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creep\Desktop\40. SEGUIMIENTO INDICADORES Y RIESGOS\INFORMACION PUBLICADA\"/>
    </mc:Choice>
  </mc:AlternateContent>
  <xr:revisionPtr revIDLastSave="0" documentId="13_ncr:1_{9DB9A865-ACAE-4D46-97DC-632DFC39BE7C}" xr6:coauthVersionLast="47" xr6:coauthVersionMax="47" xr10:uidLastSave="{00000000-0000-0000-0000-000000000000}"/>
  <bookViews>
    <workbookView xWindow="-120" yWindow="-120" windowWidth="29040" windowHeight="15840" tabRatio="882" firstSheet="1" activeTab="1" xr2:uid="{00000000-000D-0000-FFFF-FFFF00000000}"/>
  </bookViews>
  <sheets>
    <sheet name="Hoja1" sheetId="5" state="hidden" r:id="rId1"/>
    <sheet name="MATRIZ DE INDICADORES" sheetId="9" r:id="rId2"/>
  </sheets>
  <externalReferences>
    <externalReference r:id="rId3"/>
  </externalReferences>
  <definedNames>
    <definedName name="_xlnm._FilterDatabase" localSheetId="1" hidden="1">'MATRIZ DE INDICADORES'!$A$5:$S$38</definedName>
    <definedName name="_xlnm.Criteria">'[1]Tabla Impacto'!$B$11:$B$12</definedName>
    <definedName name="Seleccion">'[1]Mapa final'!$J$9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9" l="1"/>
  <c r="N17" i="9"/>
  <c r="N31" i="9"/>
  <c r="N33" i="9"/>
  <c r="N32" i="9" l="1"/>
  <c r="N10" i="9"/>
  <c r="N9" i="9"/>
  <c r="N38" i="9"/>
  <c r="N37" i="9" l="1"/>
  <c r="N35" i="9"/>
  <c r="N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Eduardo Rivera Rincón</author>
  </authors>
  <commentList>
    <comment ref="A18" authorId="0" shapeId="0" xr:uid="{19DD2B83-C192-4885-AA12-822F45B5FD3C}">
      <text>
        <r>
          <rPr>
            <b/>
            <sz val="9"/>
            <color indexed="81"/>
            <rFont val="Tahoma"/>
            <family val="2"/>
          </rPr>
          <t>Daniel Eduardo Rivera Rincón:</t>
        </r>
        <r>
          <rPr>
            <sz val="9"/>
            <color indexed="81"/>
            <rFont val="Tahoma"/>
            <family val="2"/>
          </rPr>
          <t xml:space="preserve">
Propuesta de objetivo: Gestionar adecuadamente el Talento Humano del Instituto Colombiano de Antropología e Historia a través del ciclo de vida del funcionario (ingreso, desarrollo y retiro), de acuerdo con las prioridades estratégicas de la entidad definidas en el marco de la dimensión de Direccionamiento Estratégico y Planeación con la finalidad de dar cumplimiento a la misión institucional.</t>
        </r>
      </text>
    </comment>
  </commentList>
</comments>
</file>

<file path=xl/sharedStrings.xml><?xml version="1.0" encoding="utf-8"?>
<sst xmlns="http://schemas.openxmlformats.org/spreadsheetml/2006/main" count="557" uniqueCount="329">
  <si>
    <t>PROCESO</t>
  </si>
  <si>
    <t>DIRECCIONAMIENTO INSTITUCIONAL</t>
  </si>
  <si>
    <t>GESTIÓN JURÍDICA</t>
  </si>
  <si>
    <t>GESTIÓN DE RECURSOS</t>
  </si>
  <si>
    <t>EVALUACIÓN Y CONTROL</t>
  </si>
  <si>
    <t>TAREAS</t>
  </si>
  <si>
    <t>PROCEDIMEINTO PROGRAMA DE ARQUEOLOGÍA PREVENTIVA</t>
  </si>
  <si>
    <t>SEGUIMIENTO DE PROCEDIMIENTOS</t>
  </si>
  <si>
    <t>SEGUIMIENTO DE FORMATOS</t>
  </si>
  <si>
    <t>CONSTRUCCIÓN DE CARACTERIZACIÓN DE PROCESOS</t>
  </si>
  <si>
    <t xml:space="preserve">CORREOS DE MODIFICACIÓN </t>
  </si>
  <si>
    <t xml:space="preserve">SUBIR INFORMACIÓN A DRIVE: PROCEDIMIENTOS, FORMATOS, P.A.P, GESTIÓN 2020, GESTIÓN 2019, </t>
  </si>
  <si>
    <t>MODIFICACIÓN POAI</t>
  </si>
  <si>
    <t>PLAN DE ACCIÓN REVISAR PROYECTOS CAMBIOS</t>
  </si>
  <si>
    <t>PRESENTACIÓN ICANH</t>
  </si>
  <si>
    <t>PLAN DE ACCIÓN-CRONOGRAMA DE SOCIALIZACIÓN</t>
  </si>
  <si>
    <t>SOLICITAR ACTAS A JUAN</t>
  </si>
  <si>
    <t>PROPUESTA DE MISION Y VISION</t>
  </si>
  <si>
    <t>VIDEOS DE RENDICIPON DE CUENTAS</t>
  </si>
  <si>
    <t xml:space="preserve">CUADRO DE SEGUIMIENTO DE ACTUALZIACIPOJ FORMATOS INSTITUCUIONALES </t>
  </si>
  <si>
    <t>DESCARGAR INFORMACIÓN DE COMPUTADOR ANTERIOR</t>
  </si>
  <si>
    <t>MIPG</t>
  </si>
  <si>
    <t>PARTICIPACIÓN CIUDADANA</t>
  </si>
  <si>
    <t>ENTREGA DE ARCHIVO</t>
  </si>
  <si>
    <t>CARGAR INFORMACIÓN SPI</t>
  </si>
  <si>
    <t>PAA ASOCIAR INFORMACIÓN</t>
  </si>
  <si>
    <t>REVISAR VALORES OBLIGADOS</t>
  </si>
  <si>
    <t>ACTUALIZACIÓN FORMATO SALIDAS DE CAMPO</t>
  </si>
  <si>
    <t>CORREO DANIEL POAI</t>
  </si>
  <si>
    <t>PROCEDIMIENTO</t>
  </si>
  <si>
    <t>Gestión de tecnologías de la información</t>
  </si>
  <si>
    <t>INVESTIGACIÓN Y DIVULGACIÓN</t>
  </si>
  <si>
    <t>Préstamo material bibliográfico</t>
  </si>
  <si>
    <t>Atención de hallazgos fortuitos</t>
  </si>
  <si>
    <t>Programa de Arqueología preventiva</t>
  </si>
  <si>
    <t>ORIENTACIÓN DE POLÍTICA PÚBLICA Y PROYECCIÓN SOCIAL</t>
  </si>
  <si>
    <t>Gestión de correspondencia</t>
  </si>
  <si>
    <t>Gestión y administración de documentos físicos y electrónicos</t>
  </si>
  <si>
    <t>Gestión de presupuesto</t>
  </si>
  <si>
    <t>Gestión de activos e inventarios</t>
  </si>
  <si>
    <t>Gestión de Ingresos</t>
  </si>
  <si>
    <t>Gestión de pagos</t>
  </si>
  <si>
    <t>Gestión contable</t>
  </si>
  <si>
    <t>Evaluación de la gestión</t>
  </si>
  <si>
    <t>DESCRIPCION</t>
  </si>
  <si>
    <t>TIPO DE INDICADOR</t>
  </si>
  <si>
    <t xml:space="preserve">TIPO DE INDICADOR </t>
  </si>
  <si>
    <t>Eficacia</t>
  </si>
  <si>
    <t>Eficiencia</t>
  </si>
  <si>
    <t>Calidad</t>
  </si>
  <si>
    <t>Medir la latencia de los servicios de conectividad de la entidad</t>
  </si>
  <si>
    <t>Anual</t>
  </si>
  <si>
    <t>INDICADOR DE PROCESO</t>
  </si>
  <si>
    <t>Semestral</t>
  </si>
  <si>
    <t>Efectividad</t>
  </si>
  <si>
    <t>Verificar el cumplimiento de las auditorias.</t>
  </si>
  <si>
    <t>FRECUENCIA</t>
  </si>
  <si>
    <t>UNIDAD DE MEDIDA</t>
  </si>
  <si>
    <t>PORCENTAJE</t>
  </si>
  <si>
    <t>FORMULA</t>
  </si>
  <si>
    <t>NOMBRE DEL INDICADOR</t>
  </si>
  <si>
    <t>AREA RESPONSABLE</t>
  </si>
  <si>
    <t>Oficina de Planeación</t>
  </si>
  <si>
    <t>Soporte Tecnico</t>
  </si>
  <si>
    <t>Medir el nivel de satisfaccion de los usuarios internos</t>
  </si>
  <si>
    <t>Area de TI</t>
  </si>
  <si>
    <t>Garantizar el acceso a los sitemas TI de la entidad.</t>
  </si>
  <si>
    <t>Acceso del servicio</t>
  </si>
  <si>
    <t>CANTIDAD</t>
  </si>
  <si>
    <t>Oficina de Control Interno</t>
  </si>
  <si>
    <t>Area de Divulgaciones</t>
  </si>
  <si>
    <t>Area de Comunicaciones</t>
  </si>
  <si>
    <t>Medir la gestion en el prestamo bibliotecario</t>
  </si>
  <si>
    <t>Volumen de consultas</t>
  </si>
  <si>
    <t>Usuarios</t>
  </si>
  <si>
    <t xml:space="preserve">(Cuantificar los diferentes tipos de usuarios de la biblioteca especializada del ICANH)
</t>
  </si>
  <si>
    <t>Establecer la estadistica de usuarios de la biblioteca</t>
  </si>
  <si>
    <t>Determinar las cantidades de los distintos tipos de usuarios.</t>
  </si>
  <si>
    <t>Oportunidad del servicio</t>
  </si>
  <si>
    <t>Calificación del servicio</t>
  </si>
  <si>
    <t>Medir la satisfaccion de la prestacion del servicio</t>
  </si>
  <si>
    <t>Cualificar  el nivel de satisfaccion de los usuarios.</t>
  </si>
  <si>
    <t>Grupo de Arqueología</t>
  </si>
  <si>
    <t>Hallazgos fortuitos</t>
  </si>
  <si>
    <t>Programa de Arqueologia Preventiva.</t>
  </si>
  <si>
    <t>Oficina Jurídica</t>
  </si>
  <si>
    <t>(Cantidad de solicitudes respondidas / Cantidad de documentos radicados) x 100</t>
  </si>
  <si>
    <t>Medir la capacidad de respuesta de las areas</t>
  </si>
  <si>
    <t>Área de Correspondencia</t>
  </si>
  <si>
    <t>Área de Gestión Documental</t>
  </si>
  <si>
    <t>Gestion documental</t>
  </si>
  <si>
    <t>Grupo de Presupuesto</t>
  </si>
  <si>
    <t>Gestión Presupuestal</t>
  </si>
  <si>
    <t>Almacén General</t>
  </si>
  <si>
    <t>Gestion de Activos</t>
  </si>
  <si>
    <t>Medir la oportunidad en el ingreso de los bienes en el modulo contable.</t>
  </si>
  <si>
    <t>Establecer la capacidad de respuesta de ejecucion del control de inventarios.</t>
  </si>
  <si>
    <t>Medir la capacidad de recaudo de la entidad.</t>
  </si>
  <si>
    <t>Área de Tesorería</t>
  </si>
  <si>
    <t>Gestion de Ingresos</t>
  </si>
  <si>
    <t xml:space="preserve">(Total Recursos propios recaudos / Total recursos aforados) x 100
</t>
  </si>
  <si>
    <t>Cuantificar la capacidad de pago de los recursos asignados.</t>
  </si>
  <si>
    <t>Gestion PAC</t>
  </si>
  <si>
    <t>Establecer la capacidad de tramite de obligaciones.</t>
  </si>
  <si>
    <t>Área de Contabilidad</t>
  </si>
  <si>
    <t>Control auditorias</t>
  </si>
  <si>
    <t>(Cantidad de auditorías realizadas / Cantidad de auditorías programadas) x 100</t>
  </si>
  <si>
    <t>OBJETIVO DEL INDICADOR
(QUE VA A MEDIR)</t>
  </si>
  <si>
    <t>Area de biblioteca</t>
  </si>
  <si>
    <t>Porcentaje de articulación de la gestion de recursos con la misión y visión del ICANH.</t>
  </si>
  <si>
    <t>Porcentaje de cumplimiento de gestiones de investigación y divugación.</t>
  </si>
  <si>
    <t>Porcentaje de cumplimiento de conceptos emitidos</t>
  </si>
  <si>
    <t>Porcentaje de articulacion de la gestión con la misión y visión del ICANH.</t>
  </si>
  <si>
    <t>Porcentaje de articulacion de la gestión juridica con la misión y visión del ICANH.</t>
  </si>
  <si>
    <t>FÓRMULA DEL INDICADOR DEL PROCESO</t>
  </si>
  <si>
    <t>Planes de mejoramiento implementados / planes de mejoramiento construidos *100</t>
  </si>
  <si>
    <t>Acciones ejecutadas / Acciones planeadas*100</t>
  </si>
  <si>
    <t>Porcentaje de acciones de formulación de políticas y planes con la misión y visión del ICANH.</t>
  </si>
  <si>
    <t>Gestiones ejecutadas / Gestiones planeadas*100</t>
  </si>
  <si>
    <t>Conceptos respondidos / Conceptos solicitados *100%</t>
  </si>
  <si>
    <t>Porcentaje de acciones de articulacion de la gestión del talento humano con la misión y visión del ICANH.</t>
  </si>
  <si>
    <t>Producir las publicaciones del Instituto Colombiano de Antropología e Historia.</t>
  </si>
  <si>
    <t>Formulación Plan de Acción Institucional</t>
  </si>
  <si>
    <t>INSTITUTO COLOMBIANO DE ANTROPOLOGIA E HISTORIA</t>
  </si>
  <si>
    <t>MATRIZ DE INDICADORES DE GESTION POR PROCESOS 2021</t>
  </si>
  <si>
    <t>Trimestral</t>
  </si>
  <si>
    <t xml:space="preserve">(Cantidad de solicitudes de material bibliográfico atendidas en la Biblioteca especializada/ Cantidad solicitudes de material requeridas) x 100
</t>
  </si>
  <si>
    <t>Cuantificar la consultas del material bibliografico prestado frente a los requerimientos de los usuarios.</t>
  </si>
  <si>
    <t>Publicaciones Finalizadas.</t>
  </si>
  <si>
    <t>Medir la productividad editorial del Instituto.</t>
  </si>
  <si>
    <t xml:space="preserve">(Cantidad de publicaciones finalizadas / Cantidad de publicaciones planeadas)X 100
</t>
  </si>
  <si>
    <t>Establecer la productividad editorial de la entidad.</t>
  </si>
  <si>
    <t>(Numero de manuscritos aprobados / Numero de manuscritos recibidos) x100%</t>
  </si>
  <si>
    <t>Medir el factor de aprobación de los manuscritos.</t>
  </si>
  <si>
    <t>(Número de Obligaciones registradas / Número de Pagos tramitados en central de cuentas ) x 100</t>
  </si>
  <si>
    <t>Evidenciar la gestión de la cadena presupuestal en el área contable.</t>
  </si>
  <si>
    <t>Permite establecer alertas del nivel de recaudo por concepto de recursos propios con el fin de apalancar gastos con dicha fuente de financiación.</t>
  </si>
  <si>
    <t>Ponderar la gestión  de recursos ejecutados frente a los programadados</t>
  </si>
  <si>
    <t>( Total de Tiempo en Horas fuera de servicio / Total Tiempo en Horas de actividad del servicio) x 100</t>
  </si>
  <si>
    <t>(Cantidad de bienes devolutivos registrados / Cantidad de bienes adquiridos)x 100
(Cantidad de bienes devolutivos asignados / Cantidad de bienes adquiridos)x 100
(Cantidad de bienes de consumo registrados  / Cantidad de bienes adquiridos)x 100</t>
  </si>
  <si>
    <t>Bimestral</t>
  </si>
  <si>
    <t>Establecer los parametros de respuesta de las solicitudes realizadas</t>
  </si>
  <si>
    <t>Aprobación de manuscritos.</t>
  </si>
  <si>
    <t>Cuantificar la aprobación de manuscritos.</t>
  </si>
  <si>
    <t>(Transferencias realizadas al Archivo Central / Transferencias programadas) x 100</t>
  </si>
  <si>
    <t>Hacer efectivas la transferencias del acervo documental de las áreas de acuerdo a los lineamientos establecidos por el área de gestión documental de conformidad con el cronograma previsto.</t>
  </si>
  <si>
    <t>Determinar el cumplimiento de la transferencia documental de las areas de conformidad al cronograma establecido.</t>
  </si>
  <si>
    <t xml:space="preserve">(Valor de recursos ejecutados/ Valor de recursos programados) x 100
</t>
  </si>
  <si>
    <t>Reporte de nivel de satisfacción de los usuarios.</t>
  </si>
  <si>
    <t>NÚMERO</t>
  </si>
  <si>
    <t>Impacto</t>
  </si>
  <si>
    <t>Conocer el nivel de satisfaccion de los usuarios internos a traves de la herramienta dispuesta para tal fin.</t>
  </si>
  <si>
    <t>Establecer el comportamiento de de la ejecucion de compromisos relacionados con la atencion de hallazgos fortuitos.</t>
  </si>
  <si>
    <t xml:space="preserve">
(Monto de obligaciones / Monto de compromisos) x 100.</t>
  </si>
  <si>
    <t>Cuantificar la ejecución de la gestión presupuestal.</t>
  </si>
  <si>
    <t>Medir el cumplimiento de las metas de auditorias.</t>
  </si>
  <si>
    <t>Ejecución del plan de acción</t>
  </si>
  <si>
    <t>Medir la ejecución del plan de acción.</t>
  </si>
  <si>
    <t>(Cantidad actividades ejecutadas / Cantidad actividades planeadas) x 100</t>
  </si>
  <si>
    <t>Conocer el avance del plan de acción respecto de las acatividades planeadas.</t>
  </si>
  <si>
    <t>Gestíon jurídica</t>
  </si>
  <si>
    <t>Documentos de Investigación (Conceptos técnicos)</t>
  </si>
  <si>
    <t xml:space="preserve">Cuantificar los procesos de investigación que contribuyan a la generación de conocimiento antropológico, arqueológico, histórico y patrimonial para el fortalecimiento de la política pública relativa a la diversidad sociocultural </t>
  </si>
  <si>
    <t>(Cantidad de conceptos técnicos elaborados/
Cantidad de conceptos solicitados) x 100</t>
  </si>
  <si>
    <t>Cuantificar el numero de conceptos técnicos elaborados en la entidad respecto a los solicitados.</t>
  </si>
  <si>
    <t>Conceptos técnicos</t>
  </si>
  <si>
    <t>VALOR</t>
  </si>
  <si>
    <t>OBSERVACIONES</t>
  </si>
  <si>
    <t>https://docs.google.com/document/d/10kY350GQ6j9qXL7PnJ_cIu4Pc-U7h7EH/edit</t>
  </si>
  <si>
    <t>Se evidencia un recaudo inferior al proyectado debido a la pandemia COVID-19</t>
  </si>
  <si>
    <t xml:space="preserve">Los indices INPANUD está acorde a lo programado.
</t>
  </si>
  <si>
    <t>https://drive.google.com/drive/folders/1G5XWNQ2i7igQOa4knG4PJmnYh7RHxDUv?usp=sharing</t>
  </si>
  <si>
    <t>https://drive.google.com/drive/folders/1GHT9J_nCgcDtrfIbV9OAltgebW-RxRm9?usp=sharing</t>
  </si>
  <si>
    <t>https://drive.google.com/drive/folders/1TUyGAtkMHJpYIUHMk58O-F63JAWc6iQ6?usp=sharing</t>
  </si>
  <si>
    <t>https://docs.google.com/spreadsheets/d/1yirVu5O24FDDFwrLmFg3YQGO5CRNgaRa0aT55st1CKU/edit?ts=60772353&amp;pli=1#gid=1181199434</t>
  </si>
  <si>
    <t>10 encuestas con calificación excelente</t>
  </si>
  <si>
    <t>Se han enviado encuestas pero los usuarios no las tramita. (la encuesta inició en el mes de abril)</t>
  </si>
  <si>
    <t>https://forms.gle/5NSC7nyyG5PucEV47</t>
  </si>
  <si>
    <t>https://docs.google.com/spreadsheets/d/1cnnb2SS0Yyp3GtIa_66npsgJ75qaqbja/edit#gid=761499497</t>
  </si>
  <si>
    <t>Se implemento una base de datos a partir del mes de abril de 2021.</t>
  </si>
  <si>
    <t>Aplicativo biblioteca:  0.01%
Aplicativo correspondencia: 1.62%</t>
  </si>
  <si>
    <t>https://drive.google.com/file/d/1hA2BSYkjP3uu8Zb7eYJx_K1hhW0tW-JA/view?usp=sharing</t>
  </si>
  <si>
    <t>Pestaña (en evaluación).  ES de aclarar que los 11 en evaluacion se van a rechazar por  recorte presupuestal.  Sustentado en acta del comité editorial.</t>
  </si>
  <si>
    <t>El indicador fue modificado de 19 a 12 debido a recorte presupuestal, esta informacion se encuentra en el seguimiento del plan de acción 2021. (Pestaña de comercialización)</t>
  </si>
  <si>
    <t>https://drive.google.com/file/d/10p01iGAF59K4sGfEvV81hM6i1LxdqRwC/view?ts=60b79fee</t>
  </si>
  <si>
    <t>Para el periodo en analisis, se realizaron 4 transferencias documentales y están presvistas 8 para toda la vigencia 2021.</t>
  </si>
  <si>
    <t>https://drive.google.com/file/d/1USZ8em3wx5ICSHFZpOillFg7pwRH76Fk/view?usp=sharing</t>
  </si>
  <si>
    <t>Se evidencia que el indicador esta midiendo el porcentaje de obligaciones vs compromisos y el area presupuestal no tramita obligaciones ni central de cuentas. Se recomienda redimencionar este indicador.  No obstante lo anterior el ministerio de cultura mide la ejecucion presupuestal con obigaciones y no compromisos.</t>
  </si>
  <si>
    <t>https://drive.google.com/drive/folders/1Hl3AlD3dhQX1mGjOvSZgP3w0SuKlDBCH</t>
  </si>
  <si>
    <t>EVIDENCIA</t>
  </si>
  <si>
    <t>https://docs.google.com/spreadsheets/d/1-6xkr-O23MsYge2nbePGE6c8jprF0ZMafoWX6s1hmMs/edit?usp=sharing</t>
  </si>
  <si>
    <t>NINGUNA</t>
  </si>
  <si>
    <t>Crear formulario en noviembre para medir en diciembre</t>
  </si>
  <si>
    <t>Comentarios al proyecto de Ley para la creación de la contribución de protección arqueológica entre febrero y marzo, atendido por el grupo de Arqueología.</t>
  </si>
  <si>
    <t>https://drive.google.com/drive/folders/1P4HJgluNAxrNULM9TJCOOOajl5NJeq7U</t>
  </si>
  <si>
    <t>https://drive.google.com/drive/folders/1SYQArDNdkUrOqxGTcohJdgMXh-Rkh__i</t>
  </si>
  <si>
    <t>REVISIÓN DOCUMENTOS DE ARQUEOLOGÍA</t>
  </si>
  <si>
    <t>Deteminar el avance relacionado con la gestion de  documentos recibidos para analisis frente a los documentos revisados y con visto bueno de la Oficina Jurídica.</t>
  </si>
  <si>
    <t>GESTIÓN INTERNA DE LAS SOLICITUDES ALLEGADAS A LA OFICINA JURÍDICA</t>
  </si>
  <si>
    <t>PROCESOS ADMINISTRATIVOS SANCIONARIOS</t>
  </si>
  <si>
    <t>Gestíon procesos administrativos y sancionatorios</t>
  </si>
  <si>
    <t xml:space="preserve">Determinar el cumplimiento de las acciones que se deben realizar la oficina juridica en el marco del procedimiento administrativo sancionatorio establecido en el Título III de la Ley 1437 de 2011 Código Administrativo y de lo Contencioso Administrativo. </t>
  </si>
  <si>
    <t>(Autos - memorandos de conceptos sobre viabilidad de la acción / Cantidad de posibles afectaciones al patrimonio determinadas por el Comité de Afectación del Patrimonio Arqueológico - CAPA) x 100</t>
  </si>
  <si>
    <t>Establecer el avance en el tramite de revision previa de las solicitudes realizadas, para iniciar la averiguación preliminar sobre posibles afectación al patrimonio arqueológico.</t>
  </si>
  <si>
    <t>Trimestral - Acumulado.</t>
  </si>
  <si>
    <t xml:space="preserve">DEFENSA JUDICIAL </t>
  </si>
  <si>
    <t>Defensa judicial</t>
  </si>
  <si>
    <t>Determinar la efectividad de la defensa judicial de la entidad.</t>
  </si>
  <si>
    <t>(Cantidad de fallos a favor de la entidad)/ (cantidad total de fallos)*100</t>
  </si>
  <si>
    <t>Cuantificar la efectividad de la defensa judicial de la entidad.</t>
  </si>
  <si>
    <t xml:space="preserve">PROCESOS COACTIVOS </t>
  </si>
  <si>
    <t>Procesos Coactivos</t>
  </si>
  <si>
    <t xml:space="preserve">Determinar el cumplimiento de las acciones a desarrollar por parte de la Oficina Juridica para obtener el pago de las obligaciones pendientes a favor de la Nación, mediante el cumplimiento de la normatividad vigente, con el fin de evitar un detrimento patrimonial del Instituto Colombiano de Antropología e Historia. </t>
  </si>
  <si>
    <t xml:space="preserve">(Cantidad de procedimientos de cobro persuasivos o coactivos )/(Cantidad de obligaciones en firme a favor del ICANH)  *100
</t>
  </si>
  <si>
    <t>Establecer la capacidad de respuesta de ejecucion de procesos coactivos.</t>
  </si>
  <si>
    <t>PUBLICACIÓN DE CONTENIDOS EN EL PORTAL WEB
INSTITUCIONAL E INTRANET</t>
  </si>
  <si>
    <t>El 17 de agosto se incluyo el nuevo procedimiento actualizado.
El control de se realiza mediante un cuadro en excel.
Es necesario reformular el indicador ya que no es clara la metodologia de medicion. 
 1. formulario de solicitud de piezas o eventos comunicativos. 
 2. tipos de piezas.  (diseños. contenidos, notas del portal web, repositorio)
3. fecha de inicio y fecha de entrega de cada solicitud. 
4. la informacion está en unidades compartidas.
La nueva formula seria un comparativo en donde se indique un incremento durante el mismo periodo de tiempo.... y la parrilla seria el enlace.</t>
  </si>
  <si>
    <t>https://docs.google.com/spreadsheets/d/1HmyWYb00t4LxG32_cKFyo5ah-BsWJXZn8s_t_fRullo/edit#gid=517794849</t>
  </si>
  <si>
    <t>GESTION DEL PATRIMONIO ARQUEOLOGICO</t>
  </si>
  <si>
    <t>https://docs.google.com/spreadsheets/d/1baBZBPzDR8tWjNbw-KZc1FFxGwv5k9RmrPgsFMmRvr4/edit#gid=0</t>
  </si>
  <si>
    <t>https://docs.google.com/spreadsheets/d/1r7zAa9oRyWf1PgBbn8sE41aRSQeFsrjSoxPg_GbvXbQ/edit#gid=0</t>
  </si>
  <si>
    <t>porcentaje</t>
  </si>
  <si>
    <t>bienestar</t>
  </si>
  <si>
    <t>capacitacion</t>
  </si>
  <si>
    <t>Satisfaccion de los funcionarios con las actividades realizadas.</t>
  </si>
  <si>
    <t>valor absoluto</t>
  </si>
  <si>
    <t xml:space="preserve">numero de reclamaciones en el periodo </t>
  </si>
  <si>
    <t>conflicto de intereses</t>
  </si>
  <si>
    <t>por encima del 95%</t>
  </si>
  <si>
    <t>trimestral</t>
  </si>
  <si>
    <t>5% decreciente tiende a cero.</t>
  </si>
  <si>
    <t>https://docs.google.com/spreadsheets/d/1wIFCWuvGUv5ZfW7dKZpRzDZg2MEDhIjyph2jFM4toaI/edit#gid=0</t>
  </si>
  <si>
    <t>ENERO: 70
FEBRERO: 133
MARZO: 191
ABRIL: 179
MAYO:184
JUNIO: 210
JULIO: 187
AGOSTO: 196</t>
  </si>
  <si>
    <t>Capacitación</t>
  </si>
  <si>
    <t>Conflicto de intereses.</t>
  </si>
  <si>
    <t>Bienestar.</t>
  </si>
  <si>
    <t>Capacitación.</t>
  </si>
  <si>
    <t>Tiempo de vinculacion.</t>
  </si>
  <si>
    <t>Rotación de personal.</t>
  </si>
  <si>
    <t>Reclamaciones.</t>
  </si>
  <si>
    <t>Selección, vinculación e inducción de personal de carrera administrativa.</t>
  </si>
  <si>
    <t>Selección, vinculación e inducción de personal de libre nombramiento y remoción.</t>
  </si>
  <si>
    <t>Selección, vinculación e inducción de personal trabajador oficial.</t>
  </si>
  <si>
    <t>Desvinculación del personal de carrera administrativa, libre nombramiento y remoción y trabajadores oficiales.</t>
  </si>
  <si>
    <t>Vinculacion libre nombramiento</t>
  </si>
  <si>
    <t>Vinculación Trabajadores oficiales.</t>
  </si>
  <si>
    <t>No supere los 90 dias</t>
  </si>
  <si>
    <t>Dias</t>
  </si>
  <si>
    <t>N/A</t>
  </si>
  <si>
    <t>Desvinculaciones</t>
  </si>
  <si>
    <t>(Numero de desvinculaciones en un periodo / total de funcionarios en el periodo analizado)*100</t>
  </si>
  <si>
    <t>Medir la rotación de personal</t>
  </si>
  <si>
    <t>Medir la satisfacción de las capacitaciones.</t>
  </si>
  <si>
    <t>Reclamaciones de nomina</t>
  </si>
  <si>
    <t>Cantidad de reclamaciones</t>
  </si>
  <si>
    <t>Talento Humano.</t>
  </si>
  <si>
    <t>Establecer los tiempos de vinculación.</t>
  </si>
  <si>
    <t xml:space="preserve">numero de conflictos de intereses reportados en el periodo </t>
  </si>
  <si>
    <t xml:space="preserve">Conflictos de intereses reportados en el periodo </t>
  </si>
  <si>
    <t>Porcentaje de acciones de bienestar frente a la gestión del talento humano con la misión y visión del ICANH.</t>
  </si>
  <si>
    <t>Porcentaje de acciones de control de conflicto de intereses frente a la misión y visión del ICANH.</t>
  </si>
  <si>
    <t>Determinar la capacidad de respuesta del area  frente a la solicitud realizada.</t>
  </si>
  <si>
    <t>Establecer la cantidad de dias en que el area resuelve las solicitudes</t>
  </si>
  <si>
    <t>1. no se puede sobre pasar los 15 dias habiles.
2. 5 dias habiles para revisar el evaluador para revisar una solicitud de registro (comenzar el registro de PAP). Y 10 dias habiles para continuar con la cadena de tramite.
3. para otro tipo de documentos dentro del PAP el evalualor tiene 10 dia habiles y para la revision y 5 dias para continuar con la cadena del tramite.</t>
  </si>
  <si>
    <t>Dias trascurridos desde el inicio del proceso de selección  hasta la posesion del servidor publico.</t>
  </si>
  <si>
    <t>Vinculación Carrera. (Provisionales)</t>
  </si>
  <si>
    <t>Medir el tiempo del proceso de vinculacion del personal de carrera administrativa.</t>
  </si>
  <si>
    <t>Medir el tiempo del proceso de vinculacion del personal de libre nombramiento y remoción.</t>
  </si>
  <si>
    <t>Medir el tiempo del proceso de vinculacion del personal de Trabajadores Oficiales.</t>
  </si>
  <si>
    <t>Dias trascurridos desde el inicio del proceso de selección hasta la posesion del servidor publico.</t>
  </si>
  <si>
    <t>numero de suscesos atendidos (tiende a ser indeterminado =0)</t>
  </si>
  <si>
    <t>15 dias</t>
  </si>
  <si>
    <t>Primer trimestre 1 persona (Mabel Paola)
Segundo trimestre 0</t>
  </si>
  <si>
    <t>Primer trimestre 0
Segundo trimestre 1 persona (Andrea)</t>
  </si>
  <si>
    <t>7 dias</t>
  </si>
  <si>
    <t>No hubo</t>
  </si>
  <si>
    <t>1 primer trimestre.
1 Segundo trimestre.</t>
  </si>
  <si>
    <t>1 trimestre
2 trimestre
Para el tercer trimestre se llevara el control de este tipo de requerimiento</t>
  </si>
  <si>
    <t>Para indicador 1 100%
Para indicador 2 100%
Para indicador 3 100%</t>
  </si>
  <si>
    <t>Todos los elementos y bienes adquiridos son registrados en el aplicativo contable incluidos los de caja menor.</t>
  </si>
  <si>
    <t>pendiente ya que la medicion se realizará en noviembre.</t>
  </si>
  <si>
    <t>(Cantidad de encuestas satisfactorias / cantidad de encuestas realizadas)*100</t>
  </si>
  <si>
    <t>Se evidencia que el area lleva el control de cada una de las capacitaciones realizadas, pero el listado de asistencia de los participantes no es obligatorio, lo que genera discrepancias al momento de cuantificar el indicador.   Por lo tanto se recomienda implementar una lista unica de asistencia la cual se debera diligenciar en cada capacitación.  Es de aclarar que el indicador de capacitacion es transversal a la entidada y no unicamente las acciones generadas por talento humano.  Asi las cosas no se puede cuantifiar el el indicador ya que a la fecha las capacitaciones estan ponderadas por capacitaciones mas no por asistentes, tal como se evidencia el el link adjunto.</t>
  </si>
  <si>
    <t>https://drive.google.com/drive/folders/1GR4RFCq9hwm9Eggkv_APOGB27K3zzw4C</t>
  </si>
  <si>
    <t>https://drive.google.com/drive/folders/1v128kHGXR2_gZQoE7u_vjXDhC_uzGlX_</t>
  </si>
  <si>
    <t>Se evildencia que el area lleva el control de cada actividad de bienestar, pero a la fecha no se ha medido la satisfaccion, por lo tanto se recomienda justar el formulario en donde se indique la calificacion de la satisfaccion de la actividad.  Asi las cosas no pudo cuantificar el indicador pero se ajustara para el 2022.</t>
  </si>
  <si>
    <t>Ninguna</t>
  </si>
  <si>
    <t>Medir gestion del area frente los reportes de hallazgos fortuitos o casos de afectación del patrimonio arqueológico</t>
  </si>
  <si>
    <t xml:space="preserve">
Cantidad de acciones realizadas/
Cantidad de reportes de hallazgos fortuitos</t>
  </si>
  <si>
    <t>Este indicador evidencia la gestion del area frente a las solicitudes, pero se recomienda incluir a las demas dependencias para que el indicador evidencia la eficiencia del procedimiento de hallazgos fortuitos.</t>
  </si>
  <si>
    <t>https://docs.google.com/spreadsheets/d/1FP5iY7tSRaSV538MWUDe1f5qTiKRsmVsY-N_i_xy3eA/edit#gid=0</t>
  </si>
  <si>
    <t>Porcentaje</t>
  </si>
  <si>
    <t>https://docs.google.com/spreadsheets/d/1SiNQjFxbkvbnnh6RBlyQNeZHtiu-pL1z0RnOlm6qq8k/edit#gid=1874858822</t>
  </si>
  <si>
    <t>https://docs.google.com/spreadsheets/d/1FUrefyeCNo4GnrxJYQRAPum3QR7DsVQBoiIW0pw3-tE/edit#gid=846885343</t>
  </si>
  <si>
    <t>https://docs.google.com/spreadsheets/d/1fxKB-p43BRT9wyP2FMQDaWHriIxvWwQ_/edit#gid=993992903</t>
  </si>
  <si>
    <t>Mensual</t>
  </si>
  <si>
    <t>PRIMER SEGUIMIENTO 2021</t>
  </si>
  <si>
    <t>https://drive.google.com/drive/folders/1VQh_BlMqki6PsLvBKcHc9xMZkhivYKgi</t>
  </si>
  <si>
    <t>Las solicitudes que no fueron atendidas, corresponden a aquellas que fueron solicitadas a través de correo electrónico y de las que no se tiene el material en versión digital.</t>
  </si>
  <si>
    <t>Internos: 173
Externos: 1017</t>
  </si>
  <si>
    <t>Se tienen en cuenta usuarios de planta, contratistas y los externos atendidos presencial y virtualmente.</t>
  </si>
  <si>
    <t>https://docs.google.com/spreadsheets/d/1ZzLyeMYHvUd0JvH0aNMwwyCkaE7drmlH/edit#gid=1040549521</t>
  </si>
  <si>
    <t>Sse calcula para el primer y segudo trimestre.
10 fallos en total y todos favorables.</t>
  </si>
  <si>
    <t>OTRAS EVIDENCIAS 1</t>
  </si>
  <si>
    <t>OTRAS EVIDENCIAS 2</t>
  </si>
  <si>
    <t>https://drive.google.com/drive/folders/1O0XeUkXWo6-Lk-pujZZPVARJ3lGl5osP</t>
  </si>
  <si>
    <t>Durante el primer semestre se recibieron 976 solicitudes y al corte se resolvieron 922</t>
  </si>
  <si>
    <t>1. El seguimiento se realizó para el primer semestre.
2. Este indicador se calculo utilizando como herramienta la base de datos de arqueologia en donde aparece la trazabilidad.
3. Se recomienda modificar el indicador para calcular el promedio de numero de dias en realizar la respuesta ya que el indicador se desvirtua en el sentido de que los ingresos de solicitudes en los ultimos dias del corte incrementan la base de ingreso de solicitudes y no dan la oportunidad gestionarlas.</t>
  </si>
  <si>
    <t>https://drive.google.com/drive/u/0/folders/13adgqprA3i95jZR8Y59WSvEE0XpUQCCX</t>
  </si>
  <si>
    <t>Medir la produccion de publicaciones.</t>
  </si>
  <si>
    <t>Cantidad de contenidos generados.</t>
  </si>
  <si>
    <t>GESTIÓN DEL TALENTO HUMANO</t>
  </si>
  <si>
    <t xml:space="preserve">GESTIÓN DEL TALENTO HUMANO
</t>
  </si>
  <si>
    <t>https://drive.google.com/drive/u/0/folders/1fL8b244rPuOu0SeH5_TeLlBGm43uxynC</t>
  </si>
  <si>
    <t>https://docs.google.com/spreadsheets/d/1CJZCamE9117eB_j-OYaZ9YoZNEPbD8HK/edit#gid=1407317858</t>
  </si>
  <si>
    <t>Se tomó la informacion SEMESTRAL del archivo que maneja correspondencia.</t>
  </si>
  <si>
    <t>Durante el primer semestre se recibieron 174  solicitudes por ingreso de correspondencia y al corte se resolvieron 174</t>
  </si>
  <si>
    <t>Cantidad de publicaciones realizadas.</t>
  </si>
  <si>
    <t>Medir las publicaciones realizadas frente a las necesidades comunicativas.</t>
  </si>
  <si>
    <t>Se calculara para el primer y segundo trimestre.
Son 4 procesos de los cuales 3 iniciaron tramite</t>
  </si>
  <si>
    <t>Durante el primer semestre el capa remitio 12 conceptos de los cuales 5 se han surtido.</t>
  </si>
  <si>
    <t>https://docs.google.com/spreadsheets/d/1vy8C03ZJFRMMP0aMGy9LuSaZVSjoGpTe/edit#gid=1576852050</t>
  </si>
  <si>
    <t xml:space="preserve">La informacion se tomo del acta No. 5 de 2021 (Abril 27) del Comité Instiltucional de Gestión y desempeño (presentacion Power Point)  Se obtuvo el promedio de las ejecuciones presentadas a marzo).
Se obtuvo del promedio de las 13 ejecuciones promedio presentadas por area en el Comité de Desempeño Institucional.
</t>
  </si>
  <si>
    <r>
      <t xml:space="preserve">Promedio de la cantidad de dias transcurridos entre la remison al evaluador y la firma por parte de la subdireccion cientifica y el profesional especializado responsable del area de arqueologia.  </t>
    </r>
    <r>
      <rPr>
        <b/>
        <sz val="12"/>
        <rFont val="Calibri"/>
        <family val="2"/>
        <scheme val="major"/>
      </rPr>
      <t>SE DEBE CAMBIAR A: PROMEDIO DE LA CANTIDAD DE DIAS TRANSCURRIDOS ENTRE LA ASIGNACION DE LA SOLICITUD AL GRUPO Y EL PASO A LA OFICINA JURIDICA O LA NOTIFICACION DE LA RESPUESTA</t>
    </r>
  </si>
  <si>
    <r>
      <t xml:space="preserve">Dias </t>
    </r>
    <r>
      <rPr>
        <b/>
        <sz val="12"/>
        <rFont val="Calibri"/>
        <family val="2"/>
        <scheme val="major"/>
      </rPr>
      <t>HABILES.</t>
    </r>
  </si>
  <si>
    <t>SEPTIEMBRE:
OCTUBRE:
NOVIEMBRE:
DICIEMBRE</t>
  </si>
  <si>
    <t>Subdirección de Investigacion</t>
  </si>
  <si>
    <t>Evidenciada la gestión de la oficina, se recomienda redimencionar el indicador en el sentido de vincular las gestiones macro del proceso de evaluación y control.  La formula sugerida seria la siguiente:  Porcentaje de implementación de estrategias de autoevaluación ejecutadas respecto a las planeadas.  (el corte reportado es  a mayo).
La oficina no solo hace auditorias existen evaluaciones, asesorias y monitorias.</t>
  </si>
  <si>
    <t xml:space="preserve">BUENA / REGULAR / MALO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</si>
</sst>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0%"/>
    <numFmt numFmtId="166" formatCode="_-* #,##0.00_-;\-* #,##0.00_-;_-* &quot;-&quot;_-;_-@_-"/>
  </numFmts>
  <fonts count="16" x14ac:knownFonts="1">
    <font>
      <sz val="12"/>
      <color theme="1"/>
      <name val="Arial"/>
    </font>
    <font>
      <sz val="12"/>
      <color theme="1"/>
      <name val="Calibri"/>
      <family val="2"/>
    </font>
    <font>
      <b/>
      <sz val="12"/>
      <color theme="1"/>
      <name val="Calibri"/>
      <family val="2"/>
    </font>
    <font>
      <u/>
      <sz val="12"/>
      <color theme="10"/>
      <name val="Arial"/>
      <family val="2"/>
    </font>
    <font>
      <b/>
      <sz val="12"/>
      <name val="Calibri"/>
      <family val="2"/>
      <scheme val="major"/>
    </font>
    <font>
      <sz val="12"/>
      <color theme="1"/>
      <name val="Calibri"/>
      <family val="2"/>
      <scheme val="major"/>
    </font>
    <font>
      <sz val="12"/>
      <name val="Calibri"/>
      <family val="2"/>
      <scheme val="major"/>
    </font>
    <font>
      <b/>
      <sz val="12"/>
      <color theme="1"/>
      <name val="Calibri"/>
      <family val="2"/>
      <scheme val="major"/>
    </font>
    <font>
      <sz val="9"/>
      <color indexed="81"/>
      <name val="Tahoma"/>
      <family val="2"/>
    </font>
    <font>
      <sz val="12"/>
      <color theme="1"/>
      <name val="Arial"/>
      <family val="2"/>
    </font>
    <font>
      <sz val="12"/>
      <color theme="1"/>
      <name val="Arial"/>
      <family val="2"/>
    </font>
    <font>
      <sz val="8"/>
      <name val="Arial"/>
      <family val="2"/>
    </font>
    <font>
      <sz val="12"/>
      <color theme="3"/>
      <name val="Calibri"/>
      <family val="2"/>
      <scheme val="major"/>
    </font>
    <font>
      <b/>
      <sz val="9"/>
      <color indexed="81"/>
      <name val="Tahoma"/>
      <family val="2"/>
    </font>
    <font>
      <u/>
      <sz val="8"/>
      <color theme="10"/>
      <name val="Calibri"/>
      <family val="2"/>
      <scheme val="major"/>
    </font>
    <font>
      <sz val="8"/>
      <color rgb="FFFF0000"/>
      <name val="Calibri"/>
      <family val="2"/>
      <scheme val="major"/>
    </font>
  </fonts>
  <fills count="7">
    <fill>
      <patternFill patternType="none"/>
    </fill>
    <fill>
      <patternFill patternType="gray125"/>
    </fill>
    <fill>
      <patternFill patternType="solid">
        <fgColor theme="0"/>
        <bgColor theme="0"/>
      </patternFill>
    </fill>
    <fill>
      <patternFill patternType="solid">
        <fgColor rgb="FFD9D9D9"/>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41" fontId="9" fillId="0" borderId="0" applyFont="0" applyFill="0" applyBorder="0" applyAlignment="0" applyProtection="0"/>
    <xf numFmtId="9" fontId="10" fillId="0" borderId="0" applyFont="0" applyFill="0" applyBorder="0" applyAlignment="0" applyProtection="0"/>
  </cellStyleXfs>
  <cellXfs count="67">
    <xf numFmtId="0" fontId="0" fillId="0" borderId="0" xfId="0" applyFont="1" applyAlignment="1"/>
    <xf numFmtId="0" fontId="1" fillId="2" borderId="1" xfId="0" applyFont="1" applyFill="1" applyBorder="1"/>
    <xf numFmtId="0" fontId="2" fillId="2" borderId="1" xfId="0" applyFont="1" applyFill="1" applyBorder="1"/>
    <xf numFmtId="0" fontId="5" fillId="0" borderId="0" xfId="0" applyFont="1" applyAlignment="1">
      <alignment horizontal="center" vertical="center" wrapText="1"/>
    </xf>
    <xf numFmtId="0" fontId="5" fillId="0" borderId="0" xfId="0" applyFont="1" applyAlignment="1"/>
    <xf numFmtId="0" fontId="5" fillId="0" borderId="0" xfId="0" applyFont="1" applyAlignment="1">
      <alignment horizontal="center"/>
    </xf>
    <xf numFmtId="0" fontId="7" fillId="0" borderId="0" xfId="0" applyFont="1" applyAlignment="1"/>
    <xf numFmtId="0" fontId="5" fillId="4" borderId="0" xfId="0" applyFont="1" applyFill="1" applyAlignment="1"/>
    <xf numFmtId="0" fontId="5" fillId="4" borderId="0" xfId="0" applyFont="1" applyFill="1" applyAlignment="1">
      <alignment horizontal="center"/>
    </xf>
    <xf numFmtId="9" fontId="6" fillId="4" borderId="2" xfId="3" applyFont="1" applyFill="1" applyBorder="1" applyAlignment="1">
      <alignment horizontal="center" vertical="center" wrapText="1"/>
    </xf>
    <xf numFmtId="164" fontId="6" fillId="4" borderId="2" xfId="3" applyNumberFormat="1" applyFont="1" applyFill="1" applyBorder="1" applyAlignment="1">
      <alignment horizontal="center" vertical="center" wrapText="1"/>
    </xf>
    <xf numFmtId="0" fontId="5" fillId="0" borderId="0" xfId="0" applyFont="1"/>
    <xf numFmtId="0" fontId="6" fillId="0" borderId="2" xfId="1" applyFont="1" applyFill="1" applyBorder="1" applyAlignment="1">
      <alignment horizontal="center" vertical="center" wrapText="1"/>
    </xf>
    <xf numFmtId="9" fontId="6" fillId="0" borderId="2" xfId="3" applyFont="1" applyFill="1" applyBorder="1" applyAlignment="1">
      <alignment horizontal="center" vertical="center" wrapText="1"/>
    </xf>
    <xf numFmtId="0" fontId="5" fillId="6" borderId="0" xfId="0" applyFont="1" applyFill="1" applyAlignment="1"/>
    <xf numFmtId="9" fontId="5" fillId="0" borderId="0" xfId="3" applyFont="1" applyAlignment="1"/>
    <xf numFmtId="0" fontId="6" fillId="4" borderId="2"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5" fillId="0" borderId="0" xfId="0" applyFont="1" applyFill="1" applyAlignment="1"/>
    <xf numFmtId="10" fontId="6" fillId="0" borderId="2" xfId="1" applyNumberFormat="1" applyFont="1" applyFill="1" applyBorder="1" applyAlignment="1">
      <alignment horizontal="center" vertical="center" wrapText="1"/>
    </xf>
    <xf numFmtId="9" fontId="6" fillId="6" borderId="2" xfId="3" applyFont="1" applyFill="1" applyBorder="1" applyAlignment="1">
      <alignment horizontal="center" vertical="center" wrapText="1"/>
    </xf>
    <xf numFmtId="0" fontId="4"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1" applyFont="1" applyFill="1" applyBorder="1" applyAlignment="1">
      <alignment vertical="center" wrapText="1"/>
    </xf>
    <xf numFmtId="0" fontId="6" fillId="6" borderId="3" xfId="1" applyFont="1" applyFill="1" applyBorder="1" applyAlignment="1">
      <alignment vertical="center" wrapText="1"/>
    </xf>
    <xf numFmtId="0" fontId="4" fillId="4" borderId="3" xfId="0" applyFont="1" applyFill="1" applyBorder="1" applyAlignment="1">
      <alignment vertical="center" wrapText="1"/>
    </xf>
    <xf numFmtId="0" fontId="6" fillId="4" borderId="3" xfId="0" applyFont="1" applyFill="1" applyBorder="1" applyAlignment="1">
      <alignment vertical="center" wrapText="1"/>
    </xf>
    <xf numFmtId="0" fontId="6" fillId="4" borderId="2" xfId="0" applyFont="1" applyFill="1" applyBorder="1" applyAlignment="1">
      <alignment vertical="center" wrapText="1"/>
    </xf>
    <xf numFmtId="0" fontId="12" fillId="4" borderId="3" xfId="1" applyFont="1" applyFill="1" applyBorder="1" applyAlignment="1">
      <alignment vertical="center" wrapText="1"/>
    </xf>
    <xf numFmtId="0" fontId="4" fillId="4" borderId="2" xfId="0" applyFont="1" applyFill="1" applyBorder="1" applyAlignment="1">
      <alignment vertical="center" wrapText="1"/>
    </xf>
    <xf numFmtId="0" fontId="4" fillId="0" borderId="3" xfId="0" applyFont="1" applyFill="1" applyBorder="1" applyAlignment="1">
      <alignment vertical="center" wrapText="1"/>
    </xf>
    <xf numFmtId="0" fontId="14" fillId="4" borderId="2" xfId="1" applyFont="1" applyFill="1" applyBorder="1" applyAlignment="1">
      <alignment horizontal="center" vertical="center" wrapText="1"/>
    </xf>
    <xf numFmtId="0" fontId="14" fillId="0" borderId="2" xfId="1" applyFont="1" applyBorder="1" applyAlignment="1">
      <alignment horizontal="center" vertical="center" wrapText="1"/>
    </xf>
    <xf numFmtId="0" fontId="14" fillId="4" borderId="4" xfId="1" applyFont="1" applyFill="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top" wrapText="1"/>
    </xf>
    <xf numFmtId="0" fontId="5" fillId="0" borderId="2" xfId="0" applyFont="1" applyFill="1" applyBorder="1" applyAlignment="1">
      <alignment horizontal="left" vertical="top" wrapText="1"/>
    </xf>
    <xf numFmtId="0" fontId="5" fillId="0" borderId="2" xfId="0" applyFont="1" applyFill="1" applyBorder="1" applyAlignment="1">
      <alignment horizontal="center" vertical="center" wrapText="1"/>
    </xf>
    <xf numFmtId="164" fontId="5" fillId="0" borderId="2" xfId="3" applyNumberFormat="1" applyFont="1" applyFill="1" applyBorder="1" applyAlignment="1">
      <alignment vertical="top" wrapText="1"/>
    </xf>
    <xf numFmtId="9" fontId="5" fillId="0" borderId="2" xfId="0" applyNumberFormat="1" applyFont="1" applyFill="1" applyBorder="1" applyAlignment="1">
      <alignment horizontal="left" vertical="top" wrapText="1"/>
    </xf>
    <xf numFmtId="0" fontId="14" fillId="0" borderId="2" xfId="1" applyFont="1" applyFill="1" applyBorder="1" applyAlignment="1">
      <alignment horizontal="center" vertical="center" wrapText="1"/>
    </xf>
    <xf numFmtId="0" fontId="6" fillId="0" borderId="3" xfId="1" applyFont="1" applyFill="1" applyBorder="1" applyAlignment="1">
      <alignment vertical="center" wrapText="1"/>
    </xf>
    <xf numFmtId="0" fontId="6" fillId="0" borderId="2" xfId="1" applyFont="1" applyFill="1" applyBorder="1" applyAlignment="1">
      <alignment vertical="center" wrapText="1"/>
    </xf>
    <xf numFmtId="0" fontId="6" fillId="6" borderId="2" xfId="1" applyFont="1" applyFill="1" applyBorder="1" applyAlignment="1">
      <alignment vertical="center" wrapText="1"/>
    </xf>
    <xf numFmtId="10" fontId="6" fillId="0" borderId="2" xfId="3" applyNumberFormat="1" applyFont="1" applyFill="1" applyBorder="1" applyAlignment="1">
      <alignment vertical="center" wrapText="1"/>
    </xf>
    <xf numFmtId="0" fontId="14" fillId="0" borderId="2" xfId="1" applyFont="1" applyFill="1" applyBorder="1" applyAlignment="1">
      <alignment vertical="center" wrapText="1"/>
    </xf>
    <xf numFmtId="9" fontId="6" fillId="0" borderId="2" xfId="3" applyFont="1" applyFill="1" applyBorder="1" applyAlignment="1">
      <alignment vertical="center" wrapText="1"/>
    </xf>
    <xf numFmtId="0" fontId="5" fillId="4" borderId="2" xfId="0" applyFont="1" applyFill="1" applyBorder="1" applyAlignment="1"/>
    <xf numFmtId="0" fontId="6" fillId="5" borderId="3" xfId="0" applyFont="1" applyFill="1" applyBorder="1" applyAlignment="1">
      <alignment vertical="center" wrapText="1"/>
    </xf>
    <xf numFmtId="0" fontId="15" fillId="0" borderId="2" xfId="1" applyFont="1" applyFill="1" applyBorder="1" applyAlignment="1">
      <alignment horizontal="center" vertical="center" wrapText="1"/>
    </xf>
    <xf numFmtId="0" fontId="5" fillId="0" borderId="0" xfId="0" applyFont="1" applyFill="1"/>
    <xf numFmtId="166" fontId="6" fillId="4" borderId="2" xfId="2" applyNumberFormat="1" applyFont="1" applyFill="1" applyBorder="1" applyAlignment="1">
      <alignment vertical="center" wrapText="1"/>
    </xf>
    <xf numFmtId="0" fontId="4" fillId="0" borderId="2" xfId="0" applyFont="1" applyFill="1" applyBorder="1" applyAlignment="1">
      <alignment vertical="center" wrapText="1"/>
    </xf>
    <xf numFmtId="0" fontId="6" fillId="0" borderId="2" xfId="0" applyFont="1" applyFill="1" applyBorder="1" applyAlignment="1">
      <alignment vertical="center" wrapText="1"/>
    </xf>
    <xf numFmtId="0" fontId="6" fillId="5" borderId="2" xfId="1" applyFont="1" applyFill="1" applyBorder="1" applyAlignment="1">
      <alignment horizontal="center" vertical="center" wrapText="1"/>
    </xf>
    <xf numFmtId="0" fontId="6" fillId="4" borderId="2" xfId="1" applyFont="1" applyFill="1" applyBorder="1" applyAlignment="1">
      <alignment vertical="center" wrapText="1"/>
    </xf>
    <xf numFmtId="9" fontId="6" fillId="4" borderId="2" xfId="3" applyFont="1" applyFill="1" applyBorder="1" applyAlignment="1">
      <alignment vertical="center" wrapText="1"/>
    </xf>
    <xf numFmtId="0" fontId="5" fillId="0" borderId="1" xfId="0" applyFont="1" applyBorder="1" applyAlignment="1"/>
    <xf numFmtId="0" fontId="5" fillId="0" borderId="1" xfId="0" applyFont="1" applyBorder="1" applyAlignment="1">
      <alignment horizontal="center" vertical="center" wrapText="1"/>
    </xf>
    <xf numFmtId="0" fontId="6" fillId="4" borderId="5" xfId="1" applyFont="1" applyFill="1" applyBorder="1" applyAlignment="1">
      <alignment vertical="center" wrapText="1"/>
    </xf>
    <xf numFmtId="0" fontId="5" fillId="4" borderId="1" xfId="0" applyFont="1" applyFill="1" applyBorder="1" applyAlignment="1"/>
    <xf numFmtId="0" fontId="3" fillId="4" borderId="2" xfId="1" applyFill="1" applyBorder="1" applyAlignment="1">
      <alignment horizontal="center" vertical="center" wrapText="1"/>
    </xf>
    <xf numFmtId="0" fontId="3" fillId="4" borderId="4" xfId="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0" borderId="0" xfId="0" applyFont="1" applyAlignment="1">
      <alignment horizontal="center"/>
    </xf>
  </cellXfs>
  <cellStyles count="4">
    <cellStyle name="Hipervínculo" xfId="1" builtinId="8"/>
    <cellStyle name="Millares [0]" xfId="2"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4</xdr:col>
      <xdr:colOff>812759</xdr:colOff>
      <xdr:row>4</xdr:row>
      <xdr:rowOff>131371</xdr:rowOff>
    </xdr:to>
    <xdr:pic>
      <xdr:nvPicPr>
        <xdr:cNvPr id="2" name="Imagen 1">
          <a:extLst>
            <a:ext uri="{FF2B5EF4-FFF2-40B4-BE49-F238E27FC236}">
              <a16:creationId xmlns:a16="http://schemas.microsoft.com/office/drawing/2014/main" id="{68E08DD8-AFFD-4B92-A845-F5CC66559F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812758"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eep/Desktop/ICANH/A&#209;O%202021/RIESGOS%20VERSION%202/Matriz_mapa_riesgos_GESTION%20JURI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final"/>
      <sheetName val="Tabla probabilidad"/>
      <sheetName val="Tabla Impacto"/>
      <sheetName val="Matriz calor"/>
      <sheetName val="Valoración controles"/>
      <sheetName val="Opciones Tratamiento"/>
      <sheetName val="Hoja1"/>
    </sheetNames>
    <sheetDataSet>
      <sheetData sheetId="0">
        <row r="9">
          <cell r="J9" t="str">
            <v>Afectación_Económica_o_presupuestal</v>
          </cell>
        </row>
      </sheetData>
      <sheetData sheetId="1"/>
      <sheetData sheetId="2">
        <row r="11">
          <cell r="B11" t="str">
            <v>Afectación_Económica_o_presupuestal</v>
          </cell>
        </row>
        <row r="12">
          <cell r="B12" t="str">
            <v>Pérdida_Reputacional</v>
          </cell>
        </row>
      </sheetData>
      <sheetData sheetId="3"/>
      <sheetData sheetId="4"/>
      <sheetData sheetId="5"/>
      <sheetData sheetId="6"/>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https://www.icanh.gov.co/recursos_user/ICANH%20PORTAL/PLANEACI%C3%93N%2C%20GESTI%C3%93N%20Y%20CONTROL/SIGAP/procedimientos_2021/DI13000_FORMULACION_PLAN_DE_ACCION_INSTITUCIONAL.pdf" TargetMode="External"/><Relationship Id="rId18" Type="http://schemas.openxmlformats.org/officeDocument/2006/relationships/hyperlink" Target="https://docs.google.com/spreadsheets/d/1yirVu5O24FDDFwrLmFg3YQGO5CRNgaRa0aT55st1CKU/edit?ts=60772353&amp;pli=1" TargetMode="External"/><Relationship Id="rId26" Type="http://schemas.openxmlformats.org/officeDocument/2006/relationships/hyperlink" Target="chrome-extension://efaidnbmnnnibpcajpcglclefindmkaj/viewer.html?pdfurl=https%3A%2F%2Fwww.icanh.gov.co%2Frecursos_user%2FICANH%2520PORTAL%2FPLANEACI%25C3%2593N%252C%2520GESTI%25C3%2593N%2520Y%2520CONTROL%2FSIGAP%2Fprocedimientos_2021%2Fmayo_14%2FGJ1.11000_REVISION_DOCUMENTOS_DE_ARQUEOLOGIA.pdf&amp;clen=621947&amp;chunk=true" TargetMode="External"/><Relationship Id="rId39" Type="http://schemas.openxmlformats.org/officeDocument/2006/relationships/hyperlink" Target="https://docs.google.com/spreadsheets/d/1fxKB-p43BRT9wyP2FMQDaWHriIxvWwQ_/edit" TargetMode="External"/><Relationship Id="rId21" Type="http://schemas.openxmlformats.org/officeDocument/2006/relationships/hyperlink" Target="https://drive.google.com/file/d/1hA2BSYkjP3uu8Zb7eYJx_K1hhW0tW-JA/view?usp=sharing" TargetMode="External"/><Relationship Id="rId34" Type="http://schemas.openxmlformats.org/officeDocument/2006/relationships/hyperlink" Target="https://docs.google.com/spreadsheets/d/1r7zAa9oRyWf1PgBbn8sE41aRSQeFsrjSoxPg_GbvXbQ/edit" TargetMode="External"/><Relationship Id="rId42" Type="http://schemas.openxmlformats.org/officeDocument/2006/relationships/hyperlink" Target="https://drive.google.com/drive/u/0/folders/13adgqprA3i95jZR8Y59WSvEE0XpUQCCX" TargetMode="External"/><Relationship Id="rId47" Type="http://schemas.openxmlformats.org/officeDocument/2006/relationships/hyperlink" Target="chrome-extension://efaidnbmnnnibpcajpcglclefindmkaj/viewer.html?pdfurl=https%3A%2F%2Fwww.icanh.gov.co%2Frecursos_user%2FICANH%2520PORTAL%2FPLANEACI%25C3%2593N%252C%2520GESTI%25C3%2593N%2520Y%2520CONTROL%2FSIGAP%2FPROCEDIMIENTOS%2Fagosto_2021%2FGT6.14300_FORMACION_Y_CAPACITACION.pdf&amp;clen=320251&amp;chunk=true" TargetMode="External"/><Relationship Id="rId50" Type="http://schemas.openxmlformats.org/officeDocument/2006/relationships/hyperlink" Target="chrome-extension://efaidnbmnnnibpcajpcglclefindmkaj/viewer.html?pdfurl=https%3A%2F%2Fwww.icanh.gov.co%2Frecursos_user%2FICANH%2520PORTAL%2FPLANEACI%25C3%2593N%252C%2520GESTI%25C3%2593N%2520Y%2520CONTROL%2FSIGAP%2FPROCEDIMIENTOS%2Fagosto_2021%2FGT4.14300_SELECCION%252C_VINCULACION_E_INDUCCION_DE_TRABAJADORES_OFICIALES.pdf&amp;clen=499870&amp;chunk=true" TargetMode="External"/><Relationship Id="rId55" Type="http://schemas.openxmlformats.org/officeDocument/2006/relationships/hyperlink" Target="https://drive.google.com/drive/folders/1O0XeUkXWo6-Lk-pujZZPVARJ3lGl5osP" TargetMode="External"/><Relationship Id="rId63" Type="http://schemas.openxmlformats.org/officeDocument/2006/relationships/drawing" Target="../drawings/drawing1.xml"/><Relationship Id="rId7" Type="http://schemas.openxmlformats.org/officeDocument/2006/relationships/hyperlink" Target="https://www.icanh.gov.co/recursos_user/ICANH%20PORTAL/PLANEACI%C3%93N%2C%20GESTI%C3%93N%20Y%20CONTROL/SIGAP/Procedimientos_2019_v2/IR3-14210_GESTI%C3%93N_DE_PRESUPUESTO_%281%29.docx" TargetMode="External"/><Relationship Id="rId2" Type="http://schemas.openxmlformats.org/officeDocument/2006/relationships/hyperlink" Target="https://www.icanh.gov.co/recursos_user/ICANH%20PORTAL/PLANEACI%C3%93N%2C%20GESTI%C3%93N%20Y%20CONTROL/SIGAP/Procedimientos_2019_v2/GP5-15200__ATENCI%C3%93N_DE_HALLAZGOS_FORTUITOS.docx" TargetMode="External"/><Relationship Id="rId16" Type="http://schemas.openxmlformats.org/officeDocument/2006/relationships/hyperlink" Target="https://drive.google.com/drive/folders/1GHT9J_nCgcDtrfIbV9OAltgebW-RxRm9?usp=sharing" TargetMode="External"/><Relationship Id="rId20" Type="http://schemas.openxmlformats.org/officeDocument/2006/relationships/hyperlink" Target="https://drive.google.com/file/d/1hA2BSYkjP3uu8Zb7eYJx_K1hhW0tW-JA/view?usp=sharing" TargetMode="External"/><Relationship Id="rId29" Type="http://schemas.openxmlformats.org/officeDocument/2006/relationships/hyperlink" Target="chrome-extension://efaidnbmnnnibpcajpcglclefindmkaj/viewer.html?pdfurl=https%3A%2F%2Fwww.icanh.gov.co%2Frecursos_user%2FICANH%2520PORTAL%2FPLANEACI%25C3%2593N%252C%2520GESTI%25C3%2593N%2520Y%2520CONTROL%2FSIGAP%2Fprocedimientos_2021%2FMAYO%2FGJ4.11000_DEFENSA_JUDICIAL.pdf&amp;clen=949851&amp;chunk=true" TargetMode="External"/><Relationship Id="rId41" Type="http://schemas.openxmlformats.org/officeDocument/2006/relationships/hyperlink" Target="https://docs.google.com/spreadsheets/d/1ZzLyeMYHvUd0JvH0aNMwwyCkaE7drmlH/edit" TargetMode="External"/><Relationship Id="rId54" Type="http://schemas.openxmlformats.org/officeDocument/2006/relationships/hyperlink" Target="https://drive.google.com/drive/folders/1O0XeUkXWo6-Lk-pujZZPVARJ3lGl5osP" TargetMode="External"/><Relationship Id="rId62" Type="http://schemas.openxmlformats.org/officeDocument/2006/relationships/printerSettings" Target="../printerSettings/printerSettings1.bin"/><Relationship Id="rId1" Type="http://schemas.openxmlformats.org/officeDocument/2006/relationships/hyperlink" Target="https://www.icanh.gov.co/recursos_user/ICANH%20PORTAL/PLANEACI%C3%93N%2C%20GESTI%C3%93N%20Y%20CONTROL/SIGAP/PROCEDIMIENTOS/2020/PL3-13100_GESTION_DE_TECNOLOGIAS_DE_LA_INFORMACION.docx" TargetMode="External"/><Relationship Id="rId6" Type="http://schemas.openxmlformats.org/officeDocument/2006/relationships/hyperlink" Target="https://www.icanh.gov.co/recursos_user/ICANH%20PORTAL/PLANEACI%C3%93N%2C%20GESTI%C3%93N%20Y%20CONTROL/SIGAP/procedimientos_2021/GR514400_GESTION_Y_ADMINISTRACIN_DE_DOCUMENTOS_FISICOS_Y_ELECTRONICOS.pdf" TargetMode="External"/><Relationship Id="rId11" Type="http://schemas.openxmlformats.org/officeDocument/2006/relationships/hyperlink" Target="https://www.icanh.gov.co/recursos_user/ICANH%20PORTAL/PLANEACI%C3%93N%2C%20GESTI%C3%93N%20Y%20CONTROL/SIGAP/procedimientos_2021/GR114230GESTION_CONTABLE.pdf" TargetMode="External"/><Relationship Id="rId24" Type="http://schemas.openxmlformats.org/officeDocument/2006/relationships/hyperlink" Target="https://docs.google.com/spreadsheets/d/1-6xkr-O23MsYge2nbePGE6c8jprF0ZMafoWX6s1hmMs/edit?usp=sharing" TargetMode="External"/><Relationship Id="rId32" Type="http://schemas.openxmlformats.org/officeDocument/2006/relationships/hyperlink" Target="https://docs.google.com/spreadsheets/d/1HmyWYb00t4LxG32_cKFyo5ah-BsWJXZn8s_t_fRullo/edit" TargetMode="External"/><Relationship Id="rId37" Type="http://schemas.openxmlformats.org/officeDocument/2006/relationships/hyperlink" Target="https://docs.google.com/spreadsheets/d/1SiNQjFxbkvbnnh6RBlyQNeZHtiu-pL1z0RnOlm6qq8k/edit" TargetMode="External"/><Relationship Id="rId40" Type="http://schemas.openxmlformats.org/officeDocument/2006/relationships/hyperlink" Target="https://drive.google.com/drive/folders/1VQh_BlMqki6PsLvBKcHc9xMZkhivYKgi" TargetMode="External"/><Relationship Id="rId45" Type="http://schemas.openxmlformats.org/officeDocument/2006/relationships/hyperlink" Target="https://docs.google.com/spreadsheets/d/1wIFCWuvGUv5ZfW7dKZpRzDZg2MEDhIjyph2jFM4toaI/edit" TargetMode="External"/><Relationship Id="rId53" Type="http://schemas.openxmlformats.org/officeDocument/2006/relationships/hyperlink" Target="https://drive.google.com/drive/folders/1v128kHGXR2_gZQoE7u_vjXDhC_uzGlX_" TargetMode="External"/><Relationship Id="rId58" Type="http://schemas.openxmlformats.org/officeDocument/2006/relationships/hyperlink" Target="https://docs.google.com/spreadsheets/d/1CJZCamE9117eB_j-OYaZ9YoZNEPbD8HK/edit" TargetMode="External"/><Relationship Id="rId5" Type="http://schemas.openxmlformats.org/officeDocument/2006/relationships/hyperlink" Target="https://www.icanh.gov.co/recursos_user/ICANH%20PORTAL/PLANEACI%C3%93N%2C%20GESTI%C3%93N%20Y%20CONTROL/SIGAP/procedimientos_2021/GR414401_GESTION_DE_CORRESPONDENCIA.pdf" TargetMode="External"/><Relationship Id="rId15" Type="http://schemas.openxmlformats.org/officeDocument/2006/relationships/hyperlink" Target="https://drive.google.com/drive/folders/1G5XWNQ2i7igQOa4knG4PJmnYh7RHxDUv?usp=sharing" TargetMode="External"/><Relationship Id="rId23" Type="http://schemas.openxmlformats.org/officeDocument/2006/relationships/hyperlink" Target="https://drive.google.com/drive/folders/1Hl3AlD3dhQX1mGjOvSZgP3w0SuKlDBCH" TargetMode="External"/><Relationship Id="rId28" Type="http://schemas.openxmlformats.org/officeDocument/2006/relationships/hyperlink" Target="chrome-extension://efaidnbmnnnibpcajpcglclefindmkaj/viewer.html?pdfurl=https%3A%2F%2Fwww.icanh.gov.co%2Frecursos_user%2FICANH%2520PORTAL%2FPLANEACI%25C3%2593N%252C%2520GESTI%25C3%2593N%2520Y%2520CONTROL%2FSIGAP%2Fprocedimientos_2021%2FMAYO%2FGJ3.11000_PROCESOS_ADMINISTRATIVOS_SANCIONATORIOS.pdf&amp;clen=797417&amp;chunk=true" TargetMode="External"/><Relationship Id="rId36" Type="http://schemas.openxmlformats.org/officeDocument/2006/relationships/hyperlink" Target="https://docs.google.com/spreadsheets/d/1FP5iY7tSRaSV538MWUDe1f5qTiKRsmVsY-N_i_xy3eA/edit" TargetMode="External"/><Relationship Id="rId49" Type="http://schemas.openxmlformats.org/officeDocument/2006/relationships/hyperlink" Target="chrome-extension://efaidnbmnnnibpcajpcglclefindmkaj/viewer.html?pdfurl=https%3A%2F%2Fwww.icanh.gov.co%2Frecursos_user%2FICANH%2520PORTAL%2FPLANEACI%25C3%2593N%252C%2520GESTI%25C3%2593N%2520Y%2520CONTROL%2FSIGAP%2FPROCEDIMIENTOS%2Fagosto_2021%2FGT3.14300_SELECCION%252C_VINCULACION_E_INDUCCION_LIBRE_NOMBRAMIENTO_Y_REMOCION.pdf&amp;clen=566880&amp;chunk=true" TargetMode="External"/><Relationship Id="rId57" Type="http://schemas.openxmlformats.org/officeDocument/2006/relationships/hyperlink" Target="https://drive.google.com/drive/u/0/folders/1fL8b244rPuOu0SeH5_TeLlBGm43uxynC" TargetMode="External"/><Relationship Id="rId61" Type="http://schemas.openxmlformats.org/officeDocument/2006/relationships/hyperlink" Target="https://docs.google.com/spreadsheets/d/1vy8C03ZJFRMMP0aMGy9LuSaZVSjoGpTe/edit" TargetMode="External"/><Relationship Id="rId10" Type="http://schemas.openxmlformats.org/officeDocument/2006/relationships/hyperlink" Target="https://www.icanh.gov.co/recursos_user/ICANH%20PORTAL/PLANEACI%C3%93N%2C%20GESTI%C3%93N%20Y%20CONTROL/SIGAP/procedimientos_2021/GR314220_GESTION_DE_PAGOS.pdf" TargetMode="External"/><Relationship Id="rId19" Type="http://schemas.openxmlformats.org/officeDocument/2006/relationships/hyperlink" Target="https://docs.google.com/spreadsheets/d/1cnnb2SS0Yyp3GtIa_66npsgJ75qaqbja/edit" TargetMode="External"/><Relationship Id="rId31" Type="http://schemas.openxmlformats.org/officeDocument/2006/relationships/hyperlink" Target="https://www.icanh.gov.co/recursos_user/ICANH%20PORTAL/PLANEACI%C3%93N%2C%20GESTI%C3%93N%20Y%20CONTROL/SIGAP/PROCEDIMIENTOS/Divulgaci%C3%B3n/PE6.10100_PUBLICACION_DE_CONTENIDOS_EN_EL_PORTAL_WEB_INSTITUCIONAL_E_INTRANET.pdf" TargetMode="External"/><Relationship Id="rId44" Type="http://schemas.openxmlformats.org/officeDocument/2006/relationships/hyperlink" Target="https://www.icanh.gov.co/recursos_user/ICANH%20PORTAL/PLANEACI%C3%93N%2C%20GESTI%C3%93N%20Y%20CONTROL/SIGAP/PROCEDIMIENTOS/2020/PL3-13100_GESTION_DE_TECNOLOGIAS_DE_LA_INFORMACION.docx" TargetMode="External"/><Relationship Id="rId52" Type="http://schemas.openxmlformats.org/officeDocument/2006/relationships/hyperlink" Target="https://drive.google.com/drive/folders/1GR4RFCq9hwm9Eggkv_APOGB27K3zzw4C" TargetMode="External"/><Relationship Id="rId60" Type="http://schemas.openxmlformats.org/officeDocument/2006/relationships/hyperlink" Target="https://docs.google.com/spreadsheets/d/1vy8C03ZJFRMMP0aMGy9LuSaZVSjoGpTe/edit" TargetMode="External"/><Relationship Id="rId65" Type="http://schemas.openxmlformats.org/officeDocument/2006/relationships/comments" Target="../comments1.xml"/><Relationship Id="rId4" Type="http://schemas.openxmlformats.org/officeDocument/2006/relationships/hyperlink" Target="https://www.icanh.gov.co/recursos_user/ICANH%20PORTAL/PLANEACI%C3%93N%2C%20GESTI%C3%93N%20Y%20CONTROL/SIGAP/Procedimientos2019v1/OP1-15000_CONCEPTOS_MISIONALES.docx" TargetMode="External"/><Relationship Id="rId9" Type="http://schemas.openxmlformats.org/officeDocument/2006/relationships/hyperlink" Target="https://www.icanh.gov.co/recursos_user/ICANH%20PORTAL/PLANEACI%C3%93N%2C%20GESTI%C3%93N%20Y%20CONTROL/SIGAP/procedimientos_2021/GR214220_GESTION_DE_INGRESOS.pdf" TargetMode="External"/><Relationship Id="rId14" Type="http://schemas.openxmlformats.org/officeDocument/2006/relationships/hyperlink" Target="https://docs.google.com/document/d/10kY350GQ6j9qXL7PnJ_cIu4Pc-U7h7EH/edit" TargetMode="External"/><Relationship Id="rId22" Type="http://schemas.openxmlformats.org/officeDocument/2006/relationships/hyperlink" Target="https://drive.google.com/file/d/1USZ8em3wx5ICSHFZpOillFg7pwRH76Fk/view?usp=sharing" TargetMode="External"/><Relationship Id="rId27" Type="http://schemas.openxmlformats.org/officeDocument/2006/relationships/hyperlink" Target="chrome-extension://efaidnbmnnnibpcajpcglclefindmkaj/viewer.html?pdfurl=https%3A%2F%2Fwww.icanh.gov.co%2Frecursos_user%2FICANH%2520PORTAL%2FPLANEACI%25C3%2593N%252C%2520GESTI%25C3%2593N%2520Y%2520CONTROL%2FSIGAP%2Fprocedimientos_2021%2FMAYO%2FGJ2.11000_GESTION_INTERNA_DE_LAS_SOLICITUDES_ALLEGADAS_A_LA_OFICINA_JURIDICA.pdf&amp;clen=679998&amp;chunk=true" TargetMode="External"/><Relationship Id="rId30" Type="http://schemas.openxmlformats.org/officeDocument/2006/relationships/hyperlink" Target="chrome-extension://efaidnbmnnnibpcajpcglclefindmkaj/viewer.html?pdfurl=https%3A%2F%2Fwww.icanh.gov.co%2Frecursos_user%2FICANH%2520PORTAL%2FPLANEACI%25C3%2593N%252C%2520GESTI%25C3%2593N%2520Y%2520CONTROL%2FSIGAP%2Fprocedimientos_2021%2FMAYO%2FGJ5.11000_PROCESOS_COACTIVOS.pdf&amp;clen=622741&amp;chunk=true" TargetMode="External"/><Relationship Id="rId35" Type="http://schemas.openxmlformats.org/officeDocument/2006/relationships/hyperlink" Target="https://drive.google.com/drive/folders/1SYQArDNdkUrOqxGTcohJdgMXh-Rkh__i" TargetMode="External"/><Relationship Id="rId43" Type="http://schemas.openxmlformats.org/officeDocument/2006/relationships/hyperlink" Target="https://forms.gle/5NSC7nyyG5PucEV47" TargetMode="External"/><Relationship Id="rId48" Type="http://schemas.openxmlformats.org/officeDocument/2006/relationships/hyperlink" Target="chrome-extension://efaidnbmnnnibpcajpcglclefindmkaj/viewer.html?pdfurl=https%3A%2F%2Fwww.icanh.gov.co%2Frecursos_user%2FICANH%2520PORTAL%2FPLANEACI%25C3%2593N%252C%2520GESTI%25C3%2593N%2520Y%2520CONTROL%2FSIGAP%2FPROCEDIMIENTOS%2Fagosto_2021%2FGT2.14300_SELECCION%252C_VINCULACION_E_INDUCCION_DE_PERSONAL_DE_CARRERA_ADMINISTRATIVA.pdf&amp;clen=666241&amp;chunk=true" TargetMode="External"/><Relationship Id="rId56" Type="http://schemas.openxmlformats.org/officeDocument/2006/relationships/hyperlink" Target="https://drive.google.com/drive/folders/1O0XeUkXWo6-Lk-pujZZPVARJ3lGl5osP" TargetMode="External"/><Relationship Id="rId64" Type="http://schemas.openxmlformats.org/officeDocument/2006/relationships/vmlDrawing" Target="../drawings/vmlDrawing1.vml"/><Relationship Id="rId8" Type="http://schemas.openxmlformats.org/officeDocument/2006/relationships/hyperlink" Target="https://www.icanh.gov.co/recursos_user/ICANH%20PORTAL/PLANEACI%C3%93N%2C%20GESTI%C3%93N%20Y%20CONTROL/SIGAP/Procedimientos2019v1/IR4-14600_GESTI%C3%93N_DE_ACTIVOS_E_INVENTARIOS.docx" TargetMode="External"/><Relationship Id="rId51" Type="http://schemas.openxmlformats.org/officeDocument/2006/relationships/hyperlink" Target="chrome-extension://efaidnbmnnnibpcajpcglclefindmkaj/viewer.html?pdfurl=https%3A%2F%2Fwww.icanh.gov.co%2Frecursos_user%2FICANH%2520PORTAL%2FPLANEACI%25C3%2593N%252C%2520GESTI%25C3%2593N%2520Y%2520CONTROL%2FSIGAP%2FPROCEDIMIENTOS%2Fagosto_2021%2FGT5.14300_DESVINCULACION_DE_PERSONAL_DE_CARRERA_ADMINISTRATIVA%252C_LIBRE_NOMBRAMIENTO_Y_REMOCION_Y_TRABAJADORES_OFICIALES.pdf&amp;clen=473942&amp;chunk=true" TargetMode="External"/><Relationship Id="rId3" Type="http://schemas.openxmlformats.org/officeDocument/2006/relationships/hyperlink" Target="https://www.icanh.gov.co/recursos_user/ICANH%20PORTAL/PLANEACI%C3%93N%2C%20GESTI%C3%93N%20Y%20CONTROL/SIGAP/Procedimientos%202019/Gesti%C3%B3n%20de%20Patrimonio%20Cultural/Procedimiento_Programa_de_Arqueologi%CC%81a_Preventiva_.docx" TargetMode="External"/><Relationship Id="rId12" Type="http://schemas.openxmlformats.org/officeDocument/2006/relationships/hyperlink" Target="https://www.icanh.gov.co/recursos_user/ICANH%20PORTAL/PLANEACI%C3%93N%2C%20GESTI%C3%93N%20Y%20CONTROL/SIGAP/PROCEDIMIENTOS/2020/SC3-12000_EVALUACION_DE_LA_GESTION.docx" TargetMode="External"/><Relationship Id="rId17" Type="http://schemas.openxmlformats.org/officeDocument/2006/relationships/hyperlink" Target="https://drive.google.com/drive/folders/1TUyGAtkMHJpYIUHMk58O-F63JAWc6iQ6?usp=sharing" TargetMode="External"/><Relationship Id="rId25" Type="http://schemas.openxmlformats.org/officeDocument/2006/relationships/hyperlink" Target="https://drive.google.com/drive/folders/1P4HJgluNAxrNULM9TJCOOOajl5NJeq7U" TargetMode="External"/><Relationship Id="rId33" Type="http://schemas.openxmlformats.org/officeDocument/2006/relationships/hyperlink" Target="https://docs.google.com/spreadsheets/d/1baBZBPzDR8tWjNbw-KZc1FFxGwv5k9RmrPgsFMmRvr4/edit" TargetMode="External"/><Relationship Id="rId38" Type="http://schemas.openxmlformats.org/officeDocument/2006/relationships/hyperlink" Target="https://docs.google.com/spreadsheets/d/1FUrefyeCNo4GnrxJYQRAPum3QR7DsVQBoiIW0pw3-tE/edit" TargetMode="External"/><Relationship Id="rId46" Type="http://schemas.openxmlformats.org/officeDocument/2006/relationships/hyperlink" Target="chrome-extension://efaidnbmnnnibpcajpcglclefindmkaj/viewer.html?pdfurl=https%3A%2F%2Fwww.icanh.gov.co%2Frecursos_user%2FICANH%2520PORTAL%2FPLANEACI%25C3%2593N%252C%2520GESTI%25C3%2593N%2520Y%2520CONTROL%2FSIGAP%2FPROCEDIMIENTOS%2Fagosto_2021%2FGT1.14300_CONFLICTO_DE_INTERESES.pdf&amp;clen=306607&amp;chunk=true" TargetMode="External"/><Relationship Id="rId59" Type="http://schemas.openxmlformats.org/officeDocument/2006/relationships/hyperlink" Target="https://drive.google.com/drive/u/0/folders/13adgqprA3i95jZR8Y59WSvEE0XpUQC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1.33203125" defaultRowHeight="15" customHeight="1" x14ac:dyDescent="0.2"/>
  <cols>
    <col min="1" max="26" width="11" customWidth="1"/>
  </cols>
  <sheetData>
    <row r="1" spans="1:26" ht="15.7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25">
      <c r="A2" s="1"/>
      <c r="B2" s="2" t="s">
        <v>5</v>
      </c>
      <c r="C2" s="1"/>
      <c r="D2" s="1"/>
      <c r="E2" s="1"/>
      <c r="F2" s="1"/>
      <c r="G2" s="1"/>
      <c r="H2" s="1"/>
      <c r="I2" s="1"/>
      <c r="J2" s="1"/>
      <c r="K2" s="1"/>
      <c r="L2" s="1"/>
      <c r="M2" s="1"/>
      <c r="N2" s="1"/>
      <c r="O2" s="1"/>
      <c r="P2" s="1"/>
      <c r="Q2" s="1"/>
      <c r="R2" s="1"/>
      <c r="S2" s="1"/>
      <c r="T2" s="1"/>
      <c r="U2" s="1"/>
      <c r="V2" s="1"/>
      <c r="W2" s="1"/>
      <c r="X2" s="1"/>
      <c r="Y2" s="1"/>
      <c r="Z2" s="1"/>
    </row>
    <row r="3" spans="1:26" ht="15.75" customHeight="1" x14ac:dyDescent="0.25">
      <c r="A3" s="1"/>
      <c r="B3" s="1" t="s">
        <v>6</v>
      </c>
      <c r="C3" s="1"/>
      <c r="D3" s="1"/>
      <c r="E3" s="1"/>
      <c r="F3" s="1"/>
      <c r="G3" s="1"/>
      <c r="H3" s="1"/>
      <c r="I3" s="1"/>
      <c r="J3" s="1"/>
      <c r="K3" s="1"/>
      <c r="L3" s="1"/>
      <c r="M3" s="1"/>
      <c r="N3" s="1"/>
      <c r="O3" s="1"/>
      <c r="P3" s="1"/>
      <c r="Q3" s="1"/>
      <c r="R3" s="1"/>
      <c r="S3" s="1"/>
      <c r="T3" s="1"/>
      <c r="U3" s="1"/>
      <c r="V3" s="1"/>
      <c r="W3" s="1"/>
      <c r="X3" s="1"/>
      <c r="Y3" s="1"/>
      <c r="Z3" s="1"/>
    </row>
    <row r="4" spans="1:26" ht="15.75" customHeight="1" x14ac:dyDescent="0.25">
      <c r="A4" s="1"/>
      <c r="B4" s="1" t="s">
        <v>7</v>
      </c>
      <c r="C4" s="1"/>
      <c r="D4" s="1"/>
      <c r="E4" s="1"/>
      <c r="F4" s="1"/>
      <c r="G4" s="1"/>
      <c r="H4" s="1"/>
      <c r="I4" s="1"/>
      <c r="J4" s="1"/>
      <c r="K4" s="1"/>
      <c r="L4" s="1"/>
      <c r="M4" s="1"/>
      <c r="N4" s="1"/>
      <c r="O4" s="1"/>
      <c r="P4" s="1"/>
      <c r="Q4" s="1"/>
      <c r="R4" s="1"/>
      <c r="S4" s="1"/>
      <c r="T4" s="1"/>
      <c r="U4" s="1"/>
      <c r="V4" s="1"/>
      <c r="W4" s="1"/>
      <c r="X4" s="1"/>
      <c r="Y4" s="1"/>
      <c r="Z4" s="1"/>
    </row>
    <row r="5" spans="1:26" ht="15.75" customHeight="1" x14ac:dyDescent="0.25">
      <c r="A5" s="1"/>
      <c r="B5" s="1" t="s">
        <v>8</v>
      </c>
      <c r="C5" s="1"/>
      <c r="D5" s="1"/>
      <c r="E5" s="1"/>
      <c r="F5" s="1"/>
      <c r="G5" s="1"/>
      <c r="H5" s="1"/>
      <c r="I5" s="1"/>
      <c r="J5" s="1"/>
      <c r="K5" s="1"/>
      <c r="L5" s="1"/>
      <c r="M5" s="1"/>
      <c r="N5" s="1"/>
      <c r="O5" s="1"/>
      <c r="P5" s="1"/>
      <c r="Q5" s="1"/>
      <c r="R5" s="1"/>
      <c r="S5" s="1"/>
      <c r="T5" s="1"/>
      <c r="U5" s="1"/>
      <c r="V5" s="1"/>
      <c r="W5" s="1"/>
      <c r="X5" s="1"/>
      <c r="Y5" s="1"/>
      <c r="Z5" s="1"/>
    </row>
    <row r="6" spans="1:26" ht="15.75" customHeight="1" x14ac:dyDescent="0.25">
      <c r="A6" s="1"/>
      <c r="B6" s="1" t="s">
        <v>9</v>
      </c>
      <c r="C6" s="1"/>
      <c r="D6" s="1"/>
      <c r="E6" s="1"/>
      <c r="F6" s="1"/>
      <c r="G6" s="1"/>
      <c r="H6" s="1"/>
      <c r="I6" s="1"/>
      <c r="J6" s="1"/>
      <c r="K6" s="1"/>
      <c r="L6" s="1"/>
      <c r="M6" s="1"/>
      <c r="N6" s="1"/>
      <c r="O6" s="1"/>
      <c r="P6" s="1"/>
      <c r="Q6" s="1"/>
      <c r="R6" s="1"/>
      <c r="S6" s="1"/>
      <c r="T6" s="1"/>
      <c r="U6" s="1"/>
      <c r="V6" s="1"/>
      <c r="W6" s="1"/>
      <c r="X6" s="1"/>
      <c r="Y6" s="1"/>
      <c r="Z6" s="1"/>
    </row>
    <row r="7" spans="1:26" ht="15.75" customHeight="1" x14ac:dyDescent="0.25">
      <c r="A7" s="1"/>
      <c r="B7" s="1" t="s">
        <v>10</v>
      </c>
      <c r="C7" s="1"/>
      <c r="D7" s="1"/>
      <c r="E7" s="1"/>
      <c r="F7" s="1"/>
      <c r="G7" s="1"/>
      <c r="H7" s="1"/>
      <c r="I7" s="1"/>
      <c r="J7" s="1"/>
      <c r="K7" s="1"/>
      <c r="L7" s="1"/>
      <c r="M7" s="1"/>
      <c r="N7" s="1"/>
      <c r="O7" s="1"/>
      <c r="P7" s="1"/>
      <c r="Q7" s="1"/>
      <c r="R7" s="1"/>
      <c r="S7" s="1"/>
      <c r="T7" s="1"/>
      <c r="U7" s="1"/>
      <c r="V7" s="1"/>
      <c r="W7" s="1"/>
      <c r="X7" s="1"/>
      <c r="Y7" s="1"/>
      <c r="Z7" s="1"/>
    </row>
    <row r="8" spans="1:26" ht="15.75" customHeight="1" x14ac:dyDescent="0.25">
      <c r="A8" s="1"/>
      <c r="B8" s="1" t="s">
        <v>11</v>
      </c>
      <c r="C8" s="1"/>
      <c r="D8" s="1"/>
      <c r="E8" s="1"/>
      <c r="F8" s="1"/>
      <c r="G8" s="1"/>
      <c r="H8" s="1"/>
      <c r="I8" s="1"/>
      <c r="J8" s="1"/>
      <c r="K8" s="1"/>
      <c r="L8" s="1"/>
      <c r="M8" s="1"/>
      <c r="N8" s="1"/>
      <c r="O8" s="1"/>
      <c r="P8" s="1"/>
      <c r="Q8" s="1"/>
      <c r="R8" s="1"/>
      <c r="S8" s="1"/>
      <c r="T8" s="1"/>
      <c r="U8" s="1"/>
      <c r="V8" s="1"/>
      <c r="W8" s="1"/>
      <c r="X8" s="1"/>
      <c r="Y8" s="1"/>
      <c r="Z8" s="1"/>
    </row>
    <row r="9" spans="1:26" ht="15.75" customHeight="1" x14ac:dyDescent="0.25">
      <c r="A9" s="1"/>
      <c r="B9" s="1" t="s">
        <v>12</v>
      </c>
      <c r="C9" s="1"/>
      <c r="D9" s="1"/>
      <c r="E9" s="1"/>
      <c r="F9" s="1"/>
      <c r="G9" s="1"/>
      <c r="H9" s="1"/>
      <c r="I9" s="1"/>
      <c r="J9" s="1"/>
      <c r="K9" s="1"/>
      <c r="L9" s="1"/>
      <c r="M9" s="1"/>
      <c r="N9" s="1"/>
      <c r="O9" s="1"/>
      <c r="P9" s="1"/>
      <c r="Q9" s="1"/>
      <c r="R9" s="1"/>
      <c r="S9" s="1"/>
      <c r="T9" s="1"/>
      <c r="U9" s="1"/>
      <c r="V9" s="1"/>
      <c r="W9" s="1"/>
      <c r="X9" s="1"/>
      <c r="Y9" s="1"/>
      <c r="Z9" s="1"/>
    </row>
    <row r="10" spans="1:26" ht="15.75" customHeight="1" x14ac:dyDescent="0.25">
      <c r="A10" s="1"/>
      <c r="B10" s="1" t="s">
        <v>13</v>
      </c>
      <c r="C10" s="1"/>
      <c r="D10" s="1"/>
      <c r="E10" s="1"/>
      <c r="F10" s="1"/>
      <c r="G10" s="1"/>
      <c r="H10" s="1"/>
      <c r="I10" s="1"/>
      <c r="J10" s="1"/>
      <c r="K10" s="1"/>
      <c r="L10" s="1"/>
      <c r="M10" s="1"/>
      <c r="N10" s="1"/>
      <c r="O10" s="1"/>
      <c r="P10" s="1"/>
      <c r="Q10" s="1"/>
      <c r="R10" s="1"/>
      <c r="S10" s="1"/>
      <c r="T10" s="1"/>
      <c r="U10" s="1"/>
      <c r="V10" s="1"/>
      <c r="W10" s="1"/>
      <c r="X10" s="1"/>
      <c r="Y10" s="1"/>
      <c r="Z10" s="1"/>
    </row>
    <row r="11" spans="1:26" ht="15.75" customHeight="1" x14ac:dyDescent="0.25">
      <c r="A11" s="1"/>
      <c r="B11" s="1" t="s">
        <v>14</v>
      </c>
      <c r="C11" s="1"/>
      <c r="D11" s="1"/>
      <c r="E11" s="1"/>
      <c r="F11" s="1"/>
      <c r="G11" s="1"/>
      <c r="H11" s="1"/>
      <c r="I11" s="1"/>
      <c r="J11" s="1"/>
      <c r="K11" s="1"/>
      <c r="L11" s="1"/>
      <c r="M11" s="1"/>
      <c r="N11" s="1"/>
      <c r="O11" s="1"/>
      <c r="P11" s="1"/>
      <c r="Q11" s="1"/>
      <c r="R11" s="1"/>
      <c r="S11" s="1"/>
      <c r="T11" s="1"/>
      <c r="U11" s="1"/>
      <c r="V11" s="1"/>
      <c r="W11" s="1"/>
      <c r="X11" s="1"/>
      <c r="Y11" s="1"/>
      <c r="Z11" s="1"/>
    </row>
    <row r="12" spans="1:26" ht="15.75" customHeight="1" x14ac:dyDescent="0.25">
      <c r="A12" s="1"/>
      <c r="B12" s="1" t="s">
        <v>15</v>
      </c>
      <c r="C12" s="1"/>
      <c r="D12" s="1"/>
      <c r="E12" s="1"/>
      <c r="F12" s="1"/>
      <c r="G12" s="1"/>
      <c r="H12" s="1"/>
      <c r="I12" s="1"/>
      <c r="J12" s="1"/>
      <c r="K12" s="1"/>
      <c r="L12" s="1"/>
      <c r="M12" s="1"/>
      <c r="N12" s="1"/>
      <c r="O12" s="1"/>
      <c r="P12" s="1"/>
      <c r="Q12" s="1"/>
      <c r="R12" s="1"/>
      <c r="S12" s="1"/>
      <c r="T12" s="1"/>
      <c r="U12" s="1"/>
      <c r="V12" s="1"/>
      <c r="W12" s="1"/>
      <c r="X12" s="1"/>
      <c r="Y12" s="1"/>
      <c r="Z12" s="1"/>
    </row>
    <row r="13" spans="1:26" ht="15.75" customHeight="1" x14ac:dyDescent="0.25">
      <c r="A13" s="1"/>
      <c r="B13" s="1" t="s">
        <v>16</v>
      </c>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5">
      <c r="A14" s="1"/>
      <c r="B14" s="1" t="s">
        <v>17</v>
      </c>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5">
      <c r="A15" s="1"/>
      <c r="B15" s="1" t="s">
        <v>18</v>
      </c>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5">
      <c r="A16" s="1"/>
      <c r="B16" s="1" t="s">
        <v>19</v>
      </c>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5">
      <c r="A17" s="1"/>
      <c r="B17" s="1" t="s">
        <v>20</v>
      </c>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5">
      <c r="A18" s="1"/>
      <c r="B18" s="1" t="s">
        <v>21</v>
      </c>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5">
      <c r="A19" s="1"/>
      <c r="B19" s="1" t="s">
        <v>22</v>
      </c>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5">
      <c r="A20" s="1"/>
      <c r="B20" s="1" t="s">
        <v>23</v>
      </c>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t="s">
        <v>24</v>
      </c>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t="s">
        <v>25</v>
      </c>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t="s">
        <v>26</v>
      </c>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t="s">
        <v>27</v>
      </c>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t="s">
        <v>28</v>
      </c>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tabSelected="1" topLeftCell="L4" zoomScale="115" zoomScaleNormal="115" workbookViewId="0">
      <pane ySplit="2" topLeftCell="A6" activePane="bottomLeft" state="frozen"/>
      <selection activeCell="E4" sqref="E4"/>
      <selection pane="bottomLeft" activeCell="P6" sqref="P6"/>
    </sheetView>
  </sheetViews>
  <sheetFormatPr baseColWidth="10" defaultColWidth="21" defaultRowHeight="15.75" x14ac:dyDescent="0.25"/>
  <cols>
    <col min="1" max="4" width="0" style="4" hidden="1" customWidth="1"/>
    <col min="5" max="5" width="21" style="5"/>
    <col min="6" max="6" width="21" style="4"/>
    <col min="7" max="7" width="27.109375" style="4" customWidth="1"/>
    <col min="8" max="10" width="21" style="4"/>
    <col min="11" max="11" width="26" style="4" customWidth="1"/>
    <col min="12" max="12" width="21" style="4"/>
    <col min="13" max="13" width="21" style="14"/>
    <col min="14" max="16384" width="21" style="4"/>
  </cols>
  <sheetData>
    <row r="1" spans="1:19" s="6" customFormat="1" x14ac:dyDescent="0.25">
      <c r="D1" s="66" t="s">
        <v>123</v>
      </c>
      <c r="E1" s="66"/>
      <c r="F1" s="66"/>
      <c r="G1" s="66"/>
      <c r="H1" s="66"/>
      <c r="I1" s="66"/>
      <c r="J1" s="66"/>
      <c r="K1" s="66"/>
      <c r="L1" s="66"/>
      <c r="M1" s="66"/>
    </row>
    <row r="2" spans="1:19" s="6" customFormat="1" x14ac:dyDescent="0.25">
      <c r="D2" s="66" t="s">
        <v>124</v>
      </c>
      <c r="E2" s="66"/>
      <c r="F2" s="66"/>
      <c r="G2" s="66"/>
      <c r="H2" s="66"/>
      <c r="I2" s="66"/>
      <c r="J2" s="66"/>
      <c r="K2" s="66"/>
      <c r="L2" s="66"/>
      <c r="M2" s="66"/>
    </row>
    <row r="4" spans="1:19" x14ac:dyDescent="0.25">
      <c r="A4" s="65" t="s">
        <v>0</v>
      </c>
      <c r="B4" s="65" t="s">
        <v>52</v>
      </c>
      <c r="C4" s="65" t="s">
        <v>45</v>
      </c>
      <c r="D4" s="65" t="s">
        <v>114</v>
      </c>
      <c r="E4" s="65" t="s">
        <v>29</v>
      </c>
      <c r="F4" s="65" t="s">
        <v>60</v>
      </c>
      <c r="G4" s="65" t="s">
        <v>107</v>
      </c>
      <c r="H4" s="65" t="s">
        <v>59</v>
      </c>
      <c r="I4" s="65" t="s">
        <v>57</v>
      </c>
      <c r="J4" s="65" t="s">
        <v>46</v>
      </c>
      <c r="K4" s="65" t="s">
        <v>44</v>
      </c>
      <c r="L4" s="65" t="s">
        <v>56</v>
      </c>
      <c r="M4" s="65" t="s">
        <v>61</v>
      </c>
      <c r="N4" s="65" t="s">
        <v>296</v>
      </c>
      <c r="O4" s="65"/>
      <c r="P4" s="65"/>
      <c r="Q4" s="65"/>
      <c r="R4" s="65"/>
      <c r="S4" s="58"/>
    </row>
    <row r="5" spans="1:19" s="3" customFormat="1" x14ac:dyDescent="0.2">
      <c r="A5" s="65"/>
      <c r="B5" s="65"/>
      <c r="C5" s="65"/>
      <c r="D5" s="65"/>
      <c r="E5" s="65"/>
      <c r="F5" s="65"/>
      <c r="G5" s="65"/>
      <c r="H5" s="65"/>
      <c r="I5" s="65"/>
      <c r="J5" s="65"/>
      <c r="K5" s="65"/>
      <c r="L5" s="65"/>
      <c r="M5" s="65"/>
      <c r="N5" s="64" t="s">
        <v>166</v>
      </c>
      <c r="O5" s="64" t="s">
        <v>167</v>
      </c>
      <c r="P5" s="64" t="s">
        <v>189</v>
      </c>
      <c r="Q5" s="64" t="s">
        <v>303</v>
      </c>
      <c r="R5" s="64" t="s">
        <v>304</v>
      </c>
      <c r="S5" s="59"/>
    </row>
    <row r="6" spans="1:19" s="7" customFormat="1" ht="236.25" x14ac:dyDescent="0.25">
      <c r="A6" s="30" t="s">
        <v>1</v>
      </c>
      <c r="B6" s="28" t="s">
        <v>117</v>
      </c>
      <c r="C6" s="28" t="s">
        <v>51</v>
      </c>
      <c r="D6" s="28" t="s">
        <v>116</v>
      </c>
      <c r="E6" s="32" t="s">
        <v>122</v>
      </c>
      <c r="F6" s="16" t="s">
        <v>156</v>
      </c>
      <c r="G6" s="16" t="s">
        <v>157</v>
      </c>
      <c r="H6" s="16" t="s">
        <v>158</v>
      </c>
      <c r="I6" s="16" t="s">
        <v>58</v>
      </c>
      <c r="J6" s="16" t="s">
        <v>47</v>
      </c>
      <c r="K6" s="16" t="s">
        <v>159</v>
      </c>
      <c r="L6" s="16" t="s">
        <v>51</v>
      </c>
      <c r="M6" s="17" t="s">
        <v>62</v>
      </c>
      <c r="N6" s="52">
        <f>+(20+8+11+35+54+20+21+9+14+25+23+43+13.65)/13</f>
        <v>22.819230769230767</v>
      </c>
      <c r="O6" s="16" t="s">
        <v>322</v>
      </c>
      <c r="P6" s="32" t="s">
        <v>168</v>
      </c>
      <c r="Q6" s="32"/>
      <c r="R6" s="32"/>
    </row>
    <row r="7" spans="1:19" s="7" customFormat="1" ht="63" x14ac:dyDescent="0.25">
      <c r="A7" s="26" t="s">
        <v>1</v>
      </c>
      <c r="B7" s="27" t="s">
        <v>117</v>
      </c>
      <c r="C7" s="27" t="s">
        <v>51</v>
      </c>
      <c r="D7" s="27" t="s">
        <v>116</v>
      </c>
      <c r="E7" s="32" t="s">
        <v>30</v>
      </c>
      <c r="F7" s="24" t="s">
        <v>63</v>
      </c>
      <c r="G7" s="24" t="s">
        <v>64</v>
      </c>
      <c r="H7" s="24" t="s">
        <v>148</v>
      </c>
      <c r="I7" s="24" t="s">
        <v>149</v>
      </c>
      <c r="J7" s="24" t="s">
        <v>150</v>
      </c>
      <c r="K7" s="24" t="s">
        <v>151</v>
      </c>
      <c r="L7" s="24" t="s">
        <v>53</v>
      </c>
      <c r="M7" s="17" t="s">
        <v>65</v>
      </c>
      <c r="N7" s="24" t="s">
        <v>175</v>
      </c>
      <c r="O7" s="24" t="s">
        <v>176</v>
      </c>
      <c r="P7" s="32" t="s">
        <v>174</v>
      </c>
      <c r="Q7" s="32" t="s">
        <v>177</v>
      </c>
      <c r="R7" s="32"/>
    </row>
    <row r="8" spans="1:19" s="7" customFormat="1" ht="63" x14ac:dyDescent="0.25">
      <c r="A8" s="26" t="s">
        <v>1</v>
      </c>
      <c r="B8" s="27" t="s">
        <v>117</v>
      </c>
      <c r="C8" s="27" t="s">
        <v>51</v>
      </c>
      <c r="D8" s="27" t="s">
        <v>116</v>
      </c>
      <c r="E8" s="32" t="s">
        <v>30</v>
      </c>
      <c r="F8" s="16" t="s">
        <v>67</v>
      </c>
      <c r="G8" s="16" t="s">
        <v>66</v>
      </c>
      <c r="H8" s="16" t="s">
        <v>138</v>
      </c>
      <c r="I8" s="16" t="s">
        <v>58</v>
      </c>
      <c r="J8" s="16" t="s">
        <v>49</v>
      </c>
      <c r="K8" s="16" t="s">
        <v>50</v>
      </c>
      <c r="L8" s="16" t="s">
        <v>53</v>
      </c>
      <c r="M8" s="17" t="s">
        <v>65</v>
      </c>
      <c r="N8" s="16" t="s">
        <v>180</v>
      </c>
      <c r="O8" s="16" t="s">
        <v>179</v>
      </c>
      <c r="P8" s="32" t="s">
        <v>178</v>
      </c>
      <c r="Q8" s="32"/>
      <c r="R8" s="32"/>
    </row>
    <row r="9" spans="1:19" s="7" customFormat="1" ht="110.25" x14ac:dyDescent="0.25">
      <c r="A9" s="30" t="s">
        <v>31</v>
      </c>
      <c r="B9" s="28" t="s">
        <v>110</v>
      </c>
      <c r="C9" s="28" t="s">
        <v>51</v>
      </c>
      <c r="D9" s="28" t="s">
        <v>118</v>
      </c>
      <c r="E9" s="32" t="s">
        <v>121</v>
      </c>
      <c r="F9" s="16" t="s">
        <v>128</v>
      </c>
      <c r="G9" s="16" t="s">
        <v>129</v>
      </c>
      <c r="H9" s="16" t="s">
        <v>130</v>
      </c>
      <c r="I9" s="16" t="s">
        <v>58</v>
      </c>
      <c r="J9" s="16" t="s">
        <v>47</v>
      </c>
      <c r="K9" s="16" t="s">
        <v>131</v>
      </c>
      <c r="L9" s="16" t="s">
        <v>53</v>
      </c>
      <c r="M9" s="17" t="s">
        <v>70</v>
      </c>
      <c r="N9" s="9">
        <f>6/12</f>
        <v>0.5</v>
      </c>
      <c r="O9" s="16" t="s">
        <v>183</v>
      </c>
      <c r="P9" s="32" t="s">
        <v>181</v>
      </c>
      <c r="Q9" s="32"/>
      <c r="R9" s="32"/>
    </row>
    <row r="10" spans="1:19" s="7" customFormat="1" ht="110.25" x14ac:dyDescent="0.25">
      <c r="A10" s="30" t="s">
        <v>31</v>
      </c>
      <c r="B10" s="28" t="s">
        <v>110</v>
      </c>
      <c r="C10" s="28" t="s">
        <v>51</v>
      </c>
      <c r="D10" s="28" t="s">
        <v>118</v>
      </c>
      <c r="E10" s="32" t="s">
        <v>121</v>
      </c>
      <c r="F10" s="56" t="s">
        <v>142</v>
      </c>
      <c r="G10" s="56" t="s">
        <v>133</v>
      </c>
      <c r="H10" s="56" t="s">
        <v>132</v>
      </c>
      <c r="I10" s="56" t="s">
        <v>58</v>
      </c>
      <c r="J10" s="56" t="s">
        <v>54</v>
      </c>
      <c r="K10" s="56" t="s">
        <v>143</v>
      </c>
      <c r="L10" s="56" t="s">
        <v>51</v>
      </c>
      <c r="M10" s="44" t="s">
        <v>70</v>
      </c>
      <c r="N10" s="57">
        <f>11/15</f>
        <v>0.73333333333333328</v>
      </c>
      <c r="O10" s="56" t="s">
        <v>182</v>
      </c>
      <c r="P10" s="32" t="s">
        <v>181</v>
      </c>
      <c r="Q10" s="32" t="s">
        <v>184</v>
      </c>
      <c r="R10" s="32"/>
    </row>
    <row r="11" spans="1:19" s="7" customFormat="1" ht="409.5" x14ac:dyDescent="0.25">
      <c r="A11" s="30" t="s">
        <v>31</v>
      </c>
      <c r="B11" s="28" t="s">
        <v>110</v>
      </c>
      <c r="C11" s="28" t="s">
        <v>51</v>
      </c>
      <c r="D11" s="28" t="s">
        <v>118</v>
      </c>
      <c r="E11" s="32" t="s">
        <v>215</v>
      </c>
      <c r="F11" s="24" t="s">
        <v>317</v>
      </c>
      <c r="G11" s="29" t="s">
        <v>309</v>
      </c>
      <c r="H11" s="56" t="s">
        <v>310</v>
      </c>
      <c r="I11" s="60" t="s">
        <v>68</v>
      </c>
      <c r="J11" s="24" t="s">
        <v>47</v>
      </c>
      <c r="K11" s="24" t="s">
        <v>318</v>
      </c>
      <c r="L11" s="56" t="s">
        <v>295</v>
      </c>
      <c r="M11" s="44" t="s">
        <v>71</v>
      </c>
      <c r="N11" s="56" t="s">
        <v>232</v>
      </c>
      <c r="O11" s="56" t="s">
        <v>216</v>
      </c>
      <c r="P11" s="62" t="s">
        <v>217</v>
      </c>
      <c r="Q11" s="62" t="s">
        <v>231</v>
      </c>
      <c r="R11" s="56" t="s">
        <v>325</v>
      </c>
      <c r="S11" s="61"/>
    </row>
    <row r="12" spans="1:19" s="7" customFormat="1" ht="110.25" x14ac:dyDescent="0.25">
      <c r="A12" s="30" t="s">
        <v>31</v>
      </c>
      <c r="B12" s="28" t="s">
        <v>110</v>
      </c>
      <c r="C12" s="28" t="s">
        <v>51</v>
      </c>
      <c r="D12" s="28" t="s">
        <v>118</v>
      </c>
      <c r="E12" s="32" t="s">
        <v>32</v>
      </c>
      <c r="F12" s="16" t="s">
        <v>73</v>
      </c>
      <c r="G12" s="16" t="s">
        <v>72</v>
      </c>
      <c r="H12" s="12" t="s">
        <v>126</v>
      </c>
      <c r="I12" s="16" t="s">
        <v>58</v>
      </c>
      <c r="J12" s="16" t="s">
        <v>47</v>
      </c>
      <c r="K12" s="16" t="s">
        <v>127</v>
      </c>
      <c r="L12" s="16" t="s">
        <v>53</v>
      </c>
      <c r="M12" s="17" t="s">
        <v>108</v>
      </c>
      <c r="N12" s="21">
        <v>0.82</v>
      </c>
      <c r="O12" s="16" t="s">
        <v>298</v>
      </c>
      <c r="P12" s="32" t="s">
        <v>321</v>
      </c>
      <c r="Q12" s="16"/>
      <c r="R12" s="16"/>
    </row>
    <row r="13" spans="1:19" s="7" customFormat="1" ht="78.75" x14ac:dyDescent="0.25">
      <c r="A13" s="30" t="s">
        <v>31</v>
      </c>
      <c r="B13" s="28" t="s">
        <v>110</v>
      </c>
      <c r="C13" s="28" t="s">
        <v>51</v>
      </c>
      <c r="D13" s="28" t="s">
        <v>118</v>
      </c>
      <c r="E13" s="32" t="s">
        <v>32</v>
      </c>
      <c r="F13" s="16" t="s">
        <v>74</v>
      </c>
      <c r="G13" s="16" t="s">
        <v>76</v>
      </c>
      <c r="H13" s="12" t="s">
        <v>75</v>
      </c>
      <c r="I13" s="16" t="s">
        <v>68</v>
      </c>
      <c r="J13" s="16" t="s">
        <v>49</v>
      </c>
      <c r="K13" s="16" t="s">
        <v>77</v>
      </c>
      <c r="L13" s="16" t="s">
        <v>53</v>
      </c>
      <c r="M13" s="17" t="s">
        <v>108</v>
      </c>
      <c r="N13" s="16" t="s">
        <v>299</v>
      </c>
      <c r="O13" s="16" t="s">
        <v>300</v>
      </c>
      <c r="P13" s="62" t="s">
        <v>321</v>
      </c>
      <c r="Q13" s="16"/>
      <c r="R13" s="16"/>
    </row>
    <row r="14" spans="1:19" s="7" customFormat="1" ht="47.25" x14ac:dyDescent="0.25">
      <c r="A14" s="30" t="s">
        <v>31</v>
      </c>
      <c r="B14" s="28" t="s">
        <v>110</v>
      </c>
      <c r="C14" s="28" t="s">
        <v>51</v>
      </c>
      <c r="D14" s="28" t="s">
        <v>118</v>
      </c>
      <c r="E14" s="32" t="s">
        <v>32</v>
      </c>
      <c r="F14" s="16" t="s">
        <v>78</v>
      </c>
      <c r="G14" s="16" t="s">
        <v>80</v>
      </c>
      <c r="H14" s="12" t="s">
        <v>79</v>
      </c>
      <c r="I14" s="16" t="s">
        <v>328</v>
      </c>
      <c r="J14" s="16" t="s">
        <v>49</v>
      </c>
      <c r="K14" s="16" t="s">
        <v>81</v>
      </c>
      <c r="L14" s="16" t="s">
        <v>51</v>
      </c>
      <c r="M14" s="17" t="s">
        <v>108</v>
      </c>
      <c r="N14" s="16"/>
      <c r="O14" s="16" t="s">
        <v>192</v>
      </c>
      <c r="P14" s="16" t="s">
        <v>280</v>
      </c>
      <c r="Q14" s="16" t="s">
        <v>248</v>
      </c>
      <c r="R14" s="16"/>
    </row>
    <row r="15" spans="1:19" s="19" customFormat="1" ht="141.75" x14ac:dyDescent="0.25">
      <c r="A15" s="53" t="s">
        <v>218</v>
      </c>
      <c r="B15" s="54" t="s">
        <v>111</v>
      </c>
      <c r="C15" s="54" t="s">
        <v>51</v>
      </c>
      <c r="D15" s="54" t="s">
        <v>119</v>
      </c>
      <c r="E15" s="32" t="s">
        <v>33</v>
      </c>
      <c r="F15" s="12" t="s">
        <v>83</v>
      </c>
      <c r="G15" s="12" t="s">
        <v>287</v>
      </c>
      <c r="H15" s="18" t="s">
        <v>288</v>
      </c>
      <c r="I15" s="18" t="s">
        <v>291</v>
      </c>
      <c r="J15" s="12" t="s">
        <v>48</v>
      </c>
      <c r="K15" s="12" t="s">
        <v>152</v>
      </c>
      <c r="L15" s="12" t="s">
        <v>53</v>
      </c>
      <c r="M15" s="12" t="s">
        <v>82</v>
      </c>
      <c r="N15" s="20">
        <v>0.79620000000000002</v>
      </c>
      <c r="O15" s="12" t="s">
        <v>289</v>
      </c>
      <c r="P15" s="33" t="s">
        <v>290</v>
      </c>
      <c r="Q15" s="33"/>
      <c r="R15" s="33"/>
    </row>
    <row r="16" spans="1:19" s="19" customFormat="1" ht="291.75" customHeight="1" x14ac:dyDescent="0.25">
      <c r="A16" s="53" t="s">
        <v>218</v>
      </c>
      <c r="B16" s="54" t="s">
        <v>111</v>
      </c>
      <c r="C16" s="54" t="s">
        <v>51</v>
      </c>
      <c r="D16" s="54" t="s">
        <v>119</v>
      </c>
      <c r="E16" s="32" t="s">
        <v>34</v>
      </c>
      <c r="F16" s="12" t="s">
        <v>84</v>
      </c>
      <c r="G16" s="12" t="s">
        <v>261</v>
      </c>
      <c r="H16" s="12" t="s">
        <v>323</v>
      </c>
      <c r="I16" s="12" t="s">
        <v>324</v>
      </c>
      <c r="J16" s="12" t="s">
        <v>48</v>
      </c>
      <c r="K16" s="12" t="s">
        <v>262</v>
      </c>
      <c r="L16" s="12" t="s">
        <v>53</v>
      </c>
      <c r="M16" s="12" t="s">
        <v>82</v>
      </c>
      <c r="N16" s="55">
        <v>23.1</v>
      </c>
      <c r="O16" s="12" t="s">
        <v>263</v>
      </c>
      <c r="P16" s="33" t="s">
        <v>294</v>
      </c>
      <c r="Q16" s="33" t="s">
        <v>292</v>
      </c>
      <c r="R16" s="33" t="s">
        <v>293</v>
      </c>
    </row>
    <row r="17" spans="1:18" s="7" customFormat="1" ht="126" x14ac:dyDescent="0.25">
      <c r="A17" s="22" t="s">
        <v>35</v>
      </c>
      <c r="B17" s="23" t="s">
        <v>111</v>
      </c>
      <c r="C17" s="23" t="s">
        <v>51</v>
      </c>
      <c r="D17" s="23" t="s">
        <v>119</v>
      </c>
      <c r="E17" s="32" t="s">
        <v>165</v>
      </c>
      <c r="F17" s="16" t="s">
        <v>161</v>
      </c>
      <c r="G17" s="16" t="s">
        <v>164</v>
      </c>
      <c r="H17" s="16" t="s">
        <v>163</v>
      </c>
      <c r="I17" s="16" t="s">
        <v>58</v>
      </c>
      <c r="J17" s="16" t="s">
        <v>48</v>
      </c>
      <c r="K17" s="16" t="s">
        <v>162</v>
      </c>
      <c r="L17" s="16" t="s">
        <v>125</v>
      </c>
      <c r="M17" s="17" t="s">
        <v>326</v>
      </c>
      <c r="N17" s="9">
        <f>1/1</f>
        <v>1</v>
      </c>
      <c r="O17" s="16" t="s">
        <v>193</v>
      </c>
      <c r="P17" s="63" t="s">
        <v>194</v>
      </c>
      <c r="Q17" s="34"/>
      <c r="R17" s="34"/>
    </row>
    <row r="18" spans="1:18" s="7" customFormat="1" ht="78.75" x14ac:dyDescent="0.25">
      <c r="A18" s="30" t="s">
        <v>312</v>
      </c>
      <c r="B18" s="35" t="s">
        <v>237</v>
      </c>
      <c r="C18" s="35" t="s">
        <v>51</v>
      </c>
      <c r="D18" s="35" t="s">
        <v>120</v>
      </c>
      <c r="E18" s="33" t="s">
        <v>240</v>
      </c>
      <c r="F18" s="36" t="s">
        <v>265</v>
      </c>
      <c r="G18" s="36" t="s">
        <v>266</v>
      </c>
      <c r="H18" s="36" t="s">
        <v>264</v>
      </c>
      <c r="I18" s="37" t="s">
        <v>246</v>
      </c>
      <c r="J18" s="36" t="s">
        <v>247</v>
      </c>
      <c r="K18" s="36" t="s">
        <v>256</v>
      </c>
      <c r="L18" s="36" t="s">
        <v>229</v>
      </c>
      <c r="M18" s="36" t="s">
        <v>255</v>
      </c>
      <c r="N18" s="36" t="s">
        <v>271</v>
      </c>
      <c r="O18" s="36" t="s">
        <v>272</v>
      </c>
      <c r="P18" s="33" t="s">
        <v>305</v>
      </c>
      <c r="Q18" s="34"/>
      <c r="R18" s="34"/>
    </row>
    <row r="19" spans="1:18" s="7" customFormat="1" ht="63" x14ac:dyDescent="0.25">
      <c r="A19" s="30" t="s">
        <v>311</v>
      </c>
      <c r="B19" s="35" t="s">
        <v>237</v>
      </c>
      <c r="C19" s="35" t="s">
        <v>51</v>
      </c>
      <c r="D19" s="35" t="s">
        <v>120</v>
      </c>
      <c r="E19" s="33" t="s">
        <v>241</v>
      </c>
      <c r="F19" s="36" t="s">
        <v>244</v>
      </c>
      <c r="G19" s="36" t="s">
        <v>267</v>
      </c>
      <c r="H19" s="36" t="s">
        <v>269</v>
      </c>
      <c r="I19" s="37" t="s">
        <v>246</v>
      </c>
      <c r="J19" s="36" t="s">
        <v>247</v>
      </c>
      <c r="K19" s="36" t="s">
        <v>256</v>
      </c>
      <c r="L19" s="36" t="s">
        <v>229</v>
      </c>
      <c r="M19" s="36" t="s">
        <v>255</v>
      </c>
      <c r="N19" s="36" t="s">
        <v>274</v>
      </c>
      <c r="O19" s="36" t="s">
        <v>273</v>
      </c>
      <c r="P19" s="33" t="s">
        <v>305</v>
      </c>
      <c r="Q19" s="34"/>
      <c r="R19" s="34"/>
    </row>
    <row r="20" spans="1:18" s="7" customFormat="1" ht="63" x14ac:dyDescent="0.25">
      <c r="A20" s="30" t="s">
        <v>311</v>
      </c>
      <c r="B20" s="35" t="s">
        <v>237</v>
      </c>
      <c r="C20" s="35" t="s">
        <v>51</v>
      </c>
      <c r="D20" s="35" t="s">
        <v>120</v>
      </c>
      <c r="E20" s="33" t="s">
        <v>242</v>
      </c>
      <c r="F20" s="36" t="s">
        <v>245</v>
      </c>
      <c r="G20" s="36" t="s">
        <v>268</v>
      </c>
      <c r="H20" s="36" t="s">
        <v>269</v>
      </c>
      <c r="I20" s="37" t="s">
        <v>246</v>
      </c>
      <c r="J20" s="36" t="s">
        <v>247</v>
      </c>
      <c r="K20" s="36" t="s">
        <v>256</v>
      </c>
      <c r="L20" s="36" t="s">
        <v>229</v>
      </c>
      <c r="M20" s="36" t="s">
        <v>255</v>
      </c>
      <c r="N20" s="36">
        <v>0</v>
      </c>
      <c r="O20" s="36" t="s">
        <v>275</v>
      </c>
      <c r="P20" s="38" t="s">
        <v>248</v>
      </c>
      <c r="Q20" s="34"/>
      <c r="R20" s="34"/>
    </row>
    <row r="21" spans="1:18" s="7" customFormat="1" ht="78.75" x14ac:dyDescent="0.25">
      <c r="A21" s="30" t="s">
        <v>311</v>
      </c>
      <c r="B21" s="36" t="s">
        <v>238</v>
      </c>
      <c r="C21" s="36" t="s">
        <v>51</v>
      </c>
      <c r="D21" s="36" t="s">
        <v>120</v>
      </c>
      <c r="E21" s="33" t="s">
        <v>243</v>
      </c>
      <c r="F21" s="36" t="s">
        <v>249</v>
      </c>
      <c r="G21" s="36" t="s">
        <v>251</v>
      </c>
      <c r="H21" s="36" t="s">
        <v>250</v>
      </c>
      <c r="I21" s="37" t="s">
        <v>230</v>
      </c>
      <c r="J21" s="36" t="s">
        <v>221</v>
      </c>
      <c r="K21" s="36" t="s">
        <v>251</v>
      </c>
      <c r="L21" s="36" t="s">
        <v>229</v>
      </c>
      <c r="M21" s="36" t="s">
        <v>255</v>
      </c>
      <c r="N21" s="39">
        <f>2/81</f>
        <v>2.4691358024691357E-2</v>
      </c>
      <c r="O21" s="36" t="s">
        <v>276</v>
      </c>
      <c r="P21" s="33" t="s">
        <v>305</v>
      </c>
      <c r="Q21" s="34"/>
      <c r="R21" s="34"/>
    </row>
    <row r="22" spans="1:18" s="7" customFormat="1" ht="204.75" x14ac:dyDescent="0.25">
      <c r="A22" s="30" t="s">
        <v>311</v>
      </c>
      <c r="B22" s="36" t="s">
        <v>235</v>
      </c>
      <c r="C22" s="36" t="s">
        <v>51</v>
      </c>
      <c r="D22" s="36" t="s">
        <v>259</v>
      </c>
      <c r="E22" s="36" t="s">
        <v>248</v>
      </c>
      <c r="F22" s="36" t="s">
        <v>222</v>
      </c>
      <c r="G22" s="36" t="s">
        <v>224</v>
      </c>
      <c r="H22" s="36" t="s">
        <v>281</v>
      </c>
      <c r="I22" s="37" t="s">
        <v>228</v>
      </c>
      <c r="J22" s="36" t="s">
        <v>221</v>
      </c>
      <c r="K22" s="36" t="s">
        <v>224</v>
      </c>
      <c r="L22" s="36" t="s">
        <v>229</v>
      </c>
      <c r="M22" s="36" t="s">
        <v>255</v>
      </c>
      <c r="N22" s="36" t="s">
        <v>248</v>
      </c>
      <c r="O22" s="36" t="s">
        <v>285</v>
      </c>
      <c r="P22" s="33" t="s">
        <v>284</v>
      </c>
      <c r="Q22" s="34"/>
      <c r="R22" s="34"/>
    </row>
    <row r="23" spans="1:18" s="7" customFormat="1" ht="409.5" x14ac:dyDescent="0.25">
      <c r="A23" s="30" t="s">
        <v>311</v>
      </c>
      <c r="B23" s="36" t="s">
        <v>236</v>
      </c>
      <c r="C23" s="36" t="s">
        <v>51</v>
      </c>
      <c r="D23" s="36" t="s">
        <v>120</v>
      </c>
      <c r="E23" s="33" t="s">
        <v>233</v>
      </c>
      <c r="F23" s="36" t="s">
        <v>223</v>
      </c>
      <c r="G23" s="36" t="s">
        <v>252</v>
      </c>
      <c r="H23" s="36" t="s">
        <v>281</v>
      </c>
      <c r="I23" s="40">
        <v>0.8</v>
      </c>
      <c r="J23" s="36" t="s">
        <v>221</v>
      </c>
      <c r="K23" s="36" t="s">
        <v>252</v>
      </c>
      <c r="L23" s="36" t="s">
        <v>229</v>
      </c>
      <c r="M23" s="36" t="s">
        <v>255</v>
      </c>
      <c r="N23" s="36" t="s">
        <v>248</v>
      </c>
      <c r="O23" s="36" t="s">
        <v>282</v>
      </c>
      <c r="P23" s="33" t="s">
        <v>283</v>
      </c>
      <c r="Q23" s="48"/>
      <c r="R23" s="32"/>
    </row>
    <row r="24" spans="1:18" s="7" customFormat="1" ht="78.75" x14ac:dyDescent="0.25">
      <c r="A24" s="30" t="s">
        <v>311</v>
      </c>
      <c r="B24" s="36" t="s">
        <v>239</v>
      </c>
      <c r="C24" s="36" t="s">
        <v>51</v>
      </c>
      <c r="D24" s="36" t="s">
        <v>260</v>
      </c>
      <c r="E24" s="36" t="s">
        <v>248</v>
      </c>
      <c r="F24" s="36" t="s">
        <v>253</v>
      </c>
      <c r="G24" s="36" t="s">
        <v>226</v>
      </c>
      <c r="H24" s="36" t="s">
        <v>254</v>
      </c>
      <c r="I24" s="37">
        <v>0</v>
      </c>
      <c r="J24" s="36" t="s">
        <v>225</v>
      </c>
      <c r="K24" s="36" t="s">
        <v>226</v>
      </c>
      <c r="L24" s="36" t="s">
        <v>229</v>
      </c>
      <c r="M24" s="36" t="s">
        <v>255</v>
      </c>
      <c r="N24" s="36">
        <v>0</v>
      </c>
      <c r="O24" s="36" t="s">
        <v>277</v>
      </c>
      <c r="P24" s="38" t="s">
        <v>248</v>
      </c>
      <c r="Q24" s="48"/>
      <c r="R24" s="32"/>
    </row>
    <row r="25" spans="1:18" s="7" customFormat="1" ht="63" x14ac:dyDescent="0.25">
      <c r="A25" s="30" t="s">
        <v>311</v>
      </c>
      <c r="B25" s="36" t="s">
        <v>234</v>
      </c>
      <c r="C25" s="36" t="s">
        <v>51</v>
      </c>
      <c r="D25" s="36" t="s">
        <v>120</v>
      </c>
      <c r="E25" s="33" t="s">
        <v>227</v>
      </c>
      <c r="F25" s="36" t="s">
        <v>234</v>
      </c>
      <c r="G25" s="36" t="s">
        <v>257</v>
      </c>
      <c r="H25" s="36" t="s">
        <v>270</v>
      </c>
      <c r="I25" s="40">
        <v>1</v>
      </c>
      <c r="J25" s="36" t="s">
        <v>225</v>
      </c>
      <c r="K25" s="36" t="s">
        <v>258</v>
      </c>
      <c r="L25" s="36" t="s">
        <v>229</v>
      </c>
      <c r="M25" s="36" t="s">
        <v>255</v>
      </c>
      <c r="N25" s="36">
        <v>0</v>
      </c>
      <c r="O25" s="36" t="s">
        <v>275</v>
      </c>
      <c r="P25" s="38" t="s">
        <v>248</v>
      </c>
      <c r="Q25" s="48"/>
      <c r="R25" s="16"/>
    </row>
    <row r="26" spans="1:18" s="11" customFormat="1" ht="330.75" x14ac:dyDescent="0.25">
      <c r="A26" s="26" t="s">
        <v>2</v>
      </c>
      <c r="B26" s="27" t="s">
        <v>113</v>
      </c>
      <c r="C26" s="27" t="s">
        <v>51</v>
      </c>
      <c r="D26" s="27" t="s">
        <v>118</v>
      </c>
      <c r="E26" s="41" t="s">
        <v>196</v>
      </c>
      <c r="F26" s="25" t="s">
        <v>160</v>
      </c>
      <c r="G26" s="42" t="s">
        <v>197</v>
      </c>
      <c r="H26" s="42" t="s">
        <v>86</v>
      </c>
      <c r="I26" s="42" t="s">
        <v>58</v>
      </c>
      <c r="J26" s="43" t="s">
        <v>47</v>
      </c>
      <c r="K26" s="43" t="s">
        <v>141</v>
      </c>
      <c r="L26" s="43" t="s">
        <v>125</v>
      </c>
      <c r="M26" s="44" t="s">
        <v>85</v>
      </c>
      <c r="N26" s="45">
        <v>0.94467213114754101</v>
      </c>
      <c r="O26" s="43" t="s">
        <v>307</v>
      </c>
      <c r="P26" s="32" t="s">
        <v>308</v>
      </c>
      <c r="Q26" s="43" t="s">
        <v>306</v>
      </c>
      <c r="R26" s="46"/>
    </row>
    <row r="27" spans="1:18" s="11" customFormat="1" ht="78.75" x14ac:dyDescent="0.25">
      <c r="A27" s="26" t="s">
        <v>2</v>
      </c>
      <c r="B27" s="27" t="s">
        <v>113</v>
      </c>
      <c r="C27" s="27" t="s">
        <v>51</v>
      </c>
      <c r="D27" s="27" t="s">
        <v>118</v>
      </c>
      <c r="E27" s="41" t="s">
        <v>198</v>
      </c>
      <c r="F27" s="25" t="s">
        <v>160</v>
      </c>
      <c r="G27" s="42" t="s">
        <v>197</v>
      </c>
      <c r="H27" s="42" t="s">
        <v>86</v>
      </c>
      <c r="I27" s="42" t="s">
        <v>58</v>
      </c>
      <c r="J27" s="43" t="s">
        <v>47</v>
      </c>
      <c r="K27" s="43" t="s">
        <v>141</v>
      </c>
      <c r="L27" s="43" t="s">
        <v>125</v>
      </c>
      <c r="M27" s="44" t="s">
        <v>85</v>
      </c>
      <c r="N27" s="47">
        <v>1</v>
      </c>
      <c r="O27" s="43" t="s">
        <v>315</v>
      </c>
      <c r="P27" s="32" t="s">
        <v>314</v>
      </c>
      <c r="Q27" s="43" t="s">
        <v>316</v>
      </c>
      <c r="R27" s="46"/>
    </row>
    <row r="28" spans="1:18" s="51" customFormat="1" ht="126" x14ac:dyDescent="0.25">
      <c r="A28" s="31" t="s">
        <v>2</v>
      </c>
      <c r="B28" s="49" t="s">
        <v>113</v>
      </c>
      <c r="C28" s="49" t="s">
        <v>51</v>
      </c>
      <c r="D28" s="49" t="s">
        <v>118</v>
      </c>
      <c r="E28" s="41" t="s">
        <v>199</v>
      </c>
      <c r="F28" s="12" t="s">
        <v>200</v>
      </c>
      <c r="G28" s="12" t="s">
        <v>201</v>
      </c>
      <c r="H28" s="12" t="s">
        <v>202</v>
      </c>
      <c r="I28" s="12" t="s">
        <v>58</v>
      </c>
      <c r="J28" s="12" t="s">
        <v>54</v>
      </c>
      <c r="K28" s="12" t="s">
        <v>203</v>
      </c>
      <c r="L28" s="12" t="s">
        <v>204</v>
      </c>
      <c r="M28" s="12" t="s">
        <v>85</v>
      </c>
      <c r="N28" s="13">
        <v>0.41666666666666702</v>
      </c>
      <c r="O28" s="12" t="s">
        <v>320</v>
      </c>
      <c r="P28" s="41" t="s">
        <v>313</v>
      </c>
      <c r="Q28" s="41" t="s">
        <v>308</v>
      </c>
      <c r="R28" s="50"/>
    </row>
    <row r="29" spans="1:18" s="11" customFormat="1" ht="78.75" x14ac:dyDescent="0.25">
      <c r="A29" s="26" t="s">
        <v>2</v>
      </c>
      <c r="B29" s="27" t="s">
        <v>113</v>
      </c>
      <c r="C29" s="27" t="s">
        <v>51</v>
      </c>
      <c r="D29" s="27" t="s">
        <v>118</v>
      </c>
      <c r="E29" s="41" t="s">
        <v>205</v>
      </c>
      <c r="F29" s="12" t="s">
        <v>206</v>
      </c>
      <c r="G29" s="12" t="s">
        <v>207</v>
      </c>
      <c r="H29" s="12" t="s">
        <v>208</v>
      </c>
      <c r="I29" s="12" t="s">
        <v>58</v>
      </c>
      <c r="J29" s="12" t="s">
        <v>54</v>
      </c>
      <c r="K29" s="12" t="s">
        <v>209</v>
      </c>
      <c r="L29" s="12" t="s">
        <v>125</v>
      </c>
      <c r="M29" s="17" t="s">
        <v>85</v>
      </c>
      <c r="N29" s="13">
        <v>1</v>
      </c>
      <c r="O29" s="12" t="s">
        <v>302</v>
      </c>
      <c r="P29" s="32" t="s">
        <v>219</v>
      </c>
      <c r="Q29" s="32"/>
      <c r="R29" s="32"/>
    </row>
    <row r="30" spans="1:18" s="11" customFormat="1" ht="157.5" x14ac:dyDescent="0.25">
      <c r="A30" s="26" t="s">
        <v>2</v>
      </c>
      <c r="B30" s="27" t="s">
        <v>113</v>
      </c>
      <c r="C30" s="27" t="s">
        <v>51</v>
      </c>
      <c r="D30" s="27" t="s">
        <v>118</v>
      </c>
      <c r="E30" s="41" t="s">
        <v>210</v>
      </c>
      <c r="F30" s="12" t="s">
        <v>211</v>
      </c>
      <c r="G30" s="12" t="s">
        <v>212</v>
      </c>
      <c r="H30" s="12" t="s">
        <v>213</v>
      </c>
      <c r="I30" s="12" t="s">
        <v>58</v>
      </c>
      <c r="J30" s="12" t="s">
        <v>47</v>
      </c>
      <c r="K30" s="12" t="s">
        <v>214</v>
      </c>
      <c r="L30" s="12" t="s">
        <v>125</v>
      </c>
      <c r="M30" s="17" t="s">
        <v>85</v>
      </c>
      <c r="N30" s="13">
        <v>0.75</v>
      </c>
      <c r="O30" s="12" t="s">
        <v>319</v>
      </c>
      <c r="P30" s="32" t="s">
        <v>220</v>
      </c>
      <c r="Q30" s="32"/>
      <c r="R30" s="32"/>
    </row>
    <row r="31" spans="1:18" s="7" customFormat="1" ht="63" x14ac:dyDescent="0.25">
      <c r="A31" s="26" t="s">
        <v>3</v>
      </c>
      <c r="B31" s="27" t="s">
        <v>109</v>
      </c>
      <c r="C31" s="27" t="s">
        <v>51</v>
      </c>
      <c r="D31" s="27" t="s">
        <v>118</v>
      </c>
      <c r="E31" s="41" t="s">
        <v>36</v>
      </c>
      <c r="F31" s="16" t="s">
        <v>36</v>
      </c>
      <c r="G31" s="16" t="s">
        <v>87</v>
      </c>
      <c r="H31" s="16" t="s">
        <v>86</v>
      </c>
      <c r="I31" s="16" t="s">
        <v>58</v>
      </c>
      <c r="J31" s="16" t="s">
        <v>54</v>
      </c>
      <c r="K31" s="16" t="s">
        <v>141</v>
      </c>
      <c r="L31" s="16" t="s">
        <v>125</v>
      </c>
      <c r="M31" s="17" t="s">
        <v>88</v>
      </c>
      <c r="N31" s="10">
        <f>+(2556-136)/2556</f>
        <v>0.94679186228482004</v>
      </c>
      <c r="O31" s="16" t="s">
        <v>286</v>
      </c>
      <c r="P31" s="32" t="s">
        <v>190</v>
      </c>
      <c r="Q31" s="32"/>
      <c r="R31" s="32"/>
    </row>
    <row r="32" spans="1:18" s="7" customFormat="1" ht="110.25" x14ac:dyDescent="0.25">
      <c r="A32" s="26" t="s">
        <v>3</v>
      </c>
      <c r="B32" s="27" t="s">
        <v>109</v>
      </c>
      <c r="C32" s="27" t="s">
        <v>51</v>
      </c>
      <c r="D32" s="27" t="s">
        <v>118</v>
      </c>
      <c r="E32" s="41" t="s">
        <v>37</v>
      </c>
      <c r="F32" s="16" t="s">
        <v>90</v>
      </c>
      <c r="G32" s="16" t="s">
        <v>146</v>
      </c>
      <c r="H32" s="16" t="s">
        <v>144</v>
      </c>
      <c r="I32" s="16" t="s">
        <v>58</v>
      </c>
      <c r="J32" s="16" t="s">
        <v>49</v>
      </c>
      <c r="K32" s="16" t="s">
        <v>145</v>
      </c>
      <c r="L32" s="16" t="s">
        <v>51</v>
      </c>
      <c r="M32" s="17" t="s">
        <v>89</v>
      </c>
      <c r="N32" s="9">
        <f>4/8</f>
        <v>0.5</v>
      </c>
      <c r="O32" s="16" t="s">
        <v>185</v>
      </c>
      <c r="P32" s="32" t="s">
        <v>186</v>
      </c>
      <c r="Q32" s="32"/>
      <c r="R32" s="32"/>
    </row>
    <row r="33" spans="1:18" s="7" customFormat="1" ht="220.5" x14ac:dyDescent="0.25">
      <c r="A33" s="26" t="s">
        <v>3</v>
      </c>
      <c r="B33" s="27" t="s">
        <v>109</v>
      </c>
      <c r="C33" s="27" t="s">
        <v>51</v>
      </c>
      <c r="D33" s="27" t="s">
        <v>118</v>
      </c>
      <c r="E33" s="41" t="s">
        <v>38</v>
      </c>
      <c r="F33" s="16" t="s">
        <v>92</v>
      </c>
      <c r="G33" s="16" t="s">
        <v>154</v>
      </c>
      <c r="H33" s="16" t="s">
        <v>153</v>
      </c>
      <c r="I33" s="16" t="s">
        <v>58</v>
      </c>
      <c r="J33" s="16" t="s">
        <v>54</v>
      </c>
      <c r="K33" s="16" t="s">
        <v>154</v>
      </c>
      <c r="L33" s="16" t="s">
        <v>125</v>
      </c>
      <c r="M33" s="17" t="s">
        <v>91</v>
      </c>
      <c r="N33" s="9">
        <f>5444802684.06/24619758718.16</f>
        <v>0.22115581011132376</v>
      </c>
      <c r="O33" s="16" t="s">
        <v>187</v>
      </c>
      <c r="P33" s="32" t="s">
        <v>188</v>
      </c>
      <c r="Q33" s="32"/>
      <c r="R33" s="32"/>
    </row>
    <row r="34" spans="1:18" s="7" customFormat="1" ht="220.5" x14ac:dyDescent="0.25">
      <c r="A34" s="26" t="s">
        <v>3</v>
      </c>
      <c r="B34" s="27" t="s">
        <v>109</v>
      </c>
      <c r="C34" s="27" t="s">
        <v>51</v>
      </c>
      <c r="D34" s="27" t="s">
        <v>118</v>
      </c>
      <c r="E34" s="41" t="s">
        <v>39</v>
      </c>
      <c r="F34" s="16" t="s">
        <v>94</v>
      </c>
      <c r="G34" s="16" t="s">
        <v>95</v>
      </c>
      <c r="H34" s="12" t="s">
        <v>139</v>
      </c>
      <c r="I34" s="16" t="s">
        <v>58</v>
      </c>
      <c r="J34" s="16" t="s">
        <v>47</v>
      </c>
      <c r="K34" s="16" t="s">
        <v>96</v>
      </c>
      <c r="L34" s="16" t="s">
        <v>53</v>
      </c>
      <c r="M34" s="17" t="s">
        <v>93</v>
      </c>
      <c r="N34" s="9" t="s">
        <v>278</v>
      </c>
      <c r="O34" s="16" t="s">
        <v>279</v>
      </c>
      <c r="P34" s="33" t="s">
        <v>297</v>
      </c>
      <c r="Q34" s="33" t="s">
        <v>301</v>
      </c>
      <c r="R34" s="16"/>
    </row>
    <row r="35" spans="1:18" s="7" customFormat="1" ht="78.75" x14ac:dyDescent="0.25">
      <c r="A35" s="26" t="s">
        <v>3</v>
      </c>
      <c r="B35" s="27" t="s">
        <v>109</v>
      </c>
      <c r="C35" s="27" t="s">
        <v>51</v>
      </c>
      <c r="D35" s="27" t="s">
        <v>118</v>
      </c>
      <c r="E35" s="41" t="s">
        <v>40</v>
      </c>
      <c r="F35" s="16" t="s">
        <v>99</v>
      </c>
      <c r="G35" s="16" t="s">
        <v>97</v>
      </c>
      <c r="H35" s="16" t="s">
        <v>100</v>
      </c>
      <c r="I35" s="16" t="s">
        <v>58</v>
      </c>
      <c r="J35" s="16" t="s">
        <v>47</v>
      </c>
      <c r="K35" s="16" t="s">
        <v>136</v>
      </c>
      <c r="L35" s="16" t="s">
        <v>125</v>
      </c>
      <c r="M35" s="17" t="s">
        <v>98</v>
      </c>
      <c r="N35" s="10">
        <f>513910123.63/5041494470</f>
        <v>0.10193606810204435</v>
      </c>
      <c r="O35" s="16" t="s">
        <v>169</v>
      </c>
      <c r="P35" s="62" t="s">
        <v>172</v>
      </c>
      <c r="Q35" s="32"/>
      <c r="R35" s="32"/>
    </row>
    <row r="36" spans="1:18" s="7" customFormat="1" ht="78.75" x14ac:dyDescent="0.25">
      <c r="A36" s="26" t="s">
        <v>3</v>
      </c>
      <c r="B36" s="27" t="s">
        <v>109</v>
      </c>
      <c r="C36" s="27" t="s">
        <v>51</v>
      </c>
      <c r="D36" s="27" t="s">
        <v>118</v>
      </c>
      <c r="E36" s="41" t="s">
        <v>41</v>
      </c>
      <c r="F36" s="16" t="s">
        <v>102</v>
      </c>
      <c r="G36" s="16" t="s">
        <v>101</v>
      </c>
      <c r="H36" s="16" t="s">
        <v>147</v>
      </c>
      <c r="I36" s="16" t="s">
        <v>58</v>
      </c>
      <c r="J36" s="16" t="s">
        <v>47</v>
      </c>
      <c r="K36" s="16" t="s">
        <v>137</v>
      </c>
      <c r="L36" s="16" t="s">
        <v>125</v>
      </c>
      <c r="M36" s="17" t="s">
        <v>98</v>
      </c>
      <c r="N36" s="9">
        <v>1</v>
      </c>
      <c r="O36" s="16" t="s">
        <v>170</v>
      </c>
      <c r="P36" s="62" t="s">
        <v>171</v>
      </c>
      <c r="Q36" s="32"/>
      <c r="R36" s="32"/>
    </row>
    <row r="37" spans="1:18" s="7" customFormat="1" ht="63" x14ac:dyDescent="0.25">
      <c r="A37" s="26" t="s">
        <v>3</v>
      </c>
      <c r="B37" s="27" t="s">
        <v>109</v>
      </c>
      <c r="C37" s="27" t="s">
        <v>51</v>
      </c>
      <c r="D37" s="27" t="s">
        <v>118</v>
      </c>
      <c r="E37" s="41" t="s">
        <v>42</v>
      </c>
      <c r="F37" s="16" t="s">
        <v>42</v>
      </c>
      <c r="G37" s="16" t="s">
        <v>103</v>
      </c>
      <c r="H37" s="16" t="s">
        <v>134</v>
      </c>
      <c r="I37" s="16" t="s">
        <v>58</v>
      </c>
      <c r="J37" s="16" t="s">
        <v>47</v>
      </c>
      <c r="K37" s="16" t="s">
        <v>135</v>
      </c>
      <c r="L37" s="16" t="s">
        <v>140</v>
      </c>
      <c r="M37" s="17" t="s">
        <v>104</v>
      </c>
      <c r="N37" s="9">
        <f>589/589</f>
        <v>1</v>
      </c>
      <c r="O37" s="16" t="s">
        <v>191</v>
      </c>
      <c r="P37" s="32" t="s">
        <v>173</v>
      </c>
      <c r="Q37" s="32"/>
      <c r="R37" s="32"/>
    </row>
    <row r="38" spans="1:18" s="8" customFormat="1" ht="299.25" x14ac:dyDescent="0.25">
      <c r="A38" s="22" t="s">
        <v>4</v>
      </c>
      <c r="B38" s="23" t="s">
        <v>112</v>
      </c>
      <c r="C38" s="23" t="s">
        <v>51</v>
      </c>
      <c r="D38" s="23" t="s">
        <v>115</v>
      </c>
      <c r="E38" s="41" t="s">
        <v>43</v>
      </c>
      <c r="F38" s="16" t="s">
        <v>105</v>
      </c>
      <c r="G38" s="16" t="s">
        <v>155</v>
      </c>
      <c r="H38" s="16" t="s">
        <v>106</v>
      </c>
      <c r="I38" s="16" t="s">
        <v>58</v>
      </c>
      <c r="J38" s="16" t="s">
        <v>54</v>
      </c>
      <c r="K38" s="16" t="s">
        <v>55</v>
      </c>
      <c r="L38" s="16" t="s">
        <v>51</v>
      </c>
      <c r="M38" s="17" t="s">
        <v>69</v>
      </c>
      <c r="N38" s="10">
        <f>18/66</f>
        <v>0.27272727272727271</v>
      </c>
      <c r="O38" s="16" t="s">
        <v>327</v>
      </c>
      <c r="P38" s="62" t="s">
        <v>195</v>
      </c>
      <c r="Q38" s="32"/>
      <c r="R38" s="32"/>
    </row>
    <row r="43" spans="1:18" x14ac:dyDescent="0.25">
      <c r="N43" s="15"/>
    </row>
  </sheetData>
  <mergeCells count="16">
    <mergeCell ref="D1:M1"/>
    <mergeCell ref="D2:M2"/>
    <mergeCell ref="K4:K5"/>
    <mergeCell ref="J4:J5"/>
    <mergeCell ref="I4:I5"/>
    <mergeCell ref="H4:H5"/>
    <mergeCell ref="G4:G5"/>
    <mergeCell ref="N4:R4"/>
    <mergeCell ref="A4:A5"/>
    <mergeCell ref="F4:F5"/>
    <mergeCell ref="E4:E5"/>
    <mergeCell ref="D4:D5"/>
    <mergeCell ref="C4:C5"/>
    <mergeCell ref="B4:B5"/>
    <mergeCell ref="M4:M5"/>
    <mergeCell ref="L4:L5"/>
  </mergeCells>
  <phoneticPr fontId="11" type="noConversion"/>
  <hyperlinks>
    <hyperlink ref="E7" r:id="rId1" display="https://www.icanh.gov.co/recursos_user/ICANH PORTAL/PLANEACI%C3%93N%2C GESTI%C3%93N Y CONTROL/SIGAP/PROCEDIMIENTOS/2020/PL3-13100_GESTION_DE_TECNOLOGIAS_DE_LA_INFORMACION.docx" xr:uid="{00000000-0004-0000-0100-000002000000}"/>
    <hyperlink ref="E15" r:id="rId2" display="https://www.icanh.gov.co/recursos_user/ICANH PORTAL/PLANEACI%C3%93N%2C GESTI%C3%93N Y CONTROL/SIGAP/Procedimientos_2019_v2/GP5-15200__ATENCI%C3%93N_DE_HALLAZGOS_FORTUITOS.docx" xr:uid="{00000000-0004-0000-0100-00000C000000}"/>
    <hyperlink ref="E16" r:id="rId3" display="Procedimiento_Programa_de_Arqueología_Preventiva_" xr:uid="{00000000-0004-0000-0100-00000D000000}"/>
    <hyperlink ref="E17" r:id="rId4" display="https://www.icanh.gov.co/recursos_user/ICANH PORTAL/PLANEACI%C3%93N%2C GESTI%C3%93N Y CONTROL/SIGAP/Procedimientos2019v1/OP1-15000_CONCEPTOS_MISIONALES.docx" xr:uid="{00000000-0004-0000-0100-00000E000000}"/>
    <hyperlink ref="E31" r:id="rId5" xr:uid="{00000000-0004-0000-0100-000015000000}"/>
    <hyperlink ref="E32" r:id="rId6" xr:uid="{00000000-0004-0000-0100-000016000000}"/>
    <hyperlink ref="E33" r:id="rId7" display="https://www.icanh.gov.co/recursos_user/ICANH PORTAL/PLANEACI%C3%93N%2C GESTI%C3%93N Y CONTROL/SIGAP/Procedimientos_2019_v2/IR3-14210_GESTI%C3%93N_DE_PRESUPUESTO_%281%29.docx" xr:uid="{00000000-0004-0000-0100-000017000000}"/>
    <hyperlink ref="E34" r:id="rId8" display="https://www.icanh.gov.co/recursos_user/ICANH PORTAL/PLANEACI%C3%93N%2C GESTI%C3%93N Y CONTROL/SIGAP/Procedimientos2019v1/IR4-14600_GESTI%C3%93N_DE_ACTIVOS_E_INVENTARIOS.docx" xr:uid="{00000000-0004-0000-0100-000018000000}"/>
    <hyperlink ref="E35" r:id="rId9" xr:uid="{00000000-0004-0000-0100-00001A000000}"/>
    <hyperlink ref="E36" r:id="rId10" xr:uid="{00000000-0004-0000-0100-00001B000000}"/>
    <hyperlink ref="E37" r:id="rId11" xr:uid="{00000000-0004-0000-0100-00001C000000}"/>
    <hyperlink ref="E38" r:id="rId12" display="SC3-12000_EVALUACION_DE_LA_GESTION" xr:uid="{00000000-0004-0000-0100-00001F000000}"/>
    <hyperlink ref="E6" r:id="rId13" xr:uid="{B21F4349-EFCD-44CA-AA42-0DA6A0365B1C}"/>
    <hyperlink ref="P6" r:id="rId14" xr:uid="{7D53211E-A844-469E-A477-D87354511E3D}"/>
    <hyperlink ref="P36" r:id="rId15" xr:uid="{4E07763A-A4C1-4956-A895-7C6F62F6A405}"/>
    <hyperlink ref="P35" r:id="rId16" xr:uid="{3CA70603-B412-41EA-AD94-D7C60708BEED}"/>
    <hyperlink ref="P37" r:id="rId17" xr:uid="{96EB942C-251F-4946-B624-03AA982D4919}"/>
    <hyperlink ref="P7" r:id="rId18" location="gid=1181199434" xr:uid="{C14F7AD8-4AE0-4BC2-A5AF-8A32C894FAD3}"/>
    <hyperlink ref="P8" r:id="rId19" location="gid=761499497" xr:uid="{412C5971-D176-41E5-9ED7-F4D0490E7567}"/>
    <hyperlink ref="P9" r:id="rId20" xr:uid="{EEA4EEBA-61DA-40CE-8C18-95D070DB1995}"/>
    <hyperlink ref="P10" r:id="rId21" xr:uid="{40FD6FE0-B04E-4822-86E9-F0B6647AA747}"/>
    <hyperlink ref="P32" r:id="rId22" xr:uid="{C8A1CF8D-0BCA-4648-9B5F-AFBA996F14BF}"/>
    <hyperlink ref="P33" r:id="rId23" xr:uid="{4BBCED08-F6D2-499B-A47B-307EA6808723}"/>
    <hyperlink ref="P31" r:id="rId24" xr:uid="{495EB985-4531-49B4-8B36-F1688F9840FF}"/>
    <hyperlink ref="P17" r:id="rId25" xr:uid="{E34648FD-BE00-4D05-AC95-A623B885C00C}"/>
    <hyperlink ref="E26" r:id="rId26" xr:uid="{AB5144C5-3929-44EE-89D0-854CC83A0338}"/>
    <hyperlink ref="E27" r:id="rId27" xr:uid="{0E5B4195-9F44-4A0E-A453-47142B9F9D7D}"/>
    <hyperlink ref="E28" r:id="rId28" xr:uid="{7CE33FAA-675F-488A-BD48-6514BD1C05A4}"/>
    <hyperlink ref="E29" r:id="rId29" xr:uid="{41D3CF5E-3BA1-4042-A669-34FDA50FA501}"/>
    <hyperlink ref="E30" r:id="rId30" xr:uid="{EB034A48-17D7-4DA9-869D-59131CC21827}"/>
    <hyperlink ref="E11" r:id="rId31" display="https://www.icanh.gov.co/recursos_user/ICANH PORTAL/PLANEACI%C3%93N%2C GESTI%C3%93N Y CONTROL/SIGAP/PROCEDIMIENTOS/Divulgaci%C3%B3n/PE6.10100_PUBLICACION_DE_CONTENIDOS_EN_EL_PORTAL_WEB_INSTITUCIONAL_E_INTRANET.pdf" xr:uid="{3F54186D-66F9-4573-9968-B63C5889DB9F}"/>
    <hyperlink ref="P11" r:id="rId32" location="gid=517794849" xr:uid="{1BFD98E3-6652-4BB1-9DA1-3CE69A1B14C4}"/>
    <hyperlink ref="P29" r:id="rId33" location="gid=0" xr:uid="{79429D1C-6481-44DD-90F1-3F1261329E3A}"/>
    <hyperlink ref="P30" r:id="rId34" location="gid=0" xr:uid="{8646BB7A-FDE9-4EB2-BA47-15B7CD188A1C}"/>
    <hyperlink ref="P38" r:id="rId35" xr:uid="{7AE41B10-3195-4389-90D6-F4DA591598D4}"/>
    <hyperlink ref="P15" r:id="rId36" location="gid=0" xr:uid="{207E7386-DC0E-40F4-B9E4-F8B399FE8BCB}"/>
    <hyperlink ref="Q16" r:id="rId37" location="gid=1874858822" xr:uid="{DE45557E-08DE-41F2-8F4C-5C7326AC05E3}"/>
    <hyperlink ref="R16" r:id="rId38" location="gid=846885343" xr:uid="{2AFF6627-E5CE-4713-9D71-0B1835F81AA5}"/>
    <hyperlink ref="P16" r:id="rId39" location="gid=993992903" xr:uid="{7BE2AB3F-7D3D-4D8A-B0DC-6CA1A17631BB}"/>
    <hyperlink ref="P34" r:id="rId40" xr:uid="{934BB0BD-7E9D-4152-B917-BB115F26AE34}"/>
    <hyperlink ref="Q34" r:id="rId41" location="gid=1040549521" xr:uid="{14CB6CBE-7D10-45C9-8307-66D60F35ED35}"/>
    <hyperlink ref="P26" r:id="rId42" xr:uid="{29F24F63-3F31-46F4-B14A-A2ACBF23EA79}"/>
    <hyperlink ref="Q7" r:id="rId43" xr:uid="{85B1D259-0EEE-4A0B-8F62-181B143198D5}"/>
    <hyperlink ref="E8" r:id="rId44" display="https://www.icanh.gov.co/recursos_user/ICANH PORTAL/PLANEACI%C3%93N%2C GESTI%C3%93N Y CONTROL/SIGAP/PROCEDIMIENTOS/2020/PL3-13100_GESTION_DE_TECNOLOGIAS_DE_LA_INFORMACION.docx" xr:uid="{8EBEA335-FBC2-4AE4-8DD8-F7B59F938D2A}"/>
    <hyperlink ref="Q11" r:id="rId45" location="gid=0" xr:uid="{4C2D8734-61F9-4F96-AF04-BBB173B05D8E}"/>
    <hyperlink ref="E25" r:id="rId46" xr:uid="{72025420-CA8E-413F-A6A0-E083BE76DBB5}"/>
    <hyperlink ref="E23" r:id="rId47" xr:uid="{C81108C4-1CA4-4F42-9AEF-E8AC2528D311}"/>
    <hyperlink ref="E18" r:id="rId48" xr:uid="{CF127CD3-D169-413F-8092-E6DD7D2E33B7}"/>
    <hyperlink ref="E19" r:id="rId49" xr:uid="{64B7DF4F-3831-4945-8D4D-9BBFD2D33B05}"/>
    <hyperlink ref="E20" r:id="rId50" xr:uid="{A221929B-01AC-4C6A-BE08-0628AAFBF800}"/>
    <hyperlink ref="E21" r:id="rId51" xr:uid="{AD8D797A-6619-4EAC-ADBC-0EBA2B4311A4}"/>
    <hyperlink ref="P23" r:id="rId52" xr:uid="{C7A72126-1509-4D15-B80B-194103B4BFF4}"/>
    <hyperlink ref="P22" r:id="rId53" xr:uid="{4762DF71-DC0E-4DA3-A02C-F6A53D3061E3}"/>
    <hyperlink ref="P18" r:id="rId54" xr:uid="{CD9556C9-A74C-4123-A4C0-3096062549FC}"/>
    <hyperlink ref="P19" r:id="rId55" xr:uid="{ED8FBEAF-D572-426D-A7C9-FC28D7375F5E}"/>
    <hyperlink ref="P21" r:id="rId56" xr:uid="{419469D6-00EC-4B6D-B7A3-2241FD855AFC}"/>
    <hyperlink ref="P28" r:id="rId57" xr:uid="{9DA35542-563E-4A93-AEF5-92F3F777C187}"/>
    <hyperlink ref="P27" r:id="rId58" location="gid=1407317858" xr:uid="{AF732492-3387-4124-B344-8A60B9105564}"/>
    <hyperlink ref="Q28" r:id="rId59" xr:uid="{0D9F8D34-11A8-420D-A57C-E77F113AA63E}"/>
    <hyperlink ref="P12" r:id="rId60" location="gid=1576852050" xr:uid="{3908C1DF-3A4F-484D-8605-5031905E8F93}"/>
    <hyperlink ref="P13" r:id="rId61" location="gid=1576852050" xr:uid="{93DEBF5D-08D5-4593-A77B-45E07E4F69B4}"/>
  </hyperlinks>
  <pageMargins left="0.7" right="0.7" top="0.75" bottom="0.75" header="0.3" footer="0.3"/>
  <pageSetup orientation="portrait" verticalDpi="0" r:id="rId62"/>
  <drawing r:id="rId63"/>
  <legacyDrawing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MATRIZ DE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Daniel Eduardo Rivera Rincón</cp:lastModifiedBy>
  <cp:lastPrinted>2021-12-20T21:42:38Z</cp:lastPrinted>
  <dcterms:created xsi:type="dcterms:W3CDTF">2020-03-19T04:00:42Z</dcterms:created>
  <dcterms:modified xsi:type="dcterms:W3CDTF">2022-03-02T15:30:12Z</dcterms:modified>
</cp:coreProperties>
</file>