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mange\Desktop\ICANH\AÑO 2021\RIESGOS VERSION 2\"/>
    </mc:Choice>
  </mc:AlternateContent>
  <xr:revisionPtr revIDLastSave="0" documentId="13_ncr:1_{9AD7027A-448E-4281-9D5A-8AE232A50DF3}" xr6:coauthVersionLast="46" xr6:coauthVersionMax="46" xr10:uidLastSave="{00000000-0000-0000-0000-000000000000}"/>
  <bookViews>
    <workbookView xWindow="-120" yWindow="-120" windowWidth="29040" windowHeight="15840" tabRatio="721" xr2:uid="{00000000-000D-0000-FFFF-FFFF00000000}"/>
  </bookViews>
  <sheets>
    <sheet name="Mapa final" sheetId="1" r:id="rId1"/>
    <sheet name="Tabla probabilidad" sheetId="12" r:id="rId2"/>
    <sheet name="Tabla Impacto" sheetId="13" r:id="rId3"/>
    <sheet name="Matriz calor" sheetId="14" r:id="rId4"/>
    <sheet name="Valoración controles" sheetId="15" r:id="rId5"/>
    <sheet name="Opciones Tratamiento" sheetId="16" r:id="rId6"/>
    <sheet name="Hoja1" sheetId="11" state="hidden" r:id="rId7"/>
  </sheets>
  <externalReferences>
    <externalReference r:id="rId8"/>
  </externalReferences>
  <definedNames>
    <definedName name="Afectación_Económica_o_presupuestal" comment="Criterio afectació economica">'Tabla Impacto'!$C$11:$C$15</definedName>
    <definedName name="_xlnm.Criteria" comment="Criterios de impacto">'Tabla Impacto'!$B$11:$B$12</definedName>
    <definedName name="Pérdida_Reputacional" comment="Criterrio perdida de reputación">'Tabla Impacto'!$D$11:$D$15</definedName>
    <definedName name="Seleccion">'Mapa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 i="1" l="1"/>
  <c r="Q17" i="1"/>
  <c r="L17" i="1"/>
  <c r="M17" i="1" s="1"/>
  <c r="H17" i="1"/>
  <c r="T16" i="1"/>
  <c r="Q16" i="1"/>
  <c r="L16" i="1"/>
  <c r="M16" i="1" s="1"/>
  <c r="H16" i="1"/>
  <c r="N16" i="1" s="1"/>
  <c r="T18" i="1"/>
  <c r="Q18" i="1"/>
  <c r="L18" i="1"/>
  <c r="M18" i="1" s="1"/>
  <c r="H18" i="1"/>
  <c r="T15" i="1"/>
  <c r="Q15" i="1"/>
  <c r="L15" i="1"/>
  <c r="M15" i="1" s="1"/>
  <c r="H15" i="1"/>
  <c r="T14" i="1"/>
  <c r="Q14" i="1"/>
  <c r="L14" i="1"/>
  <c r="M14" i="1" s="1"/>
  <c r="H14" i="1"/>
  <c r="T13" i="1"/>
  <c r="Q13" i="1"/>
  <c r="L13" i="1"/>
  <c r="M13" i="1" s="1"/>
  <c r="H13" i="1"/>
  <c r="T12" i="1"/>
  <c r="Q12" i="1"/>
  <c r="L12" i="1"/>
  <c r="M12" i="1" s="1"/>
  <c r="H12" i="1"/>
  <c r="T11" i="1"/>
  <c r="Q11" i="1"/>
  <c r="L11" i="1"/>
  <c r="M11" i="1" s="1"/>
  <c r="H11" i="1"/>
  <c r="I11" i="1" s="1"/>
  <c r="T10" i="1"/>
  <c r="Q10" i="1"/>
  <c r="L10" i="1"/>
  <c r="M10" i="1" s="1"/>
  <c r="H10" i="1"/>
  <c r="L9" i="1"/>
  <c r="AB16" i="1" l="1"/>
  <c r="AA16" i="1" s="1"/>
  <c r="I16" i="1"/>
  <c r="X16" i="1" s="1"/>
  <c r="Y16" i="1" s="1"/>
  <c r="AC16" i="1" s="1"/>
  <c r="N17" i="1"/>
  <c r="AB17" i="1"/>
  <c r="AA17" i="1" s="1"/>
  <c r="I17" i="1"/>
  <c r="X17" i="1" s="1"/>
  <c r="N10" i="1"/>
  <c r="AB11" i="1"/>
  <c r="AA11" i="1" s="1"/>
  <c r="N12" i="1"/>
  <c r="N13" i="1"/>
  <c r="N15" i="1"/>
  <c r="N18" i="1"/>
  <c r="AB18" i="1"/>
  <c r="AA18" i="1" s="1"/>
  <c r="N14" i="1"/>
  <c r="AB10" i="1"/>
  <c r="AA10" i="1" s="1"/>
  <c r="AB12" i="1"/>
  <c r="AA12" i="1" s="1"/>
  <c r="AB13" i="1"/>
  <c r="AA13" i="1" s="1"/>
  <c r="AB14" i="1"/>
  <c r="AA14" i="1" s="1"/>
  <c r="AB15" i="1"/>
  <c r="AA15" i="1" s="1"/>
  <c r="I10" i="1"/>
  <c r="X10" i="1" s="1"/>
  <c r="I12" i="1"/>
  <c r="X12" i="1" s="1"/>
  <c r="I13" i="1"/>
  <c r="X13" i="1" s="1"/>
  <c r="I14" i="1"/>
  <c r="X14" i="1" s="1"/>
  <c r="I15" i="1"/>
  <c r="X15" i="1" s="1"/>
  <c r="I18" i="1"/>
  <c r="X18" i="1" s="1"/>
  <c r="N11" i="1"/>
  <c r="X11" i="1"/>
  <c r="Z16" i="1" l="1"/>
  <c r="Y17" i="1"/>
  <c r="AC17" i="1" s="1"/>
  <c r="Z17" i="1"/>
  <c r="Y18" i="1"/>
  <c r="AC18" i="1" s="1"/>
  <c r="Z18" i="1"/>
  <c r="Y15" i="1"/>
  <c r="AC15" i="1" s="1"/>
  <c r="Z15" i="1"/>
  <c r="Y14" i="1"/>
  <c r="AC14" i="1" s="1"/>
  <c r="Z14" i="1"/>
  <c r="Y13" i="1"/>
  <c r="AC13" i="1" s="1"/>
  <c r="Z13" i="1"/>
  <c r="Y12" i="1"/>
  <c r="AC12" i="1" s="1"/>
  <c r="Z12" i="1"/>
  <c r="Z11" i="1"/>
  <c r="Y11" i="1"/>
  <c r="AC11" i="1" s="1"/>
  <c r="Y10" i="1"/>
  <c r="AC10" i="1" s="1"/>
  <c r="Z10" i="1"/>
  <c r="Q9" i="1"/>
  <c r="T9" i="1" l="1"/>
  <c r="M9" i="1"/>
  <c r="AB9" i="1" l="1"/>
  <c r="H9" i="1"/>
  <c r="I9" i="1" l="1"/>
  <c r="X9" i="1" s="1"/>
  <c r="N9" i="1"/>
  <c r="AA9" i="1" l="1"/>
  <c r="Y9" i="1"/>
  <c r="AC9" i="1" l="1"/>
  <c r="Z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RODRIGUEZ</author>
  </authors>
  <commentList>
    <comment ref="AE7" authorId="0" shapeId="0" xr:uid="{00000000-0006-0000-0000-000001000000}">
      <text>
        <r>
          <rPr>
            <sz val="9"/>
            <color indexed="81"/>
            <rFont val="Tahoma"/>
            <family val="2"/>
          </rPr>
          <t xml:space="preserve">Si escoge REDUCIR se debe establecer plan de acción 
</t>
        </r>
      </text>
    </comment>
  </commentList>
</comments>
</file>

<file path=xl/sharedStrings.xml><?xml version="1.0" encoding="utf-8"?>
<sst xmlns="http://schemas.openxmlformats.org/spreadsheetml/2006/main" count="367" uniqueCount="202">
  <si>
    <t xml:space="preserve">Referencia </t>
  </si>
  <si>
    <t>Descripción del Riesgo</t>
  </si>
  <si>
    <t>Impacto</t>
  </si>
  <si>
    <t>Causa Inmediata</t>
  </si>
  <si>
    <t>Probabilidad</t>
  </si>
  <si>
    <t>Moderada</t>
  </si>
  <si>
    <t>%</t>
  </si>
  <si>
    <t xml:space="preserve">Frecuencia </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</si>
  <si>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</si>
  <si>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</si>
  <si>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</si>
  <si>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</si>
  <si>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</si>
  <si>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</si>
  <si>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</si>
  <si>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</si>
  <si>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</si>
  <si>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</si>
  <si>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</si>
  <si>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</si>
  <si>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</si>
  <si>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</si>
  <si>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</si>
  <si>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</si>
  <si>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</si>
  <si>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</si>
  <si>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</si>
  <si>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</si>
  <si>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</si>
  <si>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</si>
  <si>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</si>
  <si>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</si>
  <si>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</si>
  <si>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</si>
  <si>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</si>
  <si>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</si>
  <si>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</si>
  <si>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</si>
  <si>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</si>
  <si>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</si>
  <si>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</si>
  <si>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</si>
  <si>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</si>
  <si>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</si>
  <si>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</si>
  <si>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</si>
  <si>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</si>
  <si>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</si>
  <si>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Fuente: Adaptado de Curso Riesgo Operativo Universidad del Rosario por Dirección de Gestión y Desempeño Institucional de Función Pública,  2020.</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</si>
  <si>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</si>
  <si>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Probabilidad Residual (2 controles)</t>
  </si>
  <si>
    <t>Probabilidad Residual Final</t>
  </si>
  <si>
    <t>Impacto Residual Final</t>
  </si>
  <si>
    <t>Zona de Riesgo Inherente</t>
  </si>
  <si>
    <t>Zona de Riesgo Final</t>
  </si>
  <si>
    <t>Clasificación del Riesgo</t>
  </si>
  <si>
    <t>Ejecución y Administración de Procesos</t>
  </si>
  <si>
    <t xml:space="preserve">Inicia con el análisis de necesidades para cada uno de los procesos de la entidad (plan anual de adquisiciones) y termina con las compras y contratación requeridas bajo las especificaciones técnicas y normativas establecidas. </t>
  </si>
  <si>
    <t>Afectación económica</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</si>
  <si>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</si>
  <si>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</si>
  <si>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</si>
  <si>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</si>
  <si>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</si>
  <si>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</si>
  <si>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</si>
  <si>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</si>
  <si>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</si>
  <si>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</si>
  <si>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</si>
  <si>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</si>
  <si>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</si>
  <si>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</si>
  <si>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</si>
  <si>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</si>
  <si>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</si>
  <si>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</si>
  <si>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</si>
  <si>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</si>
  <si>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</si>
  <si>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</si>
  <si>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</si>
  <si>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</si>
  <si>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</si>
  <si>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</si>
  <si>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</si>
  <si>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</si>
  <si>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</si>
  <si>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</si>
  <si>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</si>
  <si>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</si>
  <si>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</si>
  <si>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Tabla Atributos de para el diseño del control</t>
  </si>
  <si>
    <t>Figura 14 Matriz de calor</t>
  </si>
  <si>
    <t>Extremo</t>
  </si>
  <si>
    <t>Alto</t>
  </si>
  <si>
    <t>Moderado</t>
  </si>
  <si>
    <t>Bajo</t>
  </si>
  <si>
    <t>Insignificante</t>
  </si>
  <si>
    <t>Menor</t>
  </si>
  <si>
    <t>Catastrófico</t>
  </si>
  <si>
    <t xml:space="preserve">Formato mapa riesgos </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</si>
  <si>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</si>
  <si>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</si>
  <si>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</si>
  <si>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</si>
  <si>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</si>
  <si>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</si>
  <si>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</si>
  <si>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</si>
  <si>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</si>
  <si>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</si>
  <si>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</si>
  <si>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</si>
  <si>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</si>
  <si>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</si>
  <si>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pais</t>
  </si>
  <si>
    <t>El riesgo afecta la imagen de la entidad con algunos usuarios de relevancia frente al logro de los objetivos</t>
  </si>
  <si>
    <t>Leve</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</si>
  <si>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</si>
  <si>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</si>
  <si>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</si>
  <si>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</si>
  <si>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</si>
  <si>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</si>
  <si>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</si>
  <si>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Gestión de Recursos</t>
  </si>
  <si>
    <t>Objetivo:</t>
  </si>
  <si>
    <t>Gestionar los recursos requeridos por la entidad de forma oportuna y transparente de acuerdo a las necesidades institucionales que permitan el adecuado funcionamiento institucional.</t>
  </si>
  <si>
    <t>Ausencia de búsqueda del análisis del sector</t>
  </si>
  <si>
    <t>Bien o servicio muy especializado o falta de interés del oferente</t>
  </si>
  <si>
    <t>Comité de contratación</t>
  </si>
  <si>
    <t>Vigencia 2021</t>
  </si>
  <si>
    <t>Bimensual o cuando exista evidencia del riesgo</t>
  </si>
  <si>
    <t>Grupo de contratos.</t>
  </si>
  <si>
    <t>Verificar los registros de asistencia de los participantes.</t>
  </si>
  <si>
    <t>Perdida Reputacional</t>
  </si>
  <si>
    <t>Posibilidad de afectación económica,  por realización de pagos erróneos. (doble pago)</t>
  </si>
  <si>
    <t>Grupo financiero</t>
  </si>
  <si>
    <t>Falta de control por parte de los supervisores de los contratos. (duplicidad de documentos)</t>
  </si>
  <si>
    <t>Ausencia de personal calificado.</t>
  </si>
  <si>
    <t>El subdirector administrativo y financiero debe llevar a cabo las reuniones del Comité de contratación con base en lo establecido en el Manual de contratación</t>
  </si>
  <si>
    <t>Tramitar en reuniones del Comité de contratación cuando se evidencie la posibilidad del riesgo.</t>
  </si>
  <si>
    <t>Verificar que se tramiten reuniones del Comité de contratación cuando se evidencie la posibilidad del riesgo.</t>
  </si>
  <si>
    <t>Descripción del Control</t>
  </si>
  <si>
    <t>Cotejar la información entre certificado de Cumplimiento y el formato de distribución de PAC.</t>
  </si>
  <si>
    <t>Implementar la hoja de ruta de central de cuentas.</t>
  </si>
  <si>
    <t xml:space="preserve">Falta de seguimiento y control por parte de algunas dependencias para dar cumplimiento a las respuestas en los términos de Ley.
</t>
  </si>
  <si>
    <t>Falta de alertas preventivas.</t>
  </si>
  <si>
    <t>Inadecuada aplicación del procedimiento de gestión activos e inventarios.</t>
  </si>
  <si>
    <t>Desconocimiento del procedimiento de gestión de activos e inventarios.</t>
  </si>
  <si>
    <t>Área de almacén.</t>
  </si>
  <si>
    <t>Realizar seguimiento a la verificación anual de los inventarios asignados a cada funcionario.</t>
  </si>
  <si>
    <t>Demoras por parte del solicitante en la entrega de la documentación respectiva para la legalización de gastos.</t>
  </si>
  <si>
    <t>1. Aprobado en reunión realizada el 13 de octubre de 2020 (Gestión financiera)
2. Aprobado en reunión realizada el 13 de octubre de 2020 (Subdirección Administrativa y financiera)
3. Aprobado en reunión realizada el 22 de octubre de 2020 (Gestión contractual)
4. Aprobado en reunión realizada el 3 de noviembre de 2020 (Gestión Documental)
5. Aprobado en reunión realizada el 25 de noviembre de 2020 (Atención al ciudadano)
6. Aprobado en reunión realizada el 21 de abril de 2021 (Almacén)
7. Aprobado en reunión realizada el 22 de abril de 2021 (Caja menor)</t>
  </si>
  <si>
    <t>Posibilidad de afectación económica,  por ausencia de oferentes para la satisfacción de bienes o servicios.</t>
  </si>
  <si>
    <t xml:space="preserve">1. Delegación inadecuada del seguimiento a los contratos.
2. Ausencia de personal capacitado para desempeñar la supervisión.
</t>
  </si>
  <si>
    <t>1. Falta de conocimiento o experiencia técnica.
2. Multiplicidad de funciones que tienen los supervisores de contratos.</t>
  </si>
  <si>
    <t>Posibilidad de afectación económica,  por una inadecuada supervisión de contratos.</t>
  </si>
  <si>
    <t>El Subdirector administrativo y financiero a través del responsable del área de contratos, debe Implementar y socializar el formato único de supervisión.</t>
  </si>
  <si>
    <t>Realizar capacitaciones en donde se determinen los criterios necesarios para la realización de la supervisión contractual.</t>
  </si>
  <si>
    <t>Desconocimiento de los criterios archivísticos relacionados con la gestión documental.</t>
  </si>
  <si>
    <t>Ausencia de instrumentos archivísticos.</t>
  </si>
  <si>
    <t>Posibilidad de perdida reputacional debido a la producción descontrolada de documentos.</t>
  </si>
  <si>
    <t>El técnico operativo responsable del área de gestión documental, deberá implementar  los instrumentos archivísticos con el fin de evitar la producción descontrolada de documentos.</t>
  </si>
  <si>
    <t>Implementar  los instrumentos archivísticos con el fin de evitar la producción descontrolada de documentos.</t>
  </si>
  <si>
    <t>Áreas y Grupo de Gestión Documental</t>
  </si>
  <si>
    <t>Verificar la implementación de los instrumentos archivísticos con el fin de evitar la producción descontrolada de documentos.</t>
  </si>
  <si>
    <t>Falta de verificación en el PAC</t>
  </si>
  <si>
    <t>Duplicidad en la generación de la obligación.</t>
  </si>
  <si>
    <t>El coordinador financiero, deberá cotejar la información entre certificado de Cumplimiento y el formato de distribución de PAC.</t>
  </si>
  <si>
    <t>Verificación de los formatos respectivos</t>
  </si>
  <si>
    <t>Delegación al seguimiento de los contratos.</t>
  </si>
  <si>
    <t>Posibilidad de afectación económica, debido al registro de la información errada de la cuenta por pagar al momento de hacer la obligación.</t>
  </si>
  <si>
    <t>El profesional especializado responsable del área contable, deberá realizar la verificación de las obligaciones en el SECOP.</t>
  </si>
  <si>
    <t>Verificación de las hojas de ruta</t>
  </si>
  <si>
    <t>Falta de conocimiento o experiencia técnica.</t>
  </si>
  <si>
    <t>Posibilidad de afectación económica, debido a errores en la liquidación de impuestos.</t>
  </si>
  <si>
    <t>La secretaria ejecutiva responsable de central de cuentas deberá realizar la verificación de las obligaciones.</t>
  </si>
  <si>
    <t>Implementación de hoja de ruta de central de cuentas</t>
  </si>
  <si>
    <t>Verificar la implementación de las hojas de ruta</t>
  </si>
  <si>
    <t>Demoras en los procesos de compra de los elementos solicitados y por consiguiente retrasos en su legalización con los respectivos soportes.</t>
  </si>
  <si>
    <t>Posibilidad de afectación económica debido a la entrega extemporánea de los documentos soportes para la legalización del gasto lo cual no permite solicitar el reembolso respectivo.</t>
  </si>
  <si>
    <t>El responsable de la caja menor establecerá los controles necesarios para evitar la afectación económica, enfatizando en las características que deben tener los soportes de legalización de gastos.</t>
  </si>
  <si>
    <t>Construcción del plan de seguimiento que establezca los controles necesarios respecto de las características que deben tener los soportes de legalización de gastos.</t>
  </si>
  <si>
    <t>Subdirección administrativa y financiera - Responsable de caja menor</t>
  </si>
  <si>
    <t>Verificar la construcción del plan de seguimiento que establezca los controles necesarios respecto de las características que deben tener los soportes de legalización de gastos.</t>
  </si>
  <si>
    <t>Posibilidad de afectación económica, por incumplimiento en la debida aplicación del procedimiento de gestión de activos e inventarios.</t>
  </si>
  <si>
    <t>El profesional responsable del área de almacén, deberá aplicar los controles necesarios para garantizar la debida verificación de los inventarios asignados a cada funcionario.</t>
  </si>
  <si>
    <t>El profesional responsable del área de almacén, deberá planear al menos una verificación anual de los inventarios asignados a cada funcionario.</t>
  </si>
  <si>
    <t>Ausencia de mecanismos que permitan la consignación de los recursos por venta de boletería en parques.</t>
  </si>
  <si>
    <t>Los parques se encuentran alejados de los centros urbanos para realizar la consignación de los recaudos generados.</t>
  </si>
  <si>
    <t>Posibilidad de afectación económica, debido a perdida o robo de dinero en efectivo por venta de boletería en parques.</t>
  </si>
  <si>
    <t xml:space="preserve">El subdirector administrativo y financiero buscará mecanismos para evitar la afectación económica, debido a perdida o robo de dinero en efectivo por venta de boletería en parques.
</t>
  </si>
  <si>
    <t>El subdirector administrativo y financiero buscará mecanismos para evitar la afectación económica, debido a perdida o robo de dinero en efectivo por venta de boletería en parques.</t>
  </si>
  <si>
    <t>Subdirección administrativa y financiera</t>
  </si>
  <si>
    <t>Verificar la búsqueda de mecanismos para evitar la afectación económica, debido a perdida o robo de dinero en efectivo por venta de boletería en parques.</t>
  </si>
  <si>
    <t>Posibilidad de perdida reputacional debido al incumplimiento de respuesta en los términos legales a las PQRS y derechos de petición de la ciudadanía.</t>
  </si>
  <si>
    <t>El técnico operativo responsable del área de atención al ciudadano, deberá mantener actualizada la Base de datos sobre el vencimiento de términos y presentar informes mensuales sobre la efectividad de las respuestas en los términos de ley.</t>
  </si>
  <si>
    <t>Mantener actualizada la base de datos con la trazabilidad de las respuestas  en los términos legales a las PQRS y derechos de petición de la ciudadanía.</t>
  </si>
  <si>
    <t>Grupo de atención al ciudadano</t>
  </si>
  <si>
    <t>Verificación de las alertas de la base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</si>
</sst>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3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16"/>
      <color rgb="FF000000"/>
      <name val="Arial Narrow"/>
      <family val="2"/>
    </font>
    <font>
      <sz val="16"/>
      <color rgb="FF000000"/>
      <name val="Arial Narrow"/>
      <family val="2"/>
    </font>
    <font>
      <sz val="16"/>
      <color rgb="FFFFFFFF"/>
      <name val="Arial Narrow"/>
      <family val="2"/>
    </font>
    <font>
      <b/>
      <sz val="10"/>
      <color rgb="FF000000"/>
      <name val="Arial Narrow"/>
      <family val="2"/>
    </font>
    <font>
      <b/>
      <sz val="10"/>
      <color theme="9" tint="-0.249977111117893"/>
      <name val="Arial Narrow"/>
      <family val="2"/>
    </font>
    <font>
      <sz val="10"/>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sz val="9"/>
      <color indexed="81"/>
      <name val="Tahoma"/>
      <family val="2"/>
    </font>
    <font>
      <sz val="11"/>
      <color theme="0"/>
      <name val="Calibri"/>
      <family val="2"/>
      <scheme val="minor"/>
    </font>
    <font>
      <b/>
      <sz val="11"/>
      <name val="Calibri"/>
      <family val="2"/>
    </font>
    <font>
      <sz val="11"/>
      <color theme="1"/>
      <name val="Calibri"/>
      <family val="2"/>
      <scheme val="minor"/>
    </font>
    <font>
      <sz val="11"/>
      <name val="Calibri"/>
      <family val="2"/>
      <scheme val="minor"/>
    </font>
    <font>
      <sz val="12"/>
      <name val="Arial Narrow"/>
      <family val="2"/>
    </font>
    <font>
      <sz val="11"/>
      <color theme="1"/>
      <name val="Arial"/>
      <family val="2"/>
    </font>
    <font>
      <b/>
      <sz val="11"/>
      <color theme="1"/>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DDFF"/>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s>
  <borders count="3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thin">
        <color rgb="FF000000"/>
      </left>
      <right style="medium">
        <color rgb="FFFFFFFF"/>
      </right>
      <top style="medium">
        <color rgb="FFFFFFFF"/>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dotted">
        <color rgb="FFE36C09"/>
      </left>
      <right style="dotted">
        <color rgb="FFE36C09"/>
      </right>
      <top style="dotted">
        <color rgb="FFE36C09"/>
      </top>
      <bottom style="dotted">
        <color rgb="FFE36C09"/>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15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xf>
    <xf numFmtId="0" fontId="4"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6" xfId="0" applyFont="1" applyFill="1" applyBorder="1" applyAlignment="1">
      <alignment horizontal="left" vertical="center"/>
    </xf>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6" fillId="0" borderId="2" xfId="0" applyFont="1" applyBorder="1" applyAlignment="1">
      <alignment horizontal="justify" vertical="center" wrapText="1"/>
    </xf>
    <xf numFmtId="0" fontId="5" fillId="0" borderId="0" xfId="0" applyFont="1"/>
    <xf numFmtId="0" fontId="3"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0" fontId="8" fillId="0" borderId="0" xfId="0" applyFont="1" applyAlignment="1">
      <alignment vertical="center"/>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3" fillId="6" borderId="0" xfId="0" applyFont="1" applyFill="1" applyAlignment="1">
      <alignment horizontal="center" vertical="center" wrapText="1" readingOrder="1"/>
    </xf>
    <xf numFmtId="0" fontId="14" fillId="5" borderId="11" xfId="0" applyFont="1" applyFill="1" applyBorder="1" applyAlignment="1">
      <alignment horizontal="center" vertical="center" wrapText="1" readingOrder="1"/>
    </xf>
    <xf numFmtId="0" fontId="14" fillId="0" borderId="11" xfId="0" applyFont="1" applyBorder="1" applyAlignment="1">
      <alignment horizontal="justify" vertical="center" wrapText="1" readingOrder="1"/>
    </xf>
    <xf numFmtId="0" fontId="14" fillId="0" borderId="1" xfId="0" applyFont="1" applyBorder="1" applyAlignment="1">
      <alignment horizontal="justify" vertical="center" wrapText="1" readingOrder="1"/>
    </xf>
    <xf numFmtId="0" fontId="14" fillId="4" borderId="1" xfId="0" applyFont="1" applyFill="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5" fillId="9" borderId="1" xfId="0" applyFont="1" applyFill="1" applyBorder="1" applyAlignment="1">
      <alignment horizontal="center" vertical="center" wrapText="1" readingOrder="1"/>
    </xf>
    <xf numFmtId="0" fontId="6" fillId="0" borderId="0" xfId="0" applyFont="1"/>
    <xf numFmtId="0" fontId="16" fillId="10" borderId="14" xfId="0" applyFont="1" applyFill="1" applyBorder="1" applyAlignment="1">
      <alignment horizontal="center" vertical="center" wrapText="1" readingOrder="1"/>
    </xf>
    <xf numFmtId="0" fontId="16" fillId="10"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justify" vertical="center" wrapText="1" readingOrder="1"/>
    </xf>
    <xf numFmtId="9" fontId="3" fillId="0" borderId="1" xfId="0" applyNumberFormat="1" applyFont="1" applyBorder="1" applyAlignment="1">
      <alignment horizontal="center" vertical="center" wrapText="1" readingOrder="1"/>
    </xf>
    <xf numFmtId="0" fontId="19" fillId="0" borderId="0" xfId="0" applyFont="1" applyAlignment="1">
      <alignment horizontal="left" wrapText="1" readingOrder="1"/>
    </xf>
    <xf numFmtId="0" fontId="19" fillId="0" borderId="18" xfId="0" applyFont="1" applyBorder="1" applyAlignment="1">
      <alignment horizontal="left" wrapText="1" readingOrder="1"/>
    </xf>
    <xf numFmtId="0" fontId="22" fillId="0" borderId="0" xfId="0" applyFont="1"/>
    <xf numFmtId="0" fontId="24" fillId="0" borderId="0" xfId="0" applyFont="1" applyFill="1"/>
    <xf numFmtId="0" fontId="19" fillId="0" borderId="0" xfId="0" applyFont="1" applyBorder="1" applyAlignment="1">
      <alignment horizontal="left" wrapText="1" readingOrder="1"/>
    </xf>
    <xf numFmtId="0" fontId="3" fillId="0" borderId="28" xfId="0" applyFont="1" applyBorder="1" applyAlignment="1">
      <alignment horizontal="center" vertical="center" wrapText="1" readingOrder="1"/>
    </xf>
    <xf numFmtId="9" fontId="3" fillId="0" borderId="29" xfId="0" applyNumberFormat="1" applyFont="1" applyBorder="1" applyAlignment="1">
      <alignment horizontal="center" vertical="center" wrapText="1" readingOrder="1"/>
    </xf>
    <xf numFmtId="0" fontId="3" fillId="0" borderId="28" xfId="0" applyFont="1" applyFill="1" applyBorder="1" applyAlignment="1">
      <alignment horizontal="center" vertical="center" wrapText="1" readingOrder="1"/>
    </xf>
    <xf numFmtId="9" fontId="3" fillId="0" borderId="29" xfId="0" applyNumberFormat="1" applyFont="1" applyFill="1" applyBorder="1" applyAlignment="1">
      <alignment horizontal="center" vertical="center" wrapText="1" readingOrder="1"/>
    </xf>
    <xf numFmtId="164" fontId="1" fillId="0" borderId="4" xfId="0" applyNumberFormat="1" applyFont="1" applyBorder="1" applyAlignment="1">
      <alignment vertical="center"/>
    </xf>
    <xf numFmtId="0" fontId="19" fillId="12" borderId="19" xfId="0" applyFont="1" applyFill="1" applyBorder="1" applyAlignment="1">
      <alignment wrapText="1" readingOrder="1"/>
    </xf>
    <xf numFmtId="0" fontId="19" fillId="12" borderId="22" xfId="0" applyFont="1" applyFill="1" applyBorder="1" applyAlignment="1">
      <alignment wrapText="1" readingOrder="1"/>
    </xf>
    <xf numFmtId="0" fontId="19" fillId="12" borderId="20" xfId="0" applyFont="1" applyFill="1" applyBorder="1" applyAlignment="1">
      <alignment wrapText="1" readingOrder="1"/>
    </xf>
    <xf numFmtId="0" fontId="19" fillId="14" borderId="19" xfId="0" applyFont="1" applyFill="1" applyBorder="1" applyAlignment="1">
      <alignment wrapText="1" readingOrder="1"/>
    </xf>
    <xf numFmtId="0" fontId="19" fillId="14" borderId="20" xfId="0" applyFont="1" applyFill="1" applyBorder="1" applyAlignment="1">
      <alignment wrapText="1" readingOrder="1"/>
    </xf>
    <xf numFmtId="0" fontId="19" fillId="14" borderId="22" xfId="0" applyFont="1" applyFill="1" applyBorder="1" applyAlignment="1">
      <alignment wrapText="1" readingOrder="1"/>
    </xf>
    <xf numFmtId="0" fontId="19" fillId="5" borderId="26" xfId="0" applyFont="1" applyFill="1" applyBorder="1" applyAlignment="1">
      <alignment wrapText="1" readingOrder="1"/>
    </xf>
    <xf numFmtId="0" fontId="19" fillId="5" borderId="27" xfId="0" applyFont="1" applyFill="1" applyBorder="1" applyAlignment="1">
      <alignment wrapText="1" readingOrder="1"/>
    </xf>
    <xf numFmtId="0" fontId="25" fillId="14" borderId="19" xfId="0" applyFont="1" applyFill="1" applyBorder="1" applyAlignment="1">
      <alignment wrapText="1" readingOrder="1"/>
    </xf>
    <xf numFmtId="0" fontId="27" fillId="0" borderId="0" xfId="0" applyFont="1"/>
    <xf numFmtId="0" fontId="14" fillId="7" borderId="1" xfId="0" applyFont="1" applyFill="1" applyBorder="1" applyAlignment="1">
      <alignment horizontal="center" vertical="center" wrapText="1" readingOrder="1"/>
    </xf>
    <xf numFmtId="0" fontId="24" fillId="0" borderId="0" xfId="0" applyFont="1"/>
    <xf numFmtId="0" fontId="4" fillId="0" borderId="2" xfId="0" applyFont="1" applyFill="1" applyBorder="1" applyAlignment="1">
      <alignment horizontal="center" vertical="center" textRotation="90" wrapText="1"/>
    </xf>
    <xf numFmtId="0" fontId="4" fillId="0" borderId="2" xfId="0" applyFont="1" applyBorder="1" applyAlignment="1">
      <alignment horizontal="center" vertical="center" textRotation="90"/>
    </xf>
    <xf numFmtId="164" fontId="1" fillId="0" borderId="2" xfId="1"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4" xfId="0" applyFont="1" applyBorder="1" applyAlignment="1">
      <alignment horizontal="center" vertical="center" textRotation="90"/>
    </xf>
    <xf numFmtId="0" fontId="1" fillId="0" borderId="4" xfId="0" applyFont="1" applyBorder="1" applyAlignment="1">
      <alignment vertical="center"/>
    </xf>
    <xf numFmtId="0" fontId="1" fillId="0" borderId="4" xfId="0" applyFont="1" applyBorder="1" applyAlignment="1">
      <alignment vertical="center" wrapText="1"/>
    </xf>
    <xf numFmtId="0" fontId="2" fillId="0" borderId="4" xfId="0" applyFont="1" applyBorder="1" applyAlignment="1">
      <alignment vertical="center" wrapText="1"/>
    </xf>
    <xf numFmtId="0" fontId="4" fillId="0" borderId="4" xfId="0" applyFont="1" applyFill="1" applyBorder="1" applyAlignment="1">
      <alignment vertical="center" wrapText="1"/>
    </xf>
    <xf numFmtId="9" fontId="1" fillId="0" borderId="4" xfId="0" applyNumberFormat="1" applyFont="1" applyBorder="1" applyAlignment="1">
      <alignment vertical="center" wrapText="1"/>
    </xf>
    <xf numFmtId="0" fontId="4" fillId="0" borderId="4" xfId="0" applyFont="1" applyBorder="1" applyAlignment="1">
      <alignment vertical="center"/>
    </xf>
    <xf numFmtId="0" fontId="6" fillId="0" borderId="31" xfId="0" applyFont="1" applyBorder="1" applyAlignment="1">
      <alignment horizontal="left"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165" fontId="1" fillId="0" borderId="31" xfId="0" applyNumberFormat="1" applyFont="1" applyBorder="1" applyAlignment="1">
      <alignment horizontal="center" vertical="center" wrapText="1"/>
    </xf>
    <xf numFmtId="165" fontId="1" fillId="0" borderId="31" xfId="0" applyNumberFormat="1" applyFont="1" applyBorder="1" applyAlignment="1">
      <alignment horizontal="center" vertical="center"/>
    </xf>
    <xf numFmtId="0" fontId="28" fillId="0" borderId="0" xfId="0" applyFont="1" applyFill="1" applyAlignment="1">
      <alignment vertical="center"/>
    </xf>
    <xf numFmtId="0" fontId="27" fillId="0" borderId="0" xfId="0" applyFont="1" applyFill="1"/>
    <xf numFmtId="166" fontId="1" fillId="0" borderId="31" xfId="0" applyNumberFormat="1" applyFont="1" applyBorder="1" applyAlignment="1">
      <alignment horizontal="center" vertical="center" wrapText="1"/>
    </xf>
    <xf numFmtId="0" fontId="6" fillId="3" borderId="2" xfId="0" applyFont="1" applyFill="1" applyBorder="1" applyAlignment="1">
      <alignment horizontal="justify" vertical="center" wrapText="1"/>
    </xf>
    <xf numFmtId="165" fontId="1" fillId="0" borderId="31" xfId="0" applyNumberFormat="1" applyFont="1" applyFill="1" applyBorder="1" applyAlignment="1">
      <alignment horizontal="center" vertical="center" wrapText="1"/>
    </xf>
    <xf numFmtId="166" fontId="1" fillId="0" borderId="31"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30" fillId="0" borderId="0" xfId="0" applyFont="1" applyBorder="1" applyAlignment="1">
      <alignment horizontal="center" vertical="center"/>
    </xf>
    <xf numFmtId="0" fontId="29" fillId="0" borderId="32" xfId="0" applyFont="1" applyBorder="1" applyAlignment="1">
      <alignment horizontal="left"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1" fillId="3" borderId="10" xfId="0" applyFont="1" applyFill="1" applyBorder="1" applyAlignment="1">
      <alignment horizontal="left" vertical="center"/>
    </xf>
    <xf numFmtId="0" fontId="1" fillId="3" borderId="7"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9" fillId="0" borderId="0" xfId="0" applyFont="1" applyAlignment="1">
      <alignment horizontal="left" wrapText="1" readingOrder="1"/>
    </xf>
    <xf numFmtId="0" fontId="3" fillId="5" borderId="24" xfId="0" applyFont="1" applyFill="1" applyBorder="1" applyAlignment="1">
      <alignment horizontal="center" vertical="center" wrapText="1" readingOrder="1"/>
    </xf>
    <xf numFmtId="0" fontId="3" fillId="5" borderId="21" xfId="0" applyFont="1" applyFill="1" applyBorder="1" applyAlignment="1">
      <alignment horizontal="center" vertical="center" wrapText="1" readingOrder="1"/>
    </xf>
    <xf numFmtId="0" fontId="19" fillId="5" borderId="26" xfId="0" applyFont="1" applyFill="1" applyBorder="1" applyAlignment="1">
      <alignment horizontal="left" wrapText="1" readingOrder="1"/>
    </xf>
    <xf numFmtId="0" fontId="19" fillId="5" borderId="30" xfId="0" applyFont="1" applyFill="1" applyBorder="1" applyAlignment="1">
      <alignment horizontal="left" wrapText="1" readingOrder="1"/>
    </xf>
    <xf numFmtId="0" fontId="19" fillId="5" borderId="19" xfId="0" applyFont="1" applyFill="1" applyBorder="1" applyAlignment="1">
      <alignment horizontal="left" wrapText="1" readingOrder="1"/>
    </xf>
    <xf numFmtId="0" fontId="19" fillId="5" borderId="20" xfId="0" applyFont="1" applyFill="1" applyBorder="1" applyAlignment="1">
      <alignment horizontal="left" wrapText="1" readingOrder="1"/>
    </xf>
    <xf numFmtId="0" fontId="19" fillId="13" borderId="19" xfId="0" applyFont="1" applyFill="1" applyBorder="1" applyAlignment="1">
      <alignment horizontal="left" wrapText="1" readingOrder="1"/>
    </xf>
    <xf numFmtId="0" fontId="19" fillId="13" borderId="20" xfId="0" applyFont="1" applyFill="1" applyBorder="1" applyAlignment="1">
      <alignment horizontal="left" wrapText="1" readingOrder="1"/>
    </xf>
    <xf numFmtId="0" fontId="19" fillId="0" borderId="25" xfId="0" applyFont="1" applyBorder="1" applyAlignment="1">
      <alignment horizontal="left" wrapText="1" readingOrder="1"/>
    </xf>
    <xf numFmtId="0" fontId="19" fillId="0" borderId="20" xfId="0" applyFont="1" applyBorder="1" applyAlignment="1">
      <alignment horizontal="left" wrapText="1" readingOrder="1"/>
    </xf>
    <xf numFmtId="0" fontId="3" fillId="14" borderId="24" xfId="0" applyFont="1" applyFill="1" applyBorder="1" applyAlignment="1">
      <alignment horizontal="center" vertical="center" wrapText="1" readingOrder="1"/>
    </xf>
    <xf numFmtId="0" fontId="3" fillId="14" borderId="23" xfId="0" applyFont="1" applyFill="1" applyBorder="1" applyAlignment="1">
      <alignment horizontal="center" vertical="center" wrapText="1" readingOrder="1"/>
    </xf>
    <xf numFmtId="0" fontId="19" fillId="14" borderId="19" xfId="0" applyFont="1" applyFill="1" applyBorder="1" applyAlignment="1">
      <alignment horizontal="left" wrapText="1" readingOrder="1"/>
    </xf>
    <xf numFmtId="0" fontId="19" fillId="14" borderId="22" xfId="0" applyFont="1" applyFill="1" applyBorder="1" applyAlignment="1">
      <alignment horizontal="left" wrapText="1" readingOrder="1"/>
    </xf>
    <xf numFmtId="0" fontId="19" fillId="12" borderId="19" xfId="0" applyFont="1" applyFill="1" applyBorder="1" applyAlignment="1">
      <alignment horizontal="left" wrapText="1" readingOrder="1"/>
    </xf>
    <xf numFmtId="0" fontId="19" fillId="12" borderId="22" xfId="0" applyFont="1" applyFill="1" applyBorder="1" applyAlignment="1">
      <alignment horizontal="left" wrapText="1" readingOrder="1"/>
    </xf>
    <xf numFmtId="0" fontId="19" fillId="13" borderId="22" xfId="0" applyFont="1" applyFill="1" applyBorder="1" applyAlignment="1">
      <alignment horizontal="left" wrapText="1" readingOrder="1"/>
    </xf>
    <xf numFmtId="0" fontId="21" fillId="13" borderId="21"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19" fillId="14" borderId="26" xfId="0" applyFont="1" applyFill="1" applyBorder="1" applyAlignment="1">
      <alignment horizontal="left" wrapText="1" readingOrder="1"/>
    </xf>
    <xf numFmtId="0" fontId="19" fillId="14" borderId="27" xfId="0" applyFont="1" applyFill="1" applyBorder="1" applyAlignment="1">
      <alignment horizontal="left" wrapText="1" readingOrder="1"/>
    </xf>
    <xf numFmtId="0" fontId="3" fillId="12" borderId="24" xfId="0" applyFont="1" applyFill="1" applyBorder="1" applyAlignment="1">
      <alignment horizontal="center" vertical="center" wrapText="1" readingOrder="1"/>
    </xf>
    <xf numFmtId="0" fontId="3" fillId="12"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0" xfId="0" applyFont="1" applyFill="1" applyBorder="1" applyAlignment="1">
      <alignment horizontal="center" vertical="center" textRotation="90" wrapText="1" readingOrder="1"/>
    </xf>
    <xf numFmtId="0" fontId="19" fillId="12" borderId="26" xfId="0" applyFont="1" applyFill="1" applyBorder="1" applyAlignment="1">
      <alignment horizontal="left" wrapText="1" readingOrder="1"/>
    </xf>
    <xf numFmtId="0" fontId="19" fillId="12" borderId="27" xfId="0" applyFont="1" applyFill="1" applyBorder="1" applyAlignment="1">
      <alignment horizontal="left" wrapText="1" readingOrder="1"/>
    </xf>
    <xf numFmtId="0" fontId="6" fillId="0" borderId="17" xfId="0" applyFont="1" applyBorder="1" applyAlignment="1">
      <alignment horizontal="justify" vertical="center" wrapText="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14" xfId="0" applyFont="1" applyFill="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1" xfId="0" applyFont="1" applyBorder="1" applyAlignment="1">
      <alignment horizontal="center" vertical="center" wrapText="1" readingOrder="1"/>
    </xf>
  </cellXfs>
  <cellStyles count="2">
    <cellStyle name="Normal" xfId="0" builtinId="0"/>
    <cellStyle name="Porcentaje" xfId="1" builtinId="5"/>
  </cellStyles>
  <dxfs count="28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ge/Desktop/MATRIZ%20PROPUESTA%20DE%20RIESGOS%20VERSION%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mapa Direcc Inst"/>
      <sheetName val="mapa Plan Estr"/>
      <sheetName val="Hoja1"/>
      <sheetName val="mapa Inv - Div"/>
      <sheetName val="mapa Gest Patr Arqu"/>
      <sheetName val="mapa Or Pol Pub"/>
      <sheetName val="mapa Tal Hum"/>
      <sheetName val="mapa Gest Jur"/>
      <sheetName val="mapa Recursos"/>
      <sheetName val="mapa Eval y Cont"/>
      <sheetName val="Tabla probabiidad"/>
      <sheetName val="Tabla impacto"/>
      <sheetName val="Matriz calor"/>
      <sheetName val="Controles"/>
      <sheetName val="calculo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8" zoomScale="91" zoomScaleNormal="91" workbookViewId="0">
      <pane ySplit="1" topLeftCell="A19" activePane="bottomLeft" state="frozen"/>
      <selection activeCell="A8" sqref="A8"/>
      <selection pane="bottomLeft" activeCell="A30" sqref="A30"/>
    </sheetView>
  </sheetViews>
  <sheetFormatPr baseColWidth="10" defaultRowHeight="16.5" x14ac:dyDescent="0.3"/>
  <cols>
    <col min="1" max="1" width="4" style="2" bestFit="1" customWidth="1"/>
    <col min="2" max="2" width="16.28515625" style="2" customWidth="1"/>
    <col min="3" max="3" width="24.140625" style="2" customWidth="1"/>
    <col min="4" max="4" width="22.85546875" style="2" customWidth="1"/>
    <col min="5" max="5" width="32.42578125" style="1" customWidth="1"/>
    <col min="6" max="6" width="19" style="5" customWidth="1"/>
    <col min="7" max="7" width="13.5703125" style="1" bestFit="1" customWidth="1"/>
    <col min="8" max="8" width="16.5703125" style="1" customWidth="1"/>
    <col min="9" max="9" width="6.28515625" style="1" bestFit="1" customWidth="1"/>
    <col min="10" max="10" width="27.28515625" style="1" bestFit="1" customWidth="1"/>
    <col min="11" max="11" width="25" style="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customWidth="1"/>
    <col min="25" max="25" width="8.7109375" style="1" customWidth="1"/>
    <col min="26" max="26" width="7.140625" style="1" customWidth="1"/>
    <col min="27" max="27" width="9.28515625" style="1" customWidth="1"/>
    <col min="28" max="28" width="6.28515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36" x14ac:dyDescent="0.3">
      <c r="B1" s="10" t="s">
        <v>101</v>
      </c>
    </row>
    <row r="2" spans="1:36" x14ac:dyDescent="0.3">
      <c r="B2" s="10"/>
    </row>
    <row r="3" spans="1:36" x14ac:dyDescent="0.3">
      <c r="B3" s="10"/>
    </row>
    <row r="4" spans="1:36" ht="26.25" customHeight="1" x14ac:dyDescent="0.3">
      <c r="A4" s="103" t="s">
        <v>45</v>
      </c>
      <c r="B4" s="104"/>
      <c r="C4" s="12" t="s">
        <v>126</v>
      </c>
      <c r="D4" s="13"/>
      <c r="E4" s="14"/>
      <c r="F4" s="15"/>
      <c r="G4" s="14"/>
      <c r="H4" s="14"/>
      <c r="I4" s="14"/>
      <c r="J4" s="14"/>
      <c r="K4" s="14"/>
      <c r="L4" s="14"/>
      <c r="M4" s="14"/>
      <c r="N4" s="16"/>
      <c r="O4" s="11"/>
      <c r="P4" s="11"/>
      <c r="Q4" s="11"/>
      <c r="R4" s="11"/>
      <c r="S4" s="11"/>
      <c r="T4" s="11"/>
      <c r="U4" s="11"/>
      <c r="V4" s="11"/>
      <c r="W4" s="11"/>
      <c r="X4" s="11"/>
      <c r="Y4" s="11"/>
      <c r="Z4" s="11"/>
      <c r="AA4" s="11"/>
      <c r="AB4" s="11"/>
      <c r="AC4" s="11"/>
      <c r="AD4" s="11"/>
      <c r="AE4" s="11"/>
      <c r="AF4" s="11"/>
      <c r="AG4" s="11"/>
      <c r="AH4" s="11"/>
      <c r="AI4" s="11"/>
      <c r="AJ4" s="11"/>
    </row>
    <row r="5" spans="1:36" ht="30" customHeight="1" x14ac:dyDescent="0.3">
      <c r="A5" s="103" t="s">
        <v>127</v>
      </c>
      <c r="B5" s="104"/>
      <c r="C5" s="112" t="s">
        <v>128</v>
      </c>
      <c r="D5" s="113"/>
      <c r="E5" s="113"/>
      <c r="F5" s="113"/>
      <c r="G5" s="113"/>
      <c r="H5" s="113"/>
      <c r="I5" s="113"/>
      <c r="J5" s="113"/>
      <c r="K5" s="113"/>
      <c r="L5" s="113"/>
      <c r="M5" s="113"/>
      <c r="N5" s="114"/>
      <c r="O5" s="11"/>
      <c r="P5" s="11"/>
      <c r="Q5" s="11"/>
      <c r="R5" s="11"/>
      <c r="S5" s="11"/>
      <c r="T5" s="11"/>
      <c r="U5" s="11"/>
      <c r="V5" s="11"/>
      <c r="W5" s="11"/>
      <c r="X5" s="11"/>
      <c r="Y5" s="11"/>
      <c r="Z5" s="11"/>
      <c r="AA5" s="11"/>
      <c r="AB5" s="11"/>
      <c r="AC5" s="11"/>
      <c r="AD5" s="11"/>
      <c r="AE5" s="11"/>
      <c r="AF5" s="11"/>
      <c r="AG5" s="11"/>
      <c r="AH5" s="11"/>
      <c r="AI5" s="11"/>
      <c r="AJ5" s="11"/>
    </row>
    <row r="6" spans="1:36" ht="49.5" customHeight="1" x14ac:dyDescent="0.3">
      <c r="A6" s="103" t="s">
        <v>46</v>
      </c>
      <c r="B6" s="104"/>
      <c r="C6" s="115" t="s">
        <v>57</v>
      </c>
      <c r="D6" s="116"/>
      <c r="E6" s="116"/>
      <c r="F6" s="116"/>
      <c r="G6" s="116"/>
      <c r="H6" s="116"/>
      <c r="I6" s="116"/>
      <c r="J6" s="116"/>
      <c r="K6" s="116"/>
      <c r="L6" s="116"/>
      <c r="M6" s="116"/>
      <c r="N6" s="117"/>
      <c r="O6" s="11"/>
      <c r="P6" s="11"/>
      <c r="Q6" s="11"/>
      <c r="R6" s="11"/>
      <c r="S6" s="11"/>
      <c r="T6" s="11"/>
      <c r="U6" s="11"/>
      <c r="V6" s="11"/>
      <c r="W6" s="11"/>
      <c r="X6" s="11"/>
      <c r="Y6" s="11"/>
      <c r="Z6" s="11"/>
      <c r="AA6" s="11"/>
      <c r="AB6" s="11"/>
      <c r="AC6" s="11"/>
      <c r="AD6" s="11"/>
      <c r="AE6" s="11"/>
      <c r="AF6" s="11"/>
      <c r="AG6" s="11"/>
      <c r="AH6" s="11"/>
      <c r="AI6" s="11"/>
      <c r="AJ6" s="11"/>
    </row>
    <row r="7" spans="1:36" ht="16.5" customHeight="1" x14ac:dyDescent="0.3">
      <c r="A7" s="105" t="s">
        <v>0</v>
      </c>
      <c r="B7" s="94" t="s">
        <v>2</v>
      </c>
      <c r="C7" s="96" t="s">
        <v>3</v>
      </c>
      <c r="D7" s="96" t="s">
        <v>44</v>
      </c>
      <c r="E7" s="93" t="s">
        <v>1</v>
      </c>
      <c r="F7" s="100" t="s">
        <v>55</v>
      </c>
      <c r="G7" s="93" t="s">
        <v>7</v>
      </c>
      <c r="H7" s="95" t="s">
        <v>35</v>
      </c>
      <c r="I7" s="97" t="s">
        <v>6</v>
      </c>
      <c r="J7" s="100" t="s">
        <v>103</v>
      </c>
      <c r="K7" s="100" t="s">
        <v>108</v>
      </c>
      <c r="L7" s="99" t="s">
        <v>47</v>
      </c>
      <c r="M7" s="97" t="s">
        <v>6</v>
      </c>
      <c r="N7" s="96" t="s">
        <v>53</v>
      </c>
      <c r="O7" s="110" t="s">
        <v>13</v>
      </c>
      <c r="P7" s="102" t="s">
        <v>144</v>
      </c>
      <c r="Q7" s="100" t="s">
        <v>14</v>
      </c>
      <c r="R7" s="102" t="s">
        <v>10</v>
      </c>
      <c r="S7" s="102"/>
      <c r="T7" s="102"/>
      <c r="U7" s="102"/>
      <c r="V7" s="102"/>
      <c r="W7" s="102"/>
      <c r="X7" s="101" t="s">
        <v>50</v>
      </c>
      <c r="Y7" s="101" t="s">
        <v>51</v>
      </c>
      <c r="Z7" s="101" t="s">
        <v>6</v>
      </c>
      <c r="AA7" s="101" t="s">
        <v>52</v>
      </c>
      <c r="AB7" s="101" t="s">
        <v>6</v>
      </c>
      <c r="AC7" s="101" t="s">
        <v>54</v>
      </c>
      <c r="AD7" s="110" t="s">
        <v>31</v>
      </c>
      <c r="AE7" s="102" t="s">
        <v>36</v>
      </c>
      <c r="AF7" s="102" t="s">
        <v>37</v>
      </c>
      <c r="AG7" s="102" t="s">
        <v>38</v>
      </c>
      <c r="AH7" s="102" t="s">
        <v>40</v>
      </c>
      <c r="AI7" s="102" t="s">
        <v>39</v>
      </c>
      <c r="AJ7" s="102" t="s">
        <v>41</v>
      </c>
    </row>
    <row r="8" spans="1:36" s="4" customFormat="1" ht="94.5" customHeight="1" x14ac:dyDescent="0.25">
      <c r="A8" s="106"/>
      <c r="B8" s="94"/>
      <c r="C8" s="102"/>
      <c r="D8" s="102"/>
      <c r="E8" s="94"/>
      <c r="F8" s="96"/>
      <c r="G8" s="94"/>
      <c r="H8" s="96"/>
      <c r="I8" s="98"/>
      <c r="J8" s="96"/>
      <c r="K8" s="96"/>
      <c r="L8" s="98"/>
      <c r="M8" s="98"/>
      <c r="N8" s="102"/>
      <c r="O8" s="111"/>
      <c r="P8" s="102"/>
      <c r="Q8" s="96"/>
      <c r="R8" s="9" t="s">
        <v>15</v>
      </c>
      <c r="S8" s="9" t="s">
        <v>19</v>
      </c>
      <c r="T8" s="9" t="s">
        <v>30</v>
      </c>
      <c r="U8" s="9" t="s">
        <v>20</v>
      </c>
      <c r="V8" s="9" t="s">
        <v>23</v>
      </c>
      <c r="W8" s="9" t="s">
        <v>26</v>
      </c>
      <c r="X8" s="101"/>
      <c r="Y8" s="101"/>
      <c r="Z8" s="101"/>
      <c r="AA8" s="101"/>
      <c r="AB8" s="101"/>
      <c r="AC8" s="101"/>
      <c r="AD8" s="111"/>
      <c r="AE8" s="102"/>
      <c r="AF8" s="102"/>
      <c r="AG8" s="102"/>
      <c r="AH8" s="102"/>
      <c r="AI8" s="102"/>
      <c r="AJ8" s="102"/>
    </row>
    <row r="9" spans="1:36" s="3" customFormat="1" ht="167.25" customHeight="1" x14ac:dyDescent="0.25">
      <c r="A9" s="73">
        <v>1</v>
      </c>
      <c r="B9" s="74" t="s">
        <v>58</v>
      </c>
      <c r="C9" s="79" t="s">
        <v>129</v>
      </c>
      <c r="D9" s="79" t="s">
        <v>130</v>
      </c>
      <c r="E9" s="75" t="s">
        <v>155</v>
      </c>
      <c r="F9" s="74" t="s">
        <v>56</v>
      </c>
      <c r="G9" s="73">
        <v>10</v>
      </c>
      <c r="H9" s="76" t="str">
        <f t="shared" ref="H9:H18" si="0">IF(G9&lt;=0,"",IF(G9&lt;=2,"Muy Baja",IF(G9&lt;=24,"Baja",IF(G9&lt;=500,"Media",IF(G9&lt;=5000,"Alta","Muy Alta")))))</f>
        <v>Baja</v>
      </c>
      <c r="I9" s="77">
        <f t="shared" ref="I9:I18" si="1">IF(H9="","",IF(H9="Muy Baja",0.2,IF(H9="Baja",0.4,IF(H9="Media",0.6,IF(H9="Alta",0.8,IF(H9="Muy Alta",1,))))))</f>
        <v>0.4</v>
      </c>
      <c r="J9" s="77" t="s">
        <v>107</v>
      </c>
      <c r="K9" s="77" t="s">
        <v>111</v>
      </c>
      <c r="L9" s="76" t="str">
        <f>IF(OR(K9='Tabla Impacto'!$C$11,K9='Tabla Impacto'!$D$11),"Leve",IF(OR(K9='Tabla Impacto'!$C$12,K9='Tabla Impacto'!$D$12),"Menor",IF(OR(K9='Tabla Impacto'!$C$13,K9='Tabla Impacto'!$D$13),"Moderado",IF(OR(K9='Tabla Impacto'!$C$14,K9='Tabla Impacto'!$D$14),"Mayor",IF(OR(K9='Tabla Impacto'!$C$15,K9='Tabla Impacto'!$D$15),"Catastrófico","")))))</f>
        <v>Mayor</v>
      </c>
      <c r="M9" s="77">
        <f t="shared" ref="M9:M18" si="2">IF(L9="","",IF(L9="Leve",0.2,IF(L9="Menor",0.4,IF(L9="Moderado",0.6,IF(L9="Mayor",0.8,IF(L9="Catastrófico",1,))))))</f>
        <v>0.8</v>
      </c>
      <c r="N9" s="78" t="str">
        <f t="shared" ref="N9:N18" si="3">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Alto</v>
      </c>
      <c r="O9" s="6">
        <v>10</v>
      </c>
      <c r="P9" s="17" t="s">
        <v>141</v>
      </c>
      <c r="Q9" s="6" t="str">
        <f t="shared" ref="Q9:Q18" si="4">IF(OR(R9="Preventivo",R9="Detectivo"),"Probabilidad",IF(R9="Correctivo","Impacto",""))</f>
        <v>Probabilidad</v>
      </c>
      <c r="R9" s="20" t="s">
        <v>16</v>
      </c>
      <c r="S9" s="20" t="s">
        <v>11</v>
      </c>
      <c r="T9" s="8" t="str">
        <f t="shared" ref="T9:T18" si="5">IF(AND(R9="Preventivo",S9="Automático"),"50%",IF(AND(R9="Preventivo",S9="Manual"),"40%",IF(AND(R9="Detectivo",S9="Automático"),"40%",IF(AND(R9="Detectivo",S9="Manual"),"30%",IF(AND(R9="Correctivo",S9="Automático"),"35%",IF(AND(R9="Correctivo",S9="Manual"),"25%",""))))))</f>
        <v>40%</v>
      </c>
      <c r="U9" s="20" t="s">
        <v>21</v>
      </c>
      <c r="V9" s="20" t="s">
        <v>24</v>
      </c>
      <c r="W9" s="20" t="s">
        <v>27</v>
      </c>
      <c r="X9" s="70">
        <f t="shared" ref="X9:X18" si="6">IFERROR(IF(Q9="Probabilidad",(I9-(+I9*T9)),IF(Q9="Impacto",I9,"")),"")</f>
        <v>0.24</v>
      </c>
      <c r="Y9" s="68" t="str">
        <f t="shared" ref="Y9:Y18" si="7">IFERROR(IF(X9="","",IF(X9&lt;=0.2,"Muy Baja",IF(X9&lt;=0.4,"Baja",IF(X9&lt;=0.6,"Media",IF(X9&lt;=0.8,"Alta","Muy Alta"))))),"")</f>
        <v>Baja</v>
      </c>
      <c r="Z9" s="55">
        <f t="shared" ref="Z9:Z18" si="8">+X9</f>
        <v>0.24</v>
      </c>
      <c r="AA9" s="68" t="str">
        <f t="shared" ref="AA9:AA18" si="9">IFERROR(IF(AB9="","",IF(AB9&lt;=0.2,"Leve",IF(AB9&lt;=0.4,"Menor",IF(AB9&lt;=0.6,"Moderado",IF(AB9&lt;=0.8,"Mayor","Catastrófico"))))),"")</f>
        <v>Mayor</v>
      </c>
      <c r="AB9" s="71">
        <f t="shared" ref="AB9:AB18" si="10">IFERROR(IF(Q9="Impacto",(M9-(+M9*T9)),IF(Q9="Probabilidad",M9,"")),"")</f>
        <v>0.8</v>
      </c>
      <c r="AC9" s="69" t="str">
        <f t="shared" ref="AC9:AC18" si="11">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Alto</v>
      </c>
      <c r="AD9" s="72" t="s">
        <v>32</v>
      </c>
      <c r="AE9" s="80" t="s">
        <v>142</v>
      </c>
      <c r="AF9" s="80" t="s">
        <v>131</v>
      </c>
      <c r="AG9" s="81" t="s">
        <v>132</v>
      </c>
      <c r="AH9" s="80" t="s">
        <v>133</v>
      </c>
      <c r="AI9" s="80" t="s">
        <v>143</v>
      </c>
      <c r="AJ9" s="81" t="s">
        <v>43</v>
      </c>
    </row>
    <row r="10" spans="1:36" s="3" customFormat="1" ht="167.25" customHeight="1" x14ac:dyDescent="0.25">
      <c r="A10" s="73">
        <v>2</v>
      </c>
      <c r="B10" s="74" t="s">
        <v>58</v>
      </c>
      <c r="C10" s="79" t="s">
        <v>156</v>
      </c>
      <c r="D10" s="79" t="s">
        <v>157</v>
      </c>
      <c r="E10" s="75" t="s">
        <v>158</v>
      </c>
      <c r="F10" s="74" t="s">
        <v>56</v>
      </c>
      <c r="G10" s="73">
        <v>1</v>
      </c>
      <c r="H10" s="76" t="str">
        <f t="shared" si="0"/>
        <v>Muy Baja</v>
      </c>
      <c r="I10" s="77">
        <f t="shared" si="1"/>
        <v>0.2</v>
      </c>
      <c r="J10" s="77" t="s">
        <v>107</v>
      </c>
      <c r="K10" s="77" t="s">
        <v>111</v>
      </c>
      <c r="L10" s="76" t="str">
        <f>IF(OR(K10='Tabla Impacto'!$C$11,K10='Tabla Impacto'!$D$11),"Leve",IF(OR(K10='Tabla Impacto'!$C$12,K10='Tabla Impacto'!$D$12),"Menor",IF(OR(K10='Tabla Impacto'!$C$13,K10='Tabla Impacto'!$D$13),"Moderado",IF(OR(K10='Tabla Impacto'!$C$14,K10='Tabla Impacto'!$D$14),"Mayor",IF(OR(K10='Tabla Impacto'!$C$15,K10='Tabla Impacto'!$D$15),"Catastrófico","")))))</f>
        <v>Mayor</v>
      </c>
      <c r="M10" s="77">
        <f t="shared" si="2"/>
        <v>0.8</v>
      </c>
      <c r="N10" s="78" t="str">
        <f t="shared" si="3"/>
        <v>Alto</v>
      </c>
      <c r="O10" s="6">
        <v>1</v>
      </c>
      <c r="P10" s="87" t="s">
        <v>159</v>
      </c>
      <c r="Q10" s="6" t="str">
        <f t="shared" si="4"/>
        <v>Probabilidad</v>
      </c>
      <c r="R10" s="20" t="s">
        <v>16</v>
      </c>
      <c r="S10" s="20" t="s">
        <v>11</v>
      </c>
      <c r="T10" s="8" t="str">
        <f t="shared" si="5"/>
        <v>40%</v>
      </c>
      <c r="U10" s="20" t="s">
        <v>21</v>
      </c>
      <c r="V10" s="20" t="s">
        <v>24</v>
      </c>
      <c r="W10" s="20" t="s">
        <v>27</v>
      </c>
      <c r="X10" s="70">
        <f t="shared" si="6"/>
        <v>0.12</v>
      </c>
      <c r="Y10" s="68" t="str">
        <f t="shared" si="7"/>
        <v>Muy Baja</v>
      </c>
      <c r="Z10" s="55">
        <f t="shared" si="8"/>
        <v>0.12</v>
      </c>
      <c r="AA10" s="68" t="str">
        <f t="shared" si="9"/>
        <v>Mayor</v>
      </c>
      <c r="AB10" s="71">
        <f t="shared" si="10"/>
        <v>0.8</v>
      </c>
      <c r="AC10" s="69" t="str">
        <f t="shared" si="11"/>
        <v>Alto</v>
      </c>
      <c r="AD10" s="72" t="s">
        <v>34</v>
      </c>
      <c r="AE10" s="80" t="s">
        <v>160</v>
      </c>
      <c r="AF10" s="80" t="s">
        <v>134</v>
      </c>
      <c r="AG10" s="82">
        <v>44256</v>
      </c>
      <c r="AH10" s="83">
        <v>44377</v>
      </c>
      <c r="AI10" s="80" t="s">
        <v>135</v>
      </c>
      <c r="AJ10" s="81" t="s">
        <v>43</v>
      </c>
    </row>
    <row r="11" spans="1:36" s="3" customFormat="1" ht="167.25" customHeight="1" x14ac:dyDescent="0.25">
      <c r="A11" s="73">
        <v>3</v>
      </c>
      <c r="B11" s="74" t="s">
        <v>136</v>
      </c>
      <c r="C11" s="79" t="s">
        <v>161</v>
      </c>
      <c r="D11" s="79" t="s">
        <v>162</v>
      </c>
      <c r="E11" s="75" t="s">
        <v>163</v>
      </c>
      <c r="F11" s="74" t="s">
        <v>56</v>
      </c>
      <c r="G11" s="73">
        <v>2</v>
      </c>
      <c r="H11" s="76" t="str">
        <f t="shared" si="0"/>
        <v>Muy Baja</v>
      </c>
      <c r="I11" s="77">
        <f t="shared" si="1"/>
        <v>0.2</v>
      </c>
      <c r="J11" s="77" t="s">
        <v>105</v>
      </c>
      <c r="K11" s="77" t="s">
        <v>113</v>
      </c>
      <c r="L11" s="76" t="str">
        <f>IF(OR(K11='Tabla Impacto'!$C$11,K11='Tabla Impacto'!$D$11),"Leve",IF(OR(K11='Tabla Impacto'!$C$12,K11='Tabla Impacto'!$D$12),"Menor",IF(OR(K11='Tabla Impacto'!$C$13,K11='Tabla Impacto'!$D$13),"Moderado",IF(OR(K11='Tabla Impacto'!$C$14,K11='Tabla Impacto'!$D$14),"Mayor",IF(OR(K11='Tabla Impacto'!$C$15,K11='Tabla Impacto'!$D$15),"Catastrófico","")))))</f>
        <v>Leve</v>
      </c>
      <c r="M11" s="77">
        <f t="shared" si="2"/>
        <v>0.2</v>
      </c>
      <c r="N11" s="78" t="str">
        <f t="shared" si="3"/>
        <v>Bajo</v>
      </c>
      <c r="O11" s="6">
        <v>2</v>
      </c>
      <c r="P11" s="17" t="s">
        <v>164</v>
      </c>
      <c r="Q11" s="6" t="str">
        <f t="shared" si="4"/>
        <v>Probabilidad</v>
      </c>
      <c r="R11" s="20" t="s">
        <v>16</v>
      </c>
      <c r="S11" s="20" t="s">
        <v>11</v>
      </c>
      <c r="T11" s="8" t="str">
        <f t="shared" si="5"/>
        <v>40%</v>
      </c>
      <c r="U11" s="20" t="s">
        <v>21</v>
      </c>
      <c r="V11" s="20" t="s">
        <v>24</v>
      </c>
      <c r="W11" s="20" t="s">
        <v>27</v>
      </c>
      <c r="X11" s="70">
        <f t="shared" si="6"/>
        <v>0.12</v>
      </c>
      <c r="Y11" s="68" t="str">
        <f t="shared" si="7"/>
        <v>Muy Baja</v>
      </c>
      <c r="Z11" s="55">
        <f t="shared" si="8"/>
        <v>0.12</v>
      </c>
      <c r="AA11" s="68" t="str">
        <f t="shared" si="9"/>
        <v>Leve</v>
      </c>
      <c r="AB11" s="71">
        <f t="shared" si="10"/>
        <v>0.2</v>
      </c>
      <c r="AC11" s="69" t="str">
        <f t="shared" si="11"/>
        <v>Bajo</v>
      </c>
      <c r="AD11" s="72" t="s">
        <v>32</v>
      </c>
      <c r="AE11" s="79" t="s">
        <v>165</v>
      </c>
      <c r="AF11" s="79" t="s">
        <v>166</v>
      </c>
      <c r="AG11" s="81" t="s">
        <v>132</v>
      </c>
      <c r="AH11" s="86">
        <v>44377</v>
      </c>
      <c r="AI11" s="79" t="s">
        <v>167</v>
      </c>
      <c r="AJ11" s="81" t="s">
        <v>43</v>
      </c>
    </row>
    <row r="12" spans="1:36" s="3" customFormat="1" ht="167.25" customHeight="1" x14ac:dyDescent="0.25">
      <c r="A12" s="73">
        <v>4</v>
      </c>
      <c r="B12" s="74" t="s">
        <v>58</v>
      </c>
      <c r="C12" s="79" t="s">
        <v>168</v>
      </c>
      <c r="D12" s="79" t="s">
        <v>169</v>
      </c>
      <c r="E12" s="75" t="s">
        <v>137</v>
      </c>
      <c r="F12" s="74" t="s">
        <v>56</v>
      </c>
      <c r="G12" s="73">
        <v>1</v>
      </c>
      <c r="H12" s="76" t="str">
        <f t="shared" si="0"/>
        <v>Muy Baja</v>
      </c>
      <c r="I12" s="77">
        <f t="shared" si="1"/>
        <v>0.2</v>
      </c>
      <c r="J12" s="77" t="s">
        <v>107</v>
      </c>
      <c r="K12" s="77" t="s">
        <v>109</v>
      </c>
      <c r="L12" s="76" t="str">
        <f>IF(OR(K12='Tabla Impacto'!$C$11,K12='Tabla Impacto'!$D$11),"Leve",IF(OR(K12='Tabla Impacto'!$C$12,K12='Tabla Impacto'!$D$12),"Menor",IF(OR(K12='Tabla Impacto'!$C$13,K12='Tabla Impacto'!$D$13),"Moderado",IF(OR(K12='Tabla Impacto'!$C$14,K12='Tabla Impacto'!$D$14),"Mayor",IF(OR(K12='Tabla Impacto'!$C$15,K12='Tabla Impacto'!$D$15),"Catastrófico","")))))</f>
        <v>Menor</v>
      </c>
      <c r="M12" s="77">
        <f t="shared" si="2"/>
        <v>0.4</v>
      </c>
      <c r="N12" s="78" t="str">
        <f t="shared" si="3"/>
        <v>Bajo</v>
      </c>
      <c r="O12" s="6">
        <v>1</v>
      </c>
      <c r="P12" s="17" t="s">
        <v>170</v>
      </c>
      <c r="Q12" s="6" t="str">
        <f t="shared" si="4"/>
        <v>Probabilidad</v>
      </c>
      <c r="R12" s="20" t="s">
        <v>16</v>
      </c>
      <c r="S12" s="20" t="s">
        <v>11</v>
      </c>
      <c r="T12" s="8" t="str">
        <f t="shared" si="5"/>
        <v>40%</v>
      </c>
      <c r="U12" s="20" t="s">
        <v>21</v>
      </c>
      <c r="V12" s="20" t="s">
        <v>24</v>
      </c>
      <c r="W12" s="20" t="s">
        <v>27</v>
      </c>
      <c r="X12" s="70">
        <f t="shared" si="6"/>
        <v>0.12</v>
      </c>
      <c r="Y12" s="68" t="str">
        <f t="shared" si="7"/>
        <v>Muy Baja</v>
      </c>
      <c r="Z12" s="55">
        <f t="shared" si="8"/>
        <v>0.12</v>
      </c>
      <c r="AA12" s="68" t="str">
        <f t="shared" si="9"/>
        <v>Menor</v>
      </c>
      <c r="AB12" s="71">
        <f t="shared" si="10"/>
        <v>0.4</v>
      </c>
      <c r="AC12" s="69" t="str">
        <f t="shared" si="11"/>
        <v>Bajo</v>
      </c>
      <c r="AD12" s="72" t="s">
        <v>34</v>
      </c>
      <c r="AE12" s="79" t="s">
        <v>145</v>
      </c>
      <c r="AF12" s="79" t="s">
        <v>138</v>
      </c>
      <c r="AG12" s="82">
        <v>44256</v>
      </c>
      <c r="AH12" s="86">
        <v>44377</v>
      </c>
      <c r="AI12" s="79" t="s">
        <v>171</v>
      </c>
      <c r="AJ12" s="81" t="s">
        <v>43</v>
      </c>
    </row>
    <row r="13" spans="1:36" s="3" customFormat="1" ht="167.25" customHeight="1" x14ac:dyDescent="0.25">
      <c r="A13" s="73">
        <v>5</v>
      </c>
      <c r="B13" s="74" t="s">
        <v>58</v>
      </c>
      <c r="C13" s="79" t="s">
        <v>172</v>
      </c>
      <c r="D13" s="79" t="s">
        <v>139</v>
      </c>
      <c r="E13" s="75" t="s">
        <v>173</v>
      </c>
      <c r="F13" s="74" t="s">
        <v>56</v>
      </c>
      <c r="G13" s="73">
        <v>1</v>
      </c>
      <c r="H13" s="76" t="str">
        <f t="shared" si="0"/>
        <v>Muy Baja</v>
      </c>
      <c r="I13" s="77">
        <f t="shared" si="1"/>
        <v>0.2</v>
      </c>
      <c r="J13" s="77" t="s">
        <v>107</v>
      </c>
      <c r="K13" s="77" t="s">
        <v>110</v>
      </c>
      <c r="L13" s="76" t="str">
        <f>IF(OR(K13='Tabla Impacto'!$C$11,K13='Tabla Impacto'!$D$11),"Leve",IF(OR(K13='Tabla Impacto'!$C$12,K13='Tabla Impacto'!$D$12),"Menor",IF(OR(K13='Tabla Impacto'!$C$13,K13='Tabla Impacto'!$D$13),"Moderado",IF(OR(K13='Tabla Impacto'!$C$14,K13='Tabla Impacto'!$D$14),"Mayor",IF(OR(K13='Tabla Impacto'!$C$15,K13='Tabla Impacto'!$D$15),"Catastrófico","")))))</f>
        <v>Moderado</v>
      </c>
      <c r="M13" s="77">
        <f t="shared" si="2"/>
        <v>0.6</v>
      </c>
      <c r="N13" s="78" t="str">
        <f t="shared" si="3"/>
        <v>Moderado</v>
      </c>
      <c r="O13" s="6">
        <v>1</v>
      </c>
      <c r="P13" s="17" t="s">
        <v>174</v>
      </c>
      <c r="Q13" s="6" t="str">
        <f t="shared" si="4"/>
        <v>Probabilidad</v>
      </c>
      <c r="R13" s="20" t="s">
        <v>16</v>
      </c>
      <c r="S13" s="20" t="s">
        <v>11</v>
      </c>
      <c r="T13" s="8" t="str">
        <f t="shared" si="5"/>
        <v>40%</v>
      </c>
      <c r="U13" s="20" t="s">
        <v>21</v>
      </c>
      <c r="V13" s="20" t="s">
        <v>24</v>
      </c>
      <c r="W13" s="20" t="s">
        <v>27</v>
      </c>
      <c r="X13" s="70">
        <f t="shared" si="6"/>
        <v>0.12</v>
      </c>
      <c r="Y13" s="68" t="str">
        <f t="shared" si="7"/>
        <v>Muy Baja</v>
      </c>
      <c r="Z13" s="55">
        <f t="shared" si="8"/>
        <v>0.12</v>
      </c>
      <c r="AA13" s="68" t="str">
        <f t="shared" si="9"/>
        <v>Moderado</v>
      </c>
      <c r="AB13" s="71">
        <f t="shared" si="10"/>
        <v>0.6</v>
      </c>
      <c r="AC13" s="69" t="str">
        <f t="shared" si="11"/>
        <v>Moderado</v>
      </c>
      <c r="AD13" s="72" t="s">
        <v>34</v>
      </c>
      <c r="AE13" s="79" t="s">
        <v>146</v>
      </c>
      <c r="AF13" s="79" t="s">
        <v>138</v>
      </c>
      <c r="AG13" s="82">
        <v>44256</v>
      </c>
      <c r="AH13" s="86">
        <v>44377</v>
      </c>
      <c r="AI13" s="79" t="s">
        <v>175</v>
      </c>
      <c r="AJ13" s="81" t="s">
        <v>43</v>
      </c>
    </row>
    <row r="14" spans="1:36" s="3" customFormat="1" ht="167.25" customHeight="1" x14ac:dyDescent="0.25">
      <c r="A14" s="73">
        <v>6</v>
      </c>
      <c r="B14" s="74" t="s">
        <v>58</v>
      </c>
      <c r="C14" s="79" t="s">
        <v>140</v>
      </c>
      <c r="D14" s="79" t="s">
        <v>176</v>
      </c>
      <c r="E14" s="75" t="s">
        <v>177</v>
      </c>
      <c r="F14" s="74" t="s">
        <v>56</v>
      </c>
      <c r="G14" s="73">
        <v>1</v>
      </c>
      <c r="H14" s="76" t="str">
        <f t="shared" si="0"/>
        <v>Muy Baja</v>
      </c>
      <c r="I14" s="77">
        <f t="shared" si="1"/>
        <v>0.2</v>
      </c>
      <c r="J14" s="77" t="s">
        <v>107</v>
      </c>
      <c r="K14" s="77" t="s">
        <v>109</v>
      </c>
      <c r="L14" s="76" t="str">
        <f>IF(OR(K14='Tabla Impacto'!$C$11,K14='Tabla Impacto'!$D$11),"Leve",IF(OR(K14='Tabla Impacto'!$C$12,K14='Tabla Impacto'!$D$12),"Menor",IF(OR(K14='Tabla Impacto'!$C$13,K14='Tabla Impacto'!$D$13),"Moderado",IF(OR(K14='Tabla Impacto'!$C$14,K14='Tabla Impacto'!$D$14),"Mayor",IF(OR(K14='Tabla Impacto'!$C$15,K14='Tabla Impacto'!$D$15),"Catastrófico","")))))</f>
        <v>Menor</v>
      </c>
      <c r="M14" s="77">
        <f t="shared" si="2"/>
        <v>0.4</v>
      </c>
      <c r="N14" s="78" t="str">
        <f t="shared" si="3"/>
        <v>Bajo</v>
      </c>
      <c r="O14" s="6">
        <v>1</v>
      </c>
      <c r="P14" s="17" t="s">
        <v>178</v>
      </c>
      <c r="Q14" s="6" t="str">
        <f t="shared" si="4"/>
        <v>Probabilidad</v>
      </c>
      <c r="R14" s="20" t="s">
        <v>16</v>
      </c>
      <c r="S14" s="20" t="s">
        <v>11</v>
      </c>
      <c r="T14" s="8" t="str">
        <f t="shared" si="5"/>
        <v>40%</v>
      </c>
      <c r="U14" s="20" t="s">
        <v>21</v>
      </c>
      <c r="V14" s="20" t="s">
        <v>24</v>
      </c>
      <c r="W14" s="20" t="s">
        <v>27</v>
      </c>
      <c r="X14" s="70">
        <f t="shared" si="6"/>
        <v>0.12</v>
      </c>
      <c r="Y14" s="68" t="str">
        <f t="shared" si="7"/>
        <v>Muy Baja</v>
      </c>
      <c r="Z14" s="55">
        <f t="shared" si="8"/>
        <v>0.12</v>
      </c>
      <c r="AA14" s="68" t="str">
        <f t="shared" si="9"/>
        <v>Menor</v>
      </c>
      <c r="AB14" s="71">
        <f t="shared" si="10"/>
        <v>0.4</v>
      </c>
      <c r="AC14" s="69" t="str">
        <f t="shared" si="11"/>
        <v>Bajo</v>
      </c>
      <c r="AD14" s="72" t="s">
        <v>34</v>
      </c>
      <c r="AE14" s="79" t="s">
        <v>179</v>
      </c>
      <c r="AF14" s="79" t="s">
        <v>138</v>
      </c>
      <c r="AG14" s="82">
        <v>44256</v>
      </c>
      <c r="AH14" s="86">
        <v>44377</v>
      </c>
      <c r="AI14" s="79" t="s">
        <v>180</v>
      </c>
      <c r="AJ14" s="81" t="s">
        <v>43</v>
      </c>
    </row>
    <row r="15" spans="1:36" s="3" customFormat="1" ht="115.5" x14ac:dyDescent="0.25">
      <c r="A15" s="73">
        <v>7</v>
      </c>
      <c r="B15" s="74" t="s">
        <v>58</v>
      </c>
      <c r="C15" s="79" t="s">
        <v>181</v>
      </c>
      <c r="D15" s="79" t="s">
        <v>153</v>
      </c>
      <c r="E15" s="90" t="s">
        <v>182</v>
      </c>
      <c r="F15" s="74" t="s">
        <v>56</v>
      </c>
      <c r="G15" s="73">
        <v>2</v>
      </c>
      <c r="H15" s="76" t="str">
        <f t="shared" si="0"/>
        <v>Muy Baja</v>
      </c>
      <c r="I15" s="77">
        <f t="shared" si="1"/>
        <v>0.2</v>
      </c>
      <c r="J15" s="77" t="s">
        <v>107</v>
      </c>
      <c r="K15" s="77" t="s">
        <v>66</v>
      </c>
      <c r="L15" s="76" t="str">
        <f>IF(OR(K15='Tabla Impacto'!$C$11,K15='Tabla Impacto'!$D$11),"Leve",IF(OR(K15='Tabla Impacto'!$C$12,K15='Tabla Impacto'!$D$12),"Menor",IF(OR(K15='Tabla Impacto'!$C$13,K15='Tabla Impacto'!$D$13),"Moderado",IF(OR(K15='Tabla Impacto'!$C$14,K15='Tabla Impacto'!$D$14),"Mayor",IF(OR(K15='Tabla Impacto'!$C$15,K15='Tabla Impacto'!$D$15),"Catastrófico","")))))</f>
        <v>Leve</v>
      </c>
      <c r="M15" s="77">
        <f t="shared" si="2"/>
        <v>0.2</v>
      </c>
      <c r="N15" s="78" t="str">
        <f t="shared" si="3"/>
        <v>Bajo</v>
      </c>
      <c r="O15" s="6">
        <v>2</v>
      </c>
      <c r="P15" s="17" t="s">
        <v>183</v>
      </c>
      <c r="Q15" s="6" t="str">
        <f t="shared" si="4"/>
        <v>Probabilidad</v>
      </c>
      <c r="R15" s="20" t="s">
        <v>16</v>
      </c>
      <c r="S15" s="20" t="s">
        <v>11</v>
      </c>
      <c r="T15" s="8" t="str">
        <f t="shared" si="5"/>
        <v>40%</v>
      </c>
      <c r="U15" s="20" t="s">
        <v>21</v>
      </c>
      <c r="V15" s="20" t="s">
        <v>24</v>
      </c>
      <c r="W15" s="20" t="s">
        <v>27</v>
      </c>
      <c r="X15" s="70">
        <f t="shared" si="6"/>
        <v>0.12</v>
      </c>
      <c r="Y15" s="68" t="str">
        <f t="shared" si="7"/>
        <v>Muy Baja</v>
      </c>
      <c r="Z15" s="55">
        <f t="shared" si="8"/>
        <v>0.12</v>
      </c>
      <c r="AA15" s="68" t="str">
        <f t="shared" si="9"/>
        <v>Leve</v>
      </c>
      <c r="AB15" s="71">
        <f t="shared" si="10"/>
        <v>0.2</v>
      </c>
      <c r="AC15" s="69" t="str">
        <f t="shared" si="11"/>
        <v>Bajo</v>
      </c>
      <c r="AD15" s="72" t="s">
        <v>34</v>
      </c>
      <c r="AE15" s="7" t="s">
        <v>184</v>
      </c>
      <c r="AF15" s="79" t="s">
        <v>185</v>
      </c>
      <c r="AG15" s="88">
        <v>44348</v>
      </c>
      <c r="AH15" s="89">
        <v>44469</v>
      </c>
      <c r="AI15" s="79" t="s">
        <v>186</v>
      </c>
      <c r="AJ15" s="81" t="s">
        <v>43</v>
      </c>
    </row>
    <row r="16" spans="1:36" s="3" customFormat="1" ht="167.25" customHeight="1" x14ac:dyDescent="0.25">
      <c r="A16" s="73">
        <v>8</v>
      </c>
      <c r="B16" s="74" t="s">
        <v>58</v>
      </c>
      <c r="C16" s="79" t="s">
        <v>149</v>
      </c>
      <c r="D16" s="79" t="s">
        <v>150</v>
      </c>
      <c r="E16" s="90" t="s">
        <v>187</v>
      </c>
      <c r="F16" s="74" t="s">
        <v>56</v>
      </c>
      <c r="G16" s="73">
        <v>1</v>
      </c>
      <c r="H16" s="76" t="str">
        <f t="shared" ref="H16:H17" si="12">IF(G16&lt;=0,"",IF(G16&lt;=2,"Muy Baja",IF(G16&lt;=24,"Baja",IF(G16&lt;=500,"Media",IF(G16&lt;=5000,"Alta","Muy Alta")))))</f>
        <v>Muy Baja</v>
      </c>
      <c r="I16" s="77">
        <f t="shared" ref="I16:I17" si="13">IF(H16="","",IF(H16="Muy Baja",0.2,IF(H16="Baja",0.4,IF(H16="Media",0.6,IF(H16="Alta",0.8,IF(H16="Muy Alta",1,))))))</f>
        <v>0.2</v>
      </c>
      <c r="J16" s="77" t="s">
        <v>107</v>
      </c>
      <c r="K16" s="77" t="s">
        <v>109</v>
      </c>
      <c r="L16" s="76" t="str">
        <f>IF(OR(K16='Tabla Impacto'!$C$11,K16='Tabla Impacto'!$D$11),"Leve",IF(OR(K16='Tabla Impacto'!$C$12,K16='Tabla Impacto'!$D$12),"Menor",IF(OR(K16='Tabla Impacto'!$C$13,K16='Tabla Impacto'!$D$13),"Moderado",IF(OR(K16='Tabla Impacto'!$C$14,K16='Tabla Impacto'!$D$14),"Mayor",IF(OR(K16='Tabla Impacto'!$C$15,K16='Tabla Impacto'!$D$15),"Catastrófico","")))))</f>
        <v>Menor</v>
      </c>
      <c r="M16" s="77">
        <f t="shared" ref="M16:M17" si="14">IF(L16="","",IF(L16="Leve",0.2,IF(L16="Menor",0.4,IF(L16="Moderado",0.6,IF(L16="Mayor",0.8,IF(L16="Catastrófico",1,))))))</f>
        <v>0.4</v>
      </c>
      <c r="N16" s="78" t="str">
        <f t="shared" ref="N16:N17" si="15">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6">
        <v>1</v>
      </c>
      <c r="P16" s="17" t="s">
        <v>188</v>
      </c>
      <c r="Q16" s="6" t="str">
        <f t="shared" ref="Q16:Q17" si="16">IF(OR(R16="Preventivo",R16="Detectivo"),"Probabilidad",IF(R16="Correctivo","Impacto",""))</f>
        <v>Probabilidad</v>
      </c>
      <c r="R16" s="20" t="s">
        <v>16</v>
      </c>
      <c r="S16" s="20" t="s">
        <v>11</v>
      </c>
      <c r="T16" s="8" t="str">
        <f t="shared" ref="T16:T17" si="17">IF(AND(R16="Preventivo",S16="Automático"),"50%",IF(AND(R16="Preventivo",S16="Manual"),"40%",IF(AND(R16="Detectivo",S16="Automático"),"40%",IF(AND(R16="Detectivo",S16="Manual"),"30%",IF(AND(R16="Correctivo",S16="Automático"),"35%",IF(AND(R16="Correctivo",S16="Manual"),"25%",""))))))</f>
        <v>40%</v>
      </c>
      <c r="U16" s="20" t="s">
        <v>21</v>
      </c>
      <c r="V16" s="20" t="s">
        <v>24</v>
      </c>
      <c r="W16" s="20" t="s">
        <v>27</v>
      </c>
      <c r="X16" s="70">
        <f t="shared" ref="X16:X17" si="18">IFERROR(IF(Q16="Probabilidad",(I16-(+I16*T16)),IF(Q16="Impacto",I16,"")),"")</f>
        <v>0.12</v>
      </c>
      <c r="Y16" s="68" t="str">
        <f t="shared" ref="Y16:Y17" si="19">IFERROR(IF(X16="","",IF(X16&lt;=0.2,"Muy Baja",IF(X16&lt;=0.4,"Baja",IF(X16&lt;=0.6,"Media",IF(X16&lt;=0.8,"Alta","Muy Alta"))))),"")</f>
        <v>Muy Baja</v>
      </c>
      <c r="Z16" s="55">
        <f t="shared" ref="Z16:Z17" si="20">+X16</f>
        <v>0.12</v>
      </c>
      <c r="AA16" s="68" t="str">
        <f t="shared" ref="AA16:AA17" si="21">IFERROR(IF(AB16="","",IF(AB16&lt;=0.2,"Leve",IF(AB16&lt;=0.4,"Menor",IF(AB16&lt;=0.6,"Moderado",IF(AB16&lt;=0.8,"Mayor","Catastrófico"))))),"")</f>
        <v>Menor</v>
      </c>
      <c r="AB16" s="71">
        <f t="shared" ref="AB16:AB17" si="22">IFERROR(IF(Q16="Impacto",(M16-(+M16*T16)),IF(Q16="Probabilidad",M16,"")),"")</f>
        <v>0.4</v>
      </c>
      <c r="AC16" s="69" t="str">
        <f t="shared" ref="AC16:AC17" si="23">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72" t="s">
        <v>34</v>
      </c>
      <c r="AE16" s="7" t="s">
        <v>189</v>
      </c>
      <c r="AF16" s="79" t="s">
        <v>151</v>
      </c>
      <c r="AG16" s="88">
        <v>44348</v>
      </c>
      <c r="AH16" s="89">
        <v>44469</v>
      </c>
      <c r="AI16" s="79" t="s">
        <v>152</v>
      </c>
      <c r="AJ16" s="81" t="s">
        <v>43</v>
      </c>
    </row>
    <row r="17" spans="1:36" s="3" customFormat="1" ht="167.25" customHeight="1" x14ac:dyDescent="0.25">
      <c r="A17" s="73">
        <v>10</v>
      </c>
      <c r="B17" s="74" t="s">
        <v>58</v>
      </c>
      <c r="C17" s="79" t="s">
        <v>190</v>
      </c>
      <c r="D17" s="79" t="s">
        <v>191</v>
      </c>
      <c r="E17" s="75" t="s">
        <v>192</v>
      </c>
      <c r="F17" s="74" t="s">
        <v>56</v>
      </c>
      <c r="G17" s="73">
        <v>50</v>
      </c>
      <c r="H17" s="76" t="str">
        <f t="shared" si="12"/>
        <v>Media</v>
      </c>
      <c r="I17" s="77">
        <f t="shared" si="13"/>
        <v>0.6</v>
      </c>
      <c r="J17" s="77" t="s">
        <v>107</v>
      </c>
      <c r="K17" s="77" t="s">
        <v>110</v>
      </c>
      <c r="L17" s="76" t="str">
        <f>IF(OR(K17='Tabla Impacto'!$C$11,K17='Tabla Impacto'!$D$11),"Leve",IF(OR(K17='Tabla Impacto'!$C$12,K17='Tabla Impacto'!$D$12),"Menor",IF(OR(K17='Tabla Impacto'!$C$13,K17='Tabla Impacto'!$D$13),"Moderado",IF(OR(K17='Tabla Impacto'!$C$14,K17='Tabla Impacto'!$D$14),"Mayor",IF(OR(K17='Tabla Impacto'!$C$15,K17='Tabla Impacto'!$D$15),"Catastrófico","")))))</f>
        <v>Moderado</v>
      </c>
      <c r="M17" s="77">
        <f t="shared" si="14"/>
        <v>0.6</v>
      </c>
      <c r="N17" s="78" t="str">
        <f t="shared" si="15"/>
        <v>Moderado</v>
      </c>
      <c r="O17" s="6">
        <v>50</v>
      </c>
      <c r="P17" s="17" t="s">
        <v>193</v>
      </c>
      <c r="Q17" s="6" t="str">
        <f t="shared" si="16"/>
        <v>Probabilidad</v>
      </c>
      <c r="R17" s="20" t="s">
        <v>16</v>
      </c>
      <c r="S17" s="20" t="s">
        <v>11</v>
      </c>
      <c r="T17" s="8" t="str">
        <f t="shared" si="17"/>
        <v>40%</v>
      </c>
      <c r="U17" s="20" t="s">
        <v>21</v>
      </c>
      <c r="V17" s="20" t="s">
        <v>24</v>
      </c>
      <c r="W17" s="20" t="s">
        <v>27</v>
      </c>
      <c r="X17" s="70">
        <f t="shared" si="18"/>
        <v>0.36</v>
      </c>
      <c r="Y17" s="68" t="str">
        <f t="shared" si="19"/>
        <v>Baja</v>
      </c>
      <c r="Z17" s="55">
        <f t="shared" si="20"/>
        <v>0.36</v>
      </c>
      <c r="AA17" s="68" t="str">
        <f t="shared" si="21"/>
        <v>Moderado</v>
      </c>
      <c r="AB17" s="71">
        <f t="shared" si="22"/>
        <v>0.6</v>
      </c>
      <c r="AC17" s="69" t="str">
        <f t="shared" si="23"/>
        <v>Moderado</v>
      </c>
      <c r="AD17" s="72" t="s">
        <v>34</v>
      </c>
      <c r="AE17" s="7" t="s">
        <v>194</v>
      </c>
      <c r="AF17" s="79" t="s">
        <v>195</v>
      </c>
      <c r="AG17" s="82">
        <v>44256</v>
      </c>
      <c r="AH17" s="86">
        <v>44377</v>
      </c>
      <c r="AI17" s="79" t="s">
        <v>196</v>
      </c>
      <c r="AJ17" s="81" t="s">
        <v>43</v>
      </c>
    </row>
    <row r="18" spans="1:36" s="3" customFormat="1" ht="167.25" customHeight="1" x14ac:dyDescent="0.25">
      <c r="A18" s="73">
        <v>11</v>
      </c>
      <c r="B18" s="74" t="s">
        <v>136</v>
      </c>
      <c r="C18" s="79" t="s">
        <v>148</v>
      </c>
      <c r="D18" s="79" t="s">
        <v>147</v>
      </c>
      <c r="E18" s="75" t="s">
        <v>197</v>
      </c>
      <c r="F18" s="74" t="s">
        <v>56</v>
      </c>
      <c r="G18" s="73">
        <v>365</v>
      </c>
      <c r="H18" s="76" t="str">
        <f t="shared" si="0"/>
        <v>Media</v>
      </c>
      <c r="I18" s="77">
        <f t="shared" si="1"/>
        <v>0.6</v>
      </c>
      <c r="J18" s="77" t="s">
        <v>105</v>
      </c>
      <c r="K18" s="77" t="s">
        <v>117</v>
      </c>
      <c r="L18" s="76" t="str">
        <f>IF(OR(K18='Tabla Impacto'!$C$11,K18='Tabla Impacto'!$D$11),"Leve",IF(OR(K18='Tabla Impacto'!$C$12,K18='Tabla Impacto'!$D$12),"Menor",IF(OR(K18='Tabla Impacto'!$C$13,K18='Tabla Impacto'!$D$13),"Moderado",IF(OR(K18='Tabla Impacto'!$C$14,K18='Tabla Impacto'!$D$14),"Mayor",IF(OR(K18='Tabla Impacto'!$C$15,K18='Tabla Impacto'!$D$15),"Catastrófico","")))))</f>
        <v>Moderado</v>
      </c>
      <c r="M18" s="77">
        <f t="shared" si="2"/>
        <v>0.6</v>
      </c>
      <c r="N18" s="78" t="str">
        <f t="shared" si="3"/>
        <v>Moderado</v>
      </c>
      <c r="O18" s="6">
        <v>1</v>
      </c>
      <c r="P18" s="17" t="s">
        <v>198</v>
      </c>
      <c r="Q18" s="6" t="str">
        <f t="shared" si="4"/>
        <v>Probabilidad</v>
      </c>
      <c r="R18" s="20" t="s">
        <v>16</v>
      </c>
      <c r="S18" s="20" t="s">
        <v>11</v>
      </c>
      <c r="T18" s="8" t="str">
        <f t="shared" si="5"/>
        <v>40%</v>
      </c>
      <c r="U18" s="20" t="s">
        <v>21</v>
      </c>
      <c r="V18" s="20" t="s">
        <v>24</v>
      </c>
      <c r="W18" s="20" t="s">
        <v>27</v>
      </c>
      <c r="X18" s="70">
        <f t="shared" si="6"/>
        <v>0.36</v>
      </c>
      <c r="Y18" s="68" t="str">
        <f t="shared" si="7"/>
        <v>Baja</v>
      </c>
      <c r="Z18" s="55">
        <f t="shared" si="8"/>
        <v>0.36</v>
      </c>
      <c r="AA18" s="68" t="str">
        <f t="shared" si="9"/>
        <v>Moderado</v>
      </c>
      <c r="AB18" s="71">
        <f t="shared" si="10"/>
        <v>0.6</v>
      </c>
      <c r="AC18" s="69" t="str">
        <f t="shared" si="11"/>
        <v>Moderado</v>
      </c>
      <c r="AD18" s="72" t="s">
        <v>32</v>
      </c>
      <c r="AE18" s="79" t="s">
        <v>199</v>
      </c>
      <c r="AF18" s="79" t="s">
        <v>200</v>
      </c>
      <c r="AG18" s="82">
        <v>44256</v>
      </c>
      <c r="AH18" s="86">
        <v>44377</v>
      </c>
      <c r="AI18" s="79" t="s">
        <v>201</v>
      </c>
      <c r="AJ18" s="81" t="s">
        <v>43</v>
      </c>
    </row>
    <row r="19" spans="1:36" ht="49.5" customHeight="1" x14ac:dyDescent="0.3">
      <c r="A19" s="6"/>
      <c r="B19" s="107" t="s">
        <v>49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9"/>
    </row>
    <row r="21" spans="1:36" x14ac:dyDescent="0.3">
      <c r="A21" s="1"/>
      <c r="B21" s="10" t="s">
        <v>48</v>
      </c>
      <c r="C21" s="1"/>
      <c r="D21" s="1"/>
      <c r="F21" s="1"/>
    </row>
    <row r="23" spans="1:36" ht="153" customHeight="1" x14ac:dyDescent="0.3">
      <c r="B23" s="92" t="s">
        <v>154</v>
      </c>
      <c r="C23" s="92"/>
      <c r="D23" s="92"/>
      <c r="E23" s="92"/>
    </row>
    <row r="24" spans="1:36" x14ac:dyDescent="0.3">
      <c r="B24" s="91"/>
      <c r="C24" s="91"/>
    </row>
  </sheetData>
  <dataConsolidate/>
  <mergeCells count="39">
    <mergeCell ref="AA7:AA8"/>
    <mergeCell ref="Y7:Y8"/>
    <mergeCell ref="Z7:Z8"/>
    <mergeCell ref="R7:W7"/>
    <mergeCell ref="A4:B4"/>
    <mergeCell ref="A5:B5"/>
    <mergeCell ref="A6:B6"/>
    <mergeCell ref="A7:A8"/>
    <mergeCell ref="F7:F8"/>
    <mergeCell ref="E7:E8"/>
    <mergeCell ref="D7:D8"/>
    <mergeCell ref="C7:C8"/>
    <mergeCell ref="B7:B8"/>
    <mergeCell ref="C5:N5"/>
    <mergeCell ref="C6:N6"/>
    <mergeCell ref="O7:O8"/>
    <mergeCell ref="L7:L8"/>
    <mergeCell ref="M7:M8"/>
    <mergeCell ref="J7:J8"/>
    <mergeCell ref="K7:K8"/>
    <mergeCell ref="Q7:Q8"/>
    <mergeCell ref="P7:P8"/>
    <mergeCell ref="N7:N8"/>
    <mergeCell ref="B24:C24"/>
    <mergeCell ref="B23:E23"/>
    <mergeCell ref="G7:G8"/>
    <mergeCell ref="H7:H8"/>
    <mergeCell ref="I7:I8"/>
    <mergeCell ref="B19:AJ19"/>
    <mergeCell ref="AD7:AD8"/>
    <mergeCell ref="AC7:AC8"/>
    <mergeCell ref="AB7:AB8"/>
    <mergeCell ref="X7:X8"/>
    <mergeCell ref="AE7:AE8"/>
    <mergeCell ref="AJ7:AJ8"/>
    <mergeCell ref="AI7:AI8"/>
    <mergeCell ref="AH7:AH8"/>
    <mergeCell ref="AG7:AG8"/>
    <mergeCell ref="AF7:AF8"/>
  </mergeCells>
  <conditionalFormatting sqref="H9">
    <cfRule type="cellIs" dxfId="279" priority="626" operator="equal">
      <formula>"Muy Alta"</formula>
    </cfRule>
    <cfRule type="cellIs" dxfId="278" priority="627" operator="equal">
      <formula>"Alta"</formula>
    </cfRule>
    <cfRule type="cellIs" dxfId="277" priority="628" operator="equal">
      <formula>"Media"</formula>
    </cfRule>
    <cfRule type="cellIs" dxfId="276" priority="629" operator="equal">
      <formula>"Baja"</formula>
    </cfRule>
    <cfRule type="cellIs" dxfId="275" priority="630" operator="equal">
      <formula>"Muy Baja"</formula>
    </cfRule>
  </conditionalFormatting>
  <conditionalFormatting sqref="L9">
    <cfRule type="cellIs" dxfId="274" priority="621" operator="equal">
      <formula>"Catastrófico"</formula>
    </cfRule>
    <cfRule type="cellIs" dxfId="273" priority="622" operator="equal">
      <formula>"Mayor"</formula>
    </cfRule>
    <cfRule type="cellIs" dxfId="272" priority="623" operator="equal">
      <formula>"Moderado"</formula>
    </cfRule>
    <cfRule type="cellIs" dxfId="271" priority="624" operator="equal">
      <formula>"Menor"</formula>
    </cfRule>
    <cfRule type="cellIs" dxfId="270" priority="625" operator="equal">
      <formula>"Leve"</formula>
    </cfRule>
  </conditionalFormatting>
  <conditionalFormatting sqref="N9">
    <cfRule type="cellIs" dxfId="269" priority="617" operator="equal">
      <formula>"Extremo"</formula>
    </cfRule>
    <cfRule type="cellIs" dxfId="268" priority="618" operator="equal">
      <formula>"Alto"</formula>
    </cfRule>
    <cfRule type="cellIs" dxfId="267" priority="619" operator="equal">
      <formula>"Moderado"</formula>
    </cfRule>
    <cfRule type="cellIs" dxfId="266" priority="620" operator="equal">
      <formula>"Bajo"</formula>
    </cfRule>
  </conditionalFormatting>
  <conditionalFormatting sqref="Y9">
    <cfRule type="cellIs" dxfId="265" priority="612" operator="equal">
      <formula>"Muy Alta"</formula>
    </cfRule>
    <cfRule type="cellIs" dxfId="264" priority="613" operator="equal">
      <formula>"Alta"</formula>
    </cfRule>
    <cfRule type="cellIs" dxfId="263" priority="614" operator="equal">
      <formula>"Media"</formula>
    </cfRule>
    <cfRule type="cellIs" dxfId="262" priority="615" operator="equal">
      <formula>"Baja"</formula>
    </cfRule>
    <cfRule type="cellIs" dxfId="261" priority="616" operator="equal">
      <formula>"Muy Baja"</formula>
    </cfRule>
  </conditionalFormatting>
  <conditionalFormatting sqref="AA9">
    <cfRule type="cellIs" dxfId="260" priority="607" operator="equal">
      <formula>"Catastrófico"</formula>
    </cfRule>
    <cfRule type="cellIs" dxfId="259" priority="608" operator="equal">
      <formula>"Mayor"</formula>
    </cfRule>
    <cfRule type="cellIs" dxfId="258" priority="609" operator="equal">
      <formula>"Moderado"</formula>
    </cfRule>
    <cfRule type="cellIs" dxfId="257" priority="610" operator="equal">
      <formula>"Menor"</formula>
    </cfRule>
    <cfRule type="cellIs" dxfId="256" priority="611" operator="equal">
      <formula>"Leve"</formula>
    </cfRule>
  </conditionalFormatting>
  <conditionalFormatting sqref="AC9">
    <cfRule type="cellIs" dxfId="255" priority="603" operator="equal">
      <formula>"Extremo"</formula>
    </cfRule>
    <cfRule type="cellIs" dxfId="254" priority="604" operator="equal">
      <formula>"Alto"</formula>
    </cfRule>
    <cfRule type="cellIs" dxfId="253" priority="605" operator="equal">
      <formula>"Moderado"</formula>
    </cfRule>
    <cfRule type="cellIs" dxfId="252" priority="606" operator="equal">
      <formula>"Bajo"</formula>
    </cfRule>
  </conditionalFormatting>
  <conditionalFormatting sqref="H10">
    <cfRule type="cellIs" dxfId="251" priority="304" operator="equal">
      <formula>"Muy Alta"</formula>
    </cfRule>
    <cfRule type="cellIs" dxfId="250" priority="305" operator="equal">
      <formula>"Alta"</formula>
    </cfRule>
    <cfRule type="cellIs" dxfId="249" priority="306" operator="equal">
      <formula>"Media"</formula>
    </cfRule>
    <cfRule type="cellIs" dxfId="248" priority="307" operator="equal">
      <formula>"Baja"</formula>
    </cfRule>
    <cfRule type="cellIs" dxfId="247" priority="308" operator="equal">
      <formula>"Muy Baja"</formula>
    </cfRule>
  </conditionalFormatting>
  <conditionalFormatting sqref="L10">
    <cfRule type="cellIs" dxfId="246" priority="299" operator="equal">
      <formula>"Catastrófico"</formula>
    </cfRule>
    <cfRule type="cellIs" dxfId="245" priority="300" operator="equal">
      <formula>"Mayor"</formula>
    </cfRule>
    <cfRule type="cellIs" dxfId="244" priority="301" operator="equal">
      <formula>"Moderado"</formula>
    </cfRule>
    <cfRule type="cellIs" dxfId="243" priority="302" operator="equal">
      <formula>"Menor"</formula>
    </cfRule>
    <cfRule type="cellIs" dxfId="242" priority="303" operator="equal">
      <formula>"Leve"</formula>
    </cfRule>
  </conditionalFormatting>
  <conditionalFormatting sqref="N10">
    <cfRule type="cellIs" dxfId="241" priority="295" operator="equal">
      <formula>"Extremo"</formula>
    </cfRule>
    <cfRule type="cellIs" dxfId="240" priority="296" operator="equal">
      <formula>"Alto"</formula>
    </cfRule>
    <cfRule type="cellIs" dxfId="239" priority="297" operator="equal">
      <formula>"Moderado"</formula>
    </cfRule>
    <cfRule type="cellIs" dxfId="238" priority="298" operator="equal">
      <formula>"Bajo"</formula>
    </cfRule>
  </conditionalFormatting>
  <conditionalFormatting sqref="Y10">
    <cfRule type="cellIs" dxfId="237" priority="290" operator="equal">
      <formula>"Muy Alta"</formula>
    </cfRule>
    <cfRule type="cellIs" dxfId="236" priority="291" operator="equal">
      <formula>"Alta"</formula>
    </cfRule>
    <cfRule type="cellIs" dxfId="235" priority="292" operator="equal">
      <formula>"Media"</formula>
    </cfRule>
    <cfRule type="cellIs" dxfId="234" priority="293" operator="equal">
      <formula>"Baja"</formula>
    </cfRule>
    <cfRule type="cellIs" dxfId="233" priority="294" operator="equal">
      <formula>"Muy Baja"</formula>
    </cfRule>
  </conditionalFormatting>
  <conditionalFormatting sqref="AA10">
    <cfRule type="cellIs" dxfId="232" priority="285" operator="equal">
      <formula>"Catastrófico"</formula>
    </cfRule>
    <cfRule type="cellIs" dxfId="231" priority="286" operator="equal">
      <formula>"Mayor"</formula>
    </cfRule>
    <cfRule type="cellIs" dxfId="230" priority="287" operator="equal">
      <formula>"Moderado"</formula>
    </cfRule>
    <cfRule type="cellIs" dxfId="229" priority="288" operator="equal">
      <formula>"Menor"</formula>
    </cfRule>
    <cfRule type="cellIs" dxfId="228" priority="289" operator="equal">
      <formula>"Leve"</formula>
    </cfRule>
  </conditionalFormatting>
  <conditionalFormatting sqref="AC10">
    <cfRule type="cellIs" dxfId="227" priority="281" operator="equal">
      <formula>"Extremo"</formula>
    </cfRule>
    <cfRule type="cellIs" dxfId="226" priority="282" operator="equal">
      <formula>"Alto"</formula>
    </cfRule>
    <cfRule type="cellIs" dxfId="225" priority="283" operator="equal">
      <formula>"Moderado"</formula>
    </cfRule>
    <cfRule type="cellIs" dxfId="224" priority="284" operator="equal">
      <formula>"Bajo"</formula>
    </cfRule>
  </conditionalFormatting>
  <conditionalFormatting sqref="H11">
    <cfRule type="cellIs" dxfId="223" priority="276" operator="equal">
      <formula>"Muy Alta"</formula>
    </cfRule>
    <cfRule type="cellIs" dxfId="222" priority="277" operator="equal">
      <formula>"Alta"</formula>
    </cfRule>
    <cfRule type="cellIs" dxfId="221" priority="278" operator="equal">
      <formula>"Media"</formula>
    </cfRule>
    <cfRule type="cellIs" dxfId="220" priority="279" operator="equal">
      <formula>"Baja"</formula>
    </cfRule>
    <cfRule type="cellIs" dxfId="219" priority="280" operator="equal">
      <formula>"Muy Baja"</formula>
    </cfRule>
  </conditionalFormatting>
  <conditionalFormatting sqref="L11">
    <cfRule type="cellIs" dxfId="218" priority="271" operator="equal">
      <formula>"Catastrófico"</formula>
    </cfRule>
    <cfRule type="cellIs" dxfId="217" priority="272" operator="equal">
      <formula>"Mayor"</formula>
    </cfRule>
    <cfRule type="cellIs" dxfId="216" priority="273" operator="equal">
      <formula>"Moderado"</formula>
    </cfRule>
    <cfRule type="cellIs" dxfId="215" priority="274" operator="equal">
      <formula>"Menor"</formula>
    </cfRule>
    <cfRule type="cellIs" dxfId="214" priority="275" operator="equal">
      <formula>"Leve"</formula>
    </cfRule>
  </conditionalFormatting>
  <conditionalFormatting sqref="N11">
    <cfRule type="cellIs" dxfId="213" priority="267" operator="equal">
      <formula>"Extremo"</formula>
    </cfRule>
    <cfRule type="cellIs" dxfId="212" priority="268" operator="equal">
      <formula>"Alto"</formula>
    </cfRule>
    <cfRule type="cellIs" dxfId="211" priority="269" operator="equal">
      <formula>"Moderado"</formula>
    </cfRule>
    <cfRule type="cellIs" dxfId="210" priority="270" operator="equal">
      <formula>"Bajo"</formula>
    </cfRule>
  </conditionalFormatting>
  <conditionalFormatting sqref="Y11">
    <cfRule type="cellIs" dxfId="209" priority="262" operator="equal">
      <formula>"Muy Alta"</formula>
    </cfRule>
    <cfRule type="cellIs" dxfId="208" priority="263" operator="equal">
      <formula>"Alta"</formula>
    </cfRule>
    <cfRule type="cellIs" dxfId="207" priority="264" operator="equal">
      <formula>"Media"</formula>
    </cfRule>
    <cfRule type="cellIs" dxfId="206" priority="265" operator="equal">
      <formula>"Baja"</formula>
    </cfRule>
    <cfRule type="cellIs" dxfId="205" priority="266" operator="equal">
      <formula>"Muy Baja"</formula>
    </cfRule>
  </conditionalFormatting>
  <conditionalFormatting sqref="AA11">
    <cfRule type="cellIs" dxfId="204" priority="257" operator="equal">
      <formula>"Catastrófico"</formula>
    </cfRule>
    <cfRule type="cellIs" dxfId="203" priority="258" operator="equal">
      <formula>"Mayor"</formula>
    </cfRule>
    <cfRule type="cellIs" dxfId="202" priority="259" operator="equal">
      <formula>"Moderado"</formula>
    </cfRule>
    <cfRule type="cellIs" dxfId="201" priority="260" operator="equal">
      <formula>"Menor"</formula>
    </cfRule>
    <cfRule type="cellIs" dxfId="200" priority="261" operator="equal">
      <formula>"Leve"</formula>
    </cfRule>
  </conditionalFormatting>
  <conditionalFormatting sqref="AC11">
    <cfRule type="cellIs" dxfId="199" priority="253" operator="equal">
      <formula>"Extremo"</formula>
    </cfRule>
    <cfRule type="cellIs" dxfId="198" priority="254" operator="equal">
      <formula>"Alto"</formula>
    </cfRule>
    <cfRule type="cellIs" dxfId="197" priority="255" operator="equal">
      <formula>"Moderado"</formula>
    </cfRule>
    <cfRule type="cellIs" dxfId="196" priority="256" operator="equal">
      <formula>"Bajo"</formula>
    </cfRule>
  </conditionalFormatting>
  <conditionalFormatting sqref="H12">
    <cfRule type="cellIs" dxfId="195" priority="248" operator="equal">
      <formula>"Muy Alta"</formula>
    </cfRule>
    <cfRule type="cellIs" dxfId="194" priority="249" operator="equal">
      <formula>"Alta"</formula>
    </cfRule>
    <cfRule type="cellIs" dxfId="193" priority="250" operator="equal">
      <formula>"Media"</formula>
    </cfRule>
    <cfRule type="cellIs" dxfId="192" priority="251" operator="equal">
      <formula>"Baja"</formula>
    </cfRule>
    <cfRule type="cellIs" dxfId="191" priority="252" operator="equal">
      <formula>"Muy Baja"</formula>
    </cfRule>
  </conditionalFormatting>
  <conditionalFormatting sqref="L12">
    <cfRule type="cellIs" dxfId="190" priority="243" operator="equal">
      <formula>"Catastrófico"</formula>
    </cfRule>
    <cfRule type="cellIs" dxfId="189" priority="244" operator="equal">
      <formula>"Mayor"</formula>
    </cfRule>
    <cfRule type="cellIs" dxfId="188" priority="245" operator="equal">
      <formula>"Moderado"</formula>
    </cfRule>
    <cfRule type="cellIs" dxfId="187" priority="246" operator="equal">
      <formula>"Menor"</formula>
    </cfRule>
    <cfRule type="cellIs" dxfId="186" priority="247" operator="equal">
      <formula>"Leve"</formula>
    </cfRule>
  </conditionalFormatting>
  <conditionalFormatting sqref="N12">
    <cfRule type="cellIs" dxfId="185" priority="239" operator="equal">
      <formula>"Extremo"</formula>
    </cfRule>
    <cfRule type="cellIs" dxfId="184" priority="240" operator="equal">
      <formula>"Alto"</formula>
    </cfRule>
    <cfRule type="cellIs" dxfId="183" priority="241" operator="equal">
      <formula>"Moderado"</formula>
    </cfRule>
    <cfRule type="cellIs" dxfId="182" priority="242" operator="equal">
      <formula>"Bajo"</formula>
    </cfRule>
  </conditionalFormatting>
  <conditionalFormatting sqref="Y12">
    <cfRule type="cellIs" dxfId="181" priority="234" operator="equal">
      <formula>"Muy Alta"</formula>
    </cfRule>
    <cfRule type="cellIs" dxfId="180" priority="235" operator="equal">
      <formula>"Alta"</formula>
    </cfRule>
    <cfRule type="cellIs" dxfId="179" priority="236" operator="equal">
      <formula>"Media"</formula>
    </cfRule>
    <cfRule type="cellIs" dxfId="178" priority="237" operator="equal">
      <formula>"Baja"</formula>
    </cfRule>
    <cfRule type="cellIs" dxfId="177" priority="238" operator="equal">
      <formula>"Muy Baja"</formula>
    </cfRule>
  </conditionalFormatting>
  <conditionalFormatting sqref="AA12">
    <cfRule type="cellIs" dxfId="176" priority="229" operator="equal">
      <formula>"Catastrófico"</formula>
    </cfRule>
    <cfRule type="cellIs" dxfId="175" priority="230" operator="equal">
      <formula>"Mayor"</formula>
    </cfRule>
    <cfRule type="cellIs" dxfId="174" priority="231" operator="equal">
      <formula>"Moderado"</formula>
    </cfRule>
    <cfRule type="cellIs" dxfId="173" priority="232" operator="equal">
      <formula>"Menor"</formula>
    </cfRule>
    <cfRule type="cellIs" dxfId="172" priority="233" operator="equal">
      <formula>"Leve"</formula>
    </cfRule>
  </conditionalFormatting>
  <conditionalFormatting sqref="AC12">
    <cfRule type="cellIs" dxfId="171" priority="225" operator="equal">
      <formula>"Extremo"</formula>
    </cfRule>
    <cfRule type="cellIs" dxfId="170" priority="226" operator="equal">
      <formula>"Alto"</formula>
    </cfRule>
    <cfRule type="cellIs" dxfId="169" priority="227" operator="equal">
      <formula>"Moderado"</formula>
    </cfRule>
    <cfRule type="cellIs" dxfId="168" priority="228" operator="equal">
      <formula>"Bajo"</formula>
    </cfRule>
  </conditionalFormatting>
  <conditionalFormatting sqref="H13">
    <cfRule type="cellIs" dxfId="167" priority="220" operator="equal">
      <formula>"Muy Alta"</formula>
    </cfRule>
    <cfRule type="cellIs" dxfId="166" priority="221" operator="equal">
      <formula>"Alta"</formula>
    </cfRule>
    <cfRule type="cellIs" dxfId="165" priority="222" operator="equal">
      <formula>"Media"</formula>
    </cfRule>
    <cfRule type="cellIs" dxfId="164" priority="223" operator="equal">
      <formula>"Baja"</formula>
    </cfRule>
    <cfRule type="cellIs" dxfId="163" priority="224" operator="equal">
      <formula>"Muy Baja"</formula>
    </cfRule>
  </conditionalFormatting>
  <conditionalFormatting sqref="L13">
    <cfRule type="cellIs" dxfId="162" priority="215" operator="equal">
      <formula>"Catastrófico"</formula>
    </cfRule>
    <cfRule type="cellIs" dxfId="161" priority="216" operator="equal">
      <formula>"Mayor"</formula>
    </cfRule>
    <cfRule type="cellIs" dxfId="160" priority="217" operator="equal">
      <formula>"Moderado"</formula>
    </cfRule>
    <cfRule type="cellIs" dxfId="159" priority="218" operator="equal">
      <formula>"Menor"</formula>
    </cfRule>
    <cfRule type="cellIs" dxfId="158" priority="219" operator="equal">
      <formula>"Leve"</formula>
    </cfRule>
  </conditionalFormatting>
  <conditionalFormatting sqref="N13">
    <cfRule type="cellIs" dxfId="157" priority="211" operator="equal">
      <formula>"Extremo"</formula>
    </cfRule>
    <cfRule type="cellIs" dxfId="156" priority="212" operator="equal">
      <formula>"Alto"</formula>
    </cfRule>
    <cfRule type="cellIs" dxfId="155" priority="213" operator="equal">
      <formula>"Moderado"</formula>
    </cfRule>
    <cfRule type="cellIs" dxfId="154" priority="214" operator="equal">
      <formula>"Bajo"</formula>
    </cfRule>
  </conditionalFormatting>
  <conditionalFormatting sqref="Y13">
    <cfRule type="cellIs" dxfId="153" priority="206" operator="equal">
      <formula>"Muy Alta"</formula>
    </cfRule>
    <cfRule type="cellIs" dxfId="152" priority="207" operator="equal">
      <formula>"Alta"</formula>
    </cfRule>
    <cfRule type="cellIs" dxfId="151" priority="208" operator="equal">
      <formula>"Media"</formula>
    </cfRule>
    <cfRule type="cellIs" dxfId="150" priority="209" operator="equal">
      <formula>"Baja"</formula>
    </cfRule>
    <cfRule type="cellIs" dxfId="149" priority="210" operator="equal">
      <formula>"Muy Baja"</formula>
    </cfRule>
  </conditionalFormatting>
  <conditionalFormatting sqref="AA13">
    <cfRule type="cellIs" dxfId="148" priority="201" operator="equal">
      <formula>"Catastrófico"</formula>
    </cfRule>
    <cfRule type="cellIs" dxfId="147" priority="202" operator="equal">
      <formula>"Mayor"</formula>
    </cfRule>
    <cfRule type="cellIs" dxfId="146" priority="203" operator="equal">
      <formula>"Moderado"</formula>
    </cfRule>
    <cfRule type="cellIs" dxfId="145" priority="204" operator="equal">
      <formula>"Menor"</formula>
    </cfRule>
    <cfRule type="cellIs" dxfId="144" priority="205" operator="equal">
      <formula>"Leve"</formula>
    </cfRule>
  </conditionalFormatting>
  <conditionalFormatting sqref="AC13">
    <cfRule type="cellIs" dxfId="143" priority="197" operator="equal">
      <formula>"Extremo"</formula>
    </cfRule>
    <cfRule type="cellIs" dxfId="142" priority="198" operator="equal">
      <formula>"Alto"</formula>
    </cfRule>
    <cfRule type="cellIs" dxfId="141" priority="199" operator="equal">
      <formula>"Moderado"</formula>
    </cfRule>
    <cfRule type="cellIs" dxfId="140" priority="200" operator="equal">
      <formula>"Bajo"</formula>
    </cfRule>
  </conditionalFormatting>
  <conditionalFormatting sqref="H14">
    <cfRule type="cellIs" dxfId="139" priority="192" operator="equal">
      <formula>"Muy Alta"</formula>
    </cfRule>
    <cfRule type="cellIs" dxfId="138" priority="193" operator="equal">
      <formula>"Alta"</formula>
    </cfRule>
    <cfRule type="cellIs" dxfId="137" priority="194" operator="equal">
      <formula>"Media"</formula>
    </cfRule>
    <cfRule type="cellIs" dxfId="136" priority="195" operator="equal">
      <formula>"Baja"</formula>
    </cfRule>
    <cfRule type="cellIs" dxfId="135" priority="196" operator="equal">
      <formula>"Muy Baja"</formula>
    </cfRule>
  </conditionalFormatting>
  <conditionalFormatting sqref="L14">
    <cfRule type="cellIs" dxfId="134" priority="187" operator="equal">
      <formula>"Catastrófico"</formula>
    </cfRule>
    <cfRule type="cellIs" dxfId="133" priority="188" operator="equal">
      <formula>"Mayor"</formula>
    </cfRule>
    <cfRule type="cellIs" dxfId="132" priority="189" operator="equal">
      <formula>"Moderado"</formula>
    </cfRule>
    <cfRule type="cellIs" dxfId="131" priority="190" operator="equal">
      <formula>"Menor"</formula>
    </cfRule>
    <cfRule type="cellIs" dxfId="130" priority="191" operator="equal">
      <formula>"Leve"</formula>
    </cfRule>
  </conditionalFormatting>
  <conditionalFormatting sqref="N14">
    <cfRule type="cellIs" dxfId="129" priority="183" operator="equal">
      <formula>"Extremo"</formula>
    </cfRule>
    <cfRule type="cellIs" dxfId="128" priority="184" operator="equal">
      <formula>"Alto"</formula>
    </cfRule>
    <cfRule type="cellIs" dxfId="127" priority="185" operator="equal">
      <formula>"Moderado"</formula>
    </cfRule>
    <cfRule type="cellIs" dxfId="126" priority="186" operator="equal">
      <formula>"Bajo"</formula>
    </cfRule>
  </conditionalFormatting>
  <conditionalFormatting sqref="Y14">
    <cfRule type="cellIs" dxfId="125" priority="178" operator="equal">
      <formula>"Muy Alta"</formula>
    </cfRule>
    <cfRule type="cellIs" dxfId="124" priority="179" operator="equal">
      <formula>"Alta"</formula>
    </cfRule>
    <cfRule type="cellIs" dxfId="123" priority="180" operator="equal">
      <formula>"Media"</formula>
    </cfRule>
    <cfRule type="cellIs" dxfId="122" priority="181" operator="equal">
      <formula>"Baja"</formula>
    </cfRule>
    <cfRule type="cellIs" dxfId="121" priority="182" operator="equal">
      <formula>"Muy Baja"</formula>
    </cfRule>
  </conditionalFormatting>
  <conditionalFormatting sqref="AA14">
    <cfRule type="cellIs" dxfId="120" priority="173" operator="equal">
      <formula>"Catastrófico"</formula>
    </cfRule>
    <cfRule type="cellIs" dxfId="119" priority="174" operator="equal">
      <formula>"Mayor"</formula>
    </cfRule>
    <cfRule type="cellIs" dxfId="118" priority="175" operator="equal">
      <formula>"Moderado"</formula>
    </cfRule>
    <cfRule type="cellIs" dxfId="117" priority="176" operator="equal">
      <formula>"Menor"</formula>
    </cfRule>
    <cfRule type="cellIs" dxfId="116" priority="177" operator="equal">
      <formula>"Leve"</formula>
    </cfRule>
  </conditionalFormatting>
  <conditionalFormatting sqref="AC14">
    <cfRule type="cellIs" dxfId="115" priority="169" operator="equal">
      <formula>"Extremo"</formula>
    </cfRule>
    <cfRule type="cellIs" dxfId="114" priority="170" operator="equal">
      <formula>"Alto"</formula>
    </cfRule>
    <cfRule type="cellIs" dxfId="113" priority="171" operator="equal">
      <formula>"Moderado"</formula>
    </cfRule>
    <cfRule type="cellIs" dxfId="112" priority="172" operator="equal">
      <formula>"Bajo"</formula>
    </cfRule>
  </conditionalFormatting>
  <conditionalFormatting sqref="H15">
    <cfRule type="cellIs" dxfId="111" priority="164" operator="equal">
      <formula>"Muy Alta"</formula>
    </cfRule>
    <cfRule type="cellIs" dxfId="110" priority="165" operator="equal">
      <formula>"Alta"</formula>
    </cfRule>
    <cfRule type="cellIs" dxfId="109" priority="166" operator="equal">
      <formula>"Media"</formula>
    </cfRule>
    <cfRule type="cellIs" dxfId="108" priority="167" operator="equal">
      <formula>"Baja"</formula>
    </cfRule>
    <cfRule type="cellIs" dxfId="107" priority="168" operator="equal">
      <formula>"Muy Baja"</formula>
    </cfRule>
  </conditionalFormatting>
  <conditionalFormatting sqref="L15">
    <cfRule type="cellIs" dxfId="106" priority="159" operator="equal">
      <formula>"Catastrófico"</formula>
    </cfRule>
    <cfRule type="cellIs" dxfId="105" priority="160" operator="equal">
      <formula>"Mayor"</formula>
    </cfRule>
    <cfRule type="cellIs" dxfId="104" priority="161" operator="equal">
      <formula>"Moderado"</formula>
    </cfRule>
    <cfRule type="cellIs" dxfId="103" priority="162" operator="equal">
      <formula>"Menor"</formula>
    </cfRule>
    <cfRule type="cellIs" dxfId="102" priority="163" operator="equal">
      <formula>"Leve"</formula>
    </cfRule>
  </conditionalFormatting>
  <conditionalFormatting sqref="N15">
    <cfRule type="cellIs" dxfId="101" priority="155" operator="equal">
      <formula>"Extremo"</formula>
    </cfRule>
    <cfRule type="cellIs" dxfId="100" priority="156" operator="equal">
      <formula>"Alto"</formula>
    </cfRule>
    <cfRule type="cellIs" dxfId="99" priority="157" operator="equal">
      <formula>"Moderado"</formula>
    </cfRule>
    <cfRule type="cellIs" dxfId="98" priority="158" operator="equal">
      <formula>"Bajo"</formula>
    </cfRule>
  </conditionalFormatting>
  <conditionalFormatting sqref="Y15">
    <cfRule type="cellIs" dxfId="97" priority="150" operator="equal">
      <formula>"Muy Alta"</formula>
    </cfRule>
    <cfRule type="cellIs" dxfId="96" priority="151" operator="equal">
      <formula>"Alta"</formula>
    </cfRule>
    <cfRule type="cellIs" dxfId="95" priority="152" operator="equal">
      <formula>"Media"</formula>
    </cfRule>
    <cfRule type="cellIs" dxfId="94" priority="153" operator="equal">
      <formula>"Baja"</formula>
    </cfRule>
    <cfRule type="cellIs" dxfId="93" priority="154" operator="equal">
      <formula>"Muy Baja"</formula>
    </cfRule>
  </conditionalFormatting>
  <conditionalFormatting sqref="AA15">
    <cfRule type="cellIs" dxfId="92" priority="145" operator="equal">
      <formula>"Catastrófico"</formula>
    </cfRule>
    <cfRule type="cellIs" dxfId="91" priority="146" operator="equal">
      <formula>"Mayor"</formula>
    </cfRule>
    <cfRule type="cellIs" dxfId="90" priority="147" operator="equal">
      <formula>"Moderado"</formula>
    </cfRule>
    <cfRule type="cellIs" dxfId="89" priority="148" operator="equal">
      <formula>"Menor"</formula>
    </cfRule>
    <cfRule type="cellIs" dxfId="88" priority="149" operator="equal">
      <formula>"Leve"</formula>
    </cfRule>
  </conditionalFormatting>
  <conditionalFormatting sqref="AC15">
    <cfRule type="cellIs" dxfId="87" priority="141" operator="equal">
      <formula>"Extremo"</formula>
    </cfRule>
    <cfRule type="cellIs" dxfId="86" priority="142" operator="equal">
      <formula>"Alto"</formula>
    </cfRule>
    <cfRule type="cellIs" dxfId="85" priority="143" operator="equal">
      <formula>"Moderado"</formula>
    </cfRule>
    <cfRule type="cellIs" dxfId="84" priority="144" operator="equal">
      <formula>"Bajo"</formula>
    </cfRule>
  </conditionalFormatting>
  <conditionalFormatting sqref="H18">
    <cfRule type="cellIs" dxfId="83" priority="136" operator="equal">
      <formula>"Muy Alta"</formula>
    </cfRule>
    <cfRule type="cellIs" dxfId="82" priority="137" operator="equal">
      <formula>"Alta"</formula>
    </cfRule>
    <cfRule type="cellIs" dxfId="81" priority="138" operator="equal">
      <formula>"Media"</formula>
    </cfRule>
    <cfRule type="cellIs" dxfId="80" priority="139" operator="equal">
      <formula>"Baja"</formula>
    </cfRule>
    <cfRule type="cellIs" dxfId="79" priority="140" operator="equal">
      <formula>"Muy Baja"</formula>
    </cfRule>
  </conditionalFormatting>
  <conditionalFormatting sqref="L18">
    <cfRule type="cellIs" dxfId="78" priority="131" operator="equal">
      <formula>"Catastrófico"</formula>
    </cfRule>
    <cfRule type="cellIs" dxfId="77" priority="132" operator="equal">
      <formula>"Mayor"</formula>
    </cfRule>
    <cfRule type="cellIs" dxfId="76" priority="133" operator="equal">
      <formula>"Moderado"</formula>
    </cfRule>
    <cfRule type="cellIs" dxfId="75" priority="134" operator="equal">
      <formula>"Menor"</formula>
    </cfRule>
    <cfRule type="cellIs" dxfId="74" priority="135" operator="equal">
      <formula>"Leve"</formula>
    </cfRule>
  </conditionalFormatting>
  <conditionalFormatting sqref="N18">
    <cfRule type="cellIs" dxfId="73" priority="127" operator="equal">
      <formula>"Extremo"</formula>
    </cfRule>
    <cfRule type="cellIs" dxfId="72" priority="128" operator="equal">
      <formula>"Alto"</formula>
    </cfRule>
    <cfRule type="cellIs" dxfId="71" priority="129" operator="equal">
      <formula>"Moderado"</formula>
    </cfRule>
    <cfRule type="cellIs" dxfId="70" priority="130" operator="equal">
      <formula>"Bajo"</formula>
    </cfRule>
  </conditionalFormatting>
  <conditionalFormatting sqref="Y18">
    <cfRule type="cellIs" dxfId="69" priority="122" operator="equal">
      <formula>"Muy Alta"</formula>
    </cfRule>
    <cfRule type="cellIs" dxfId="68" priority="123" operator="equal">
      <formula>"Alta"</formula>
    </cfRule>
    <cfRule type="cellIs" dxfId="67" priority="124" operator="equal">
      <formula>"Media"</formula>
    </cfRule>
    <cfRule type="cellIs" dxfId="66" priority="125" operator="equal">
      <formula>"Baja"</formula>
    </cfRule>
    <cfRule type="cellIs" dxfId="65" priority="126" operator="equal">
      <formula>"Muy Baja"</formula>
    </cfRule>
  </conditionalFormatting>
  <conditionalFormatting sqref="AA18">
    <cfRule type="cellIs" dxfId="64" priority="117" operator="equal">
      <formula>"Catastrófico"</formula>
    </cfRule>
    <cfRule type="cellIs" dxfId="63" priority="118" operator="equal">
      <formula>"Mayor"</formula>
    </cfRule>
    <cfRule type="cellIs" dxfId="62" priority="119" operator="equal">
      <formula>"Moderado"</formula>
    </cfRule>
    <cfRule type="cellIs" dxfId="61" priority="120" operator="equal">
      <formula>"Menor"</formula>
    </cfRule>
    <cfRule type="cellIs" dxfId="60" priority="121" operator="equal">
      <formula>"Leve"</formula>
    </cfRule>
  </conditionalFormatting>
  <conditionalFormatting sqref="AC18">
    <cfRule type="cellIs" dxfId="59" priority="113" operator="equal">
      <formula>"Extremo"</formula>
    </cfRule>
    <cfRule type="cellIs" dxfId="58" priority="114" operator="equal">
      <formula>"Alto"</formula>
    </cfRule>
    <cfRule type="cellIs" dxfId="57" priority="115" operator="equal">
      <formula>"Moderado"</formula>
    </cfRule>
    <cfRule type="cellIs" dxfId="56" priority="116" operator="equal">
      <formula>"Bajo"</formula>
    </cfRule>
  </conditionalFormatting>
  <conditionalFormatting sqref="H16">
    <cfRule type="cellIs" dxfId="55" priority="80" operator="equal">
      <formula>"Muy Alta"</formula>
    </cfRule>
    <cfRule type="cellIs" dxfId="54" priority="81" operator="equal">
      <formula>"Alta"</formula>
    </cfRule>
    <cfRule type="cellIs" dxfId="53" priority="82" operator="equal">
      <formula>"Media"</formula>
    </cfRule>
    <cfRule type="cellIs" dxfId="52" priority="83" operator="equal">
      <formula>"Baja"</formula>
    </cfRule>
    <cfRule type="cellIs" dxfId="51" priority="84" operator="equal">
      <formula>"Muy Baja"</formula>
    </cfRule>
  </conditionalFormatting>
  <conditionalFormatting sqref="L16">
    <cfRule type="cellIs" dxfId="50" priority="75" operator="equal">
      <formula>"Catastrófico"</formula>
    </cfRule>
    <cfRule type="cellIs" dxfId="49" priority="76" operator="equal">
      <formula>"Mayor"</formula>
    </cfRule>
    <cfRule type="cellIs" dxfId="48" priority="77" operator="equal">
      <formula>"Moderado"</formula>
    </cfRule>
    <cfRule type="cellIs" dxfId="47" priority="78" operator="equal">
      <formula>"Menor"</formula>
    </cfRule>
    <cfRule type="cellIs" dxfId="46" priority="79" operator="equal">
      <formula>"Leve"</formula>
    </cfRule>
  </conditionalFormatting>
  <conditionalFormatting sqref="N16">
    <cfRule type="cellIs" dxfId="45" priority="71" operator="equal">
      <formula>"Extremo"</formula>
    </cfRule>
    <cfRule type="cellIs" dxfId="44" priority="72" operator="equal">
      <formula>"Alto"</formula>
    </cfRule>
    <cfRule type="cellIs" dxfId="43" priority="73" operator="equal">
      <formula>"Moderado"</formula>
    </cfRule>
    <cfRule type="cellIs" dxfId="42" priority="74" operator="equal">
      <formula>"Bajo"</formula>
    </cfRule>
  </conditionalFormatting>
  <conditionalFormatting sqref="Y16">
    <cfRule type="cellIs" dxfId="41" priority="66" operator="equal">
      <formula>"Muy Alta"</formula>
    </cfRule>
    <cfRule type="cellIs" dxfId="40" priority="67" operator="equal">
      <formula>"Alta"</formula>
    </cfRule>
    <cfRule type="cellIs" dxfId="39" priority="68" operator="equal">
      <formula>"Media"</formula>
    </cfRule>
    <cfRule type="cellIs" dxfId="38" priority="69" operator="equal">
      <formula>"Baja"</formula>
    </cfRule>
    <cfRule type="cellIs" dxfId="37" priority="70" operator="equal">
      <formula>"Muy Baja"</formula>
    </cfRule>
  </conditionalFormatting>
  <conditionalFormatting sqref="AA16">
    <cfRule type="cellIs" dxfId="36" priority="61" operator="equal">
      <formula>"Catastrófico"</formula>
    </cfRule>
    <cfRule type="cellIs" dxfId="35" priority="62" operator="equal">
      <formula>"Mayor"</formula>
    </cfRule>
    <cfRule type="cellIs" dxfId="34" priority="63" operator="equal">
      <formula>"Moderado"</formula>
    </cfRule>
    <cfRule type="cellIs" dxfId="33" priority="64" operator="equal">
      <formula>"Menor"</formula>
    </cfRule>
    <cfRule type="cellIs" dxfId="32" priority="65" operator="equal">
      <formula>"Leve"</formula>
    </cfRule>
  </conditionalFormatting>
  <conditionalFormatting sqref="AC16">
    <cfRule type="cellIs" dxfId="31" priority="57" operator="equal">
      <formula>"Extremo"</formula>
    </cfRule>
    <cfRule type="cellIs" dxfId="30" priority="58" operator="equal">
      <formula>"Alto"</formula>
    </cfRule>
    <cfRule type="cellIs" dxfId="29" priority="59" operator="equal">
      <formula>"Moderado"</formula>
    </cfRule>
    <cfRule type="cellIs" dxfId="28" priority="60" operator="equal">
      <formula>"Bajo"</formula>
    </cfRule>
  </conditionalFormatting>
  <conditionalFormatting sqref="H17">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L17">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N17">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17">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7">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7">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2">
    <dataValidation type="list" allowBlank="1" showInputMessage="1" showErrorMessage="1" sqref="J9:J18" xr:uid="{00000000-0002-0000-0000-000000000000}">
      <formula1>_xlnm.Criteria</formula1>
    </dataValidation>
    <dataValidation type="list" allowBlank="1" showInputMessage="1" showErrorMessage="1" sqref="K9:K18" xr:uid="{00000000-0002-0000-0000-000001000000}">
      <formula1>INDIRECT(Seleccion)</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ErrorMessage="1" xr:uid="{00000000-0002-0000-0000-000008000000}">
          <x14:formula1>
            <xm:f>'C:\Users\mange\Desktop\[MATRIZ PROPUESTA DE RIESGOS VERSION DE TRABAJO.xlsx]calculo controles'!#REF!</xm:f>
          </x14:formula1>
          <xm:sqref>AJ9:AJ11</xm:sqref>
        </x14:dataValidation>
        <x14:dataValidation type="list" allowBlank="1" showInputMessage="1" showErrorMessage="1" xr:uid="{00000000-0002-0000-0000-000002000000}">
          <x14:formula1>
            <xm:f>'Valoración controles'!$D$4:$D$6</xm:f>
          </x14:formula1>
          <xm:sqref>R9:R18</xm:sqref>
        </x14:dataValidation>
        <x14:dataValidation type="list" allowBlank="1" showInputMessage="1" showErrorMessage="1" xr:uid="{00000000-0002-0000-0000-000003000000}">
          <x14:formula1>
            <xm:f>'Valoración controles'!$D$7:$D$8</xm:f>
          </x14:formula1>
          <xm:sqref>S9:S18</xm:sqref>
        </x14:dataValidation>
        <x14:dataValidation type="list" allowBlank="1" showInputMessage="1" showErrorMessage="1" xr:uid="{00000000-0002-0000-0000-000004000000}">
          <x14:formula1>
            <xm:f>'Valoración controles'!$D$9:$D$10</xm:f>
          </x14:formula1>
          <xm:sqref>U9:U18</xm:sqref>
        </x14:dataValidation>
        <x14:dataValidation type="list" allowBlank="1" showInputMessage="1" showErrorMessage="1" xr:uid="{00000000-0002-0000-0000-000005000000}">
          <x14:formula1>
            <xm:f>'Valoración controles'!$D$11:$D$12</xm:f>
          </x14:formula1>
          <xm:sqref>V9:V18</xm:sqref>
        </x14:dataValidation>
        <x14:dataValidation type="list" allowBlank="1" showInputMessage="1" showErrorMessage="1" xr:uid="{00000000-0002-0000-0000-000006000000}">
          <x14:formula1>
            <xm:f>'Valoración controles'!$D$13:$D$15</xm:f>
          </x14:formula1>
          <xm:sqref>W9:W18</xm:sqref>
        </x14:dataValidation>
        <x14:dataValidation type="list" allowBlank="1" showInputMessage="1" showErrorMessage="1" xr:uid="{00000000-0002-0000-0000-000007000000}">
          <x14:formula1>
            <xm:f>'Opciones Tratamiento'!$B$2:$B$4</xm:f>
          </x14:formula1>
          <xm:sqref>AD9:AD18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24"/>
  <sheetViews>
    <sheetView zoomScale="90" zoomScaleNormal="90" workbookViewId="0">
      <selection activeCell="D4" sqref="D4"/>
    </sheetView>
  </sheetViews>
  <sheetFormatPr baseColWidth="10" defaultRowHeight="15" x14ac:dyDescent="0.25"/>
  <cols>
    <col min="2" max="2" width="24.140625" customWidth="1"/>
    <col min="3" max="3" width="70.140625" customWidth="1"/>
    <col min="4" max="4" width="29.85546875" customWidth="1"/>
  </cols>
  <sheetData>
    <row r="2" spans="2:4" ht="18" x14ac:dyDescent="0.25">
      <c r="B2" s="21" t="s">
        <v>63</v>
      </c>
    </row>
    <row r="3" spans="2:4" ht="25.5" x14ac:dyDescent="0.25">
      <c r="B3" s="22"/>
      <c r="C3" s="23" t="s">
        <v>60</v>
      </c>
      <c r="D3" s="23" t="s">
        <v>4</v>
      </c>
    </row>
    <row r="4" spans="2:4" ht="51" x14ac:dyDescent="0.25">
      <c r="B4" s="24" t="s">
        <v>59</v>
      </c>
      <c r="C4" s="25" t="s">
        <v>120</v>
      </c>
      <c r="D4" s="26">
        <v>0.2</v>
      </c>
    </row>
    <row r="5" spans="2:4" ht="51" x14ac:dyDescent="0.25">
      <c r="B5" s="27" t="s">
        <v>61</v>
      </c>
      <c r="C5" s="28" t="s">
        <v>121</v>
      </c>
      <c r="D5" s="29">
        <v>0.4</v>
      </c>
    </row>
    <row r="6" spans="2:4" ht="51" x14ac:dyDescent="0.25">
      <c r="B6" s="30" t="s">
        <v>125</v>
      </c>
      <c r="C6" s="28" t="s">
        <v>122</v>
      </c>
      <c r="D6" s="29">
        <v>0.6</v>
      </c>
    </row>
    <row r="7" spans="2:4" ht="76.5" x14ac:dyDescent="0.25">
      <c r="B7" s="31" t="s">
        <v>8</v>
      </c>
      <c r="C7" s="28" t="s">
        <v>123</v>
      </c>
      <c r="D7" s="29">
        <v>0.8</v>
      </c>
    </row>
    <row r="8" spans="2:4" ht="51" x14ac:dyDescent="0.25">
      <c r="B8" s="32" t="s">
        <v>62</v>
      </c>
      <c r="C8" s="28" t="s">
        <v>124</v>
      </c>
      <c r="D8" s="29">
        <v>1</v>
      </c>
    </row>
    <row r="9" spans="2:4" x14ac:dyDescent="0.25">
      <c r="B9" s="65"/>
      <c r="C9" s="65"/>
      <c r="D9" s="65"/>
    </row>
    <row r="10" spans="2:4" s="65" customFormat="1" x14ac:dyDescent="0.25"/>
    <row r="11" spans="2:4" s="65" customFormat="1" x14ac:dyDescent="0.25"/>
    <row r="12" spans="2:4" s="65" customFormat="1" x14ac:dyDescent="0.25"/>
    <row r="13" spans="2:4" s="65" customFormat="1" x14ac:dyDescent="0.25"/>
    <row r="14" spans="2:4" s="65" customFormat="1" x14ac:dyDescent="0.25"/>
    <row r="15" spans="2:4" s="65" customFormat="1" x14ac:dyDescent="0.25"/>
    <row r="16" spans="2:4" s="65" customFormat="1" x14ac:dyDescent="0.25"/>
    <row r="17" s="65" customFormat="1" x14ac:dyDescent="0.25"/>
    <row r="18" s="65" customFormat="1" x14ac:dyDescent="0.25"/>
    <row r="19" s="65" customFormat="1" x14ac:dyDescent="0.25"/>
    <row r="20" s="65" customFormat="1" x14ac:dyDescent="0.25"/>
    <row r="21" s="65" customFormat="1" x14ac:dyDescent="0.25"/>
    <row r="22" s="65" customFormat="1" x14ac:dyDescent="0.25"/>
    <row r="23" s="65" customFormat="1" x14ac:dyDescent="0.25"/>
    <row r="24" s="65" customForma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workbookViewId="0">
      <selection activeCell="B7" sqref="B7"/>
    </sheetView>
  </sheetViews>
  <sheetFormatPr baseColWidth="10" defaultRowHeight="15" x14ac:dyDescent="0.25"/>
  <cols>
    <col min="2" max="2" width="31.140625" customWidth="1"/>
    <col min="3" max="3" width="42.5703125" customWidth="1"/>
    <col min="4" max="4" width="78.28515625" customWidth="1"/>
  </cols>
  <sheetData>
    <row r="1" spans="1:4" ht="18" x14ac:dyDescent="0.25">
      <c r="B1" s="21" t="s">
        <v>71</v>
      </c>
    </row>
    <row r="3" spans="1:4" ht="40.5" x14ac:dyDescent="0.25">
      <c r="B3" s="22"/>
      <c r="C3" s="33" t="s">
        <v>64</v>
      </c>
      <c r="D3" s="33" t="s">
        <v>65</v>
      </c>
    </row>
    <row r="4" spans="1:4" ht="20.25" x14ac:dyDescent="0.25">
      <c r="A4" s="49" t="s">
        <v>98</v>
      </c>
      <c r="B4" s="34" t="s">
        <v>119</v>
      </c>
      <c r="C4" s="35" t="s">
        <v>66</v>
      </c>
      <c r="D4" s="35" t="s">
        <v>113</v>
      </c>
    </row>
    <row r="5" spans="1:4" ht="60.75" x14ac:dyDescent="0.25">
      <c r="A5" s="49" t="s">
        <v>99</v>
      </c>
      <c r="B5" s="66" t="s">
        <v>67</v>
      </c>
      <c r="C5" s="36" t="s">
        <v>109</v>
      </c>
      <c r="D5" s="36" t="s">
        <v>114</v>
      </c>
    </row>
    <row r="6" spans="1:4" ht="40.5" x14ac:dyDescent="0.25">
      <c r="A6" s="49" t="s">
        <v>96</v>
      </c>
      <c r="B6" s="37" t="s">
        <v>68</v>
      </c>
      <c r="C6" s="36" t="s">
        <v>110</v>
      </c>
      <c r="D6" s="36" t="s">
        <v>117</v>
      </c>
    </row>
    <row r="7" spans="1:4" ht="60.75" x14ac:dyDescent="0.25">
      <c r="A7" s="49" t="s">
        <v>9</v>
      </c>
      <c r="B7" s="38" t="s">
        <v>69</v>
      </c>
      <c r="C7" s="36" t="s">
        <v>111</v>
      </c>
      <c r="D7" s="36" t="s">
        <v>115</v>
      </c>
    </row>
    <row r="8" spans="1:4" ht="40.5" x14ac:dyDescent="0.25">
      <c r="A8" s="49" t="s">
        <v>100</v>
      </c>
      <c r="B8" s="39" t="s">
        <v>70</v>
      </c>
      <c r="C8" s="36" t="s">
        <v>112</v>
      </c>
      <c r="D8" s="36" t="s">
        <v>116</v>
      </c>
    </row>
    <row r="9" spans="1:4" x14ac:dyDescent="0.25">
      <c r="B9" s="67"/>
      <c r="C9" s="67"/>
      <c r="D9" s="67"/>
    </row>
    <row r="10" spans="1:4" s="65" customFormat="1" ht="15.75" x14ac:dyDescent="0.25">
      <c r="B10" s="84" t="s">
        <v>104</v>
      </c>
      <c r="C10" s="84" t="s">
        <v>106</v>
      </c>
      <c r="D10" s="84" t="s">
        <v>65</v>
      </c>
    </row>
    <row r="11" spans="1:4" s="65" customFormat="1" x14ac:dyDescent="0.25">
      <c r="B11" s="85" t="s">
        <v>107</v>
      </c>
      <c r="C11" s="85" t="s">
        <v>66</v>
      </c>
      <c r="D11" s="85" t="s">
        <v>113</v>
      </c>
    </row>
    <row r="12" spans="1:4" s="65" customFormat="1" x14ac:dyDescent="0.25">
      <c r="B12" s="85" t="s">
        <v>105</v>
      </c>
      <c r="C12" s="85" t="s">
        <v>109</v>
      </c>
      <c r="D12" s="85" t="s">
        <v>114</v>
      </c>
    </row>
    <row r="13" spans="1:4" s="65" customFormat="1" x14ac:dyDescent="0.25">
      <c r="B13" s="85"/>
      <c r="C13" s="85" t="s">
        <v>110</v>
      </c>
      <c r="D13" s="85" t="s">
        <v>117</v>
      </c>
    </row>
    <row r="14" spans="1:4" s="65" customFormat="1" x14ac:dyDescent="0.25">
      <c r="B14" s="85"/>
      <c r="C14" s="85" t="s">
        <v>111</v>
      </c>
      <c r="D14" s="85" t="s">
        <v>115</v>
      </c>
    </row>
    <row r="15" spans="1:4" s="65" customFormat="1" x14ac:dyDescent="0.25">
      <c r="B15" s="85"/>
      <c r="C15" s="85" t="s">
        <v>112</v>
      </c>
      <c r="D15" s="85" t="s">
        <v>116</v>
      </c>
    </row>
    <row r="16" spans="1:4" s="65" customFormat="1" x14ac:dyDescent="0.25"/>
    <row r="17" spans="2:4" s="65" customFormat="1" x14ac:dyDescent="0.25"/>
    <row r="18" spans="2:4" s="65" customFormat="1" x14ac:dyDescent="0.25"/>
    <row r="19" spans="2:4" s="65" customFormat="1" x14ac:dyDescent="0.25"/>
    <row r="20" spans="2:4" s="65" customFormat="1" x14ac:dyDescent="0.25"/>
    <row r="21" spans="2:4" s="65" customFormat="1" x14ac:dyDescent="0.25"/>
    <row r="22" spans="2:4" s="65" customFormat="1" x14ac:dyDescent="0.25"/>
    <row r="23" spans="2:4" s="65" customFormat="1" x14ac:dyDescent="0.25"/>
    <row r="24" spans="2:4" s="65" customFormat="1" x14ac:dyDescent="0.25"/>
    <row r="25" spans="2:4" s="65" customFormat="1" x14ac:dyDescent="0.25"/>
    <row r="26" spans="2:4" s="65" customFormat="1" x14ac:dyDescent="0.25"/>
    <row r="27" spans="2:4" x14ac:dyDescent="0.25">
      <c r="B27" s="65"/>
      <c r="C27" s="65"/>
      <c r="D27" s="65"/>
    </row>
    <row r="28" spans="2:4" x14ac:dyDescent="0.25">
      <c r="B28" s="65"/>
      <c r="C28" s="65"/>
      <c r="D28" s="65"/>
    </row>
    <row r="29" spans="2:4" x14ac:dyDescent="0.25">
      <c r="B29" s="65"/>
      <c r="C29" s="65"/>
      <c r="D29" s="65"/>
    </row>
    <row r="30" spans="2:4" x14ac:dyDescent="0.25">
      <c r="B30" s="65"/>
      <c r="C30" s="65"/>
      <c r="D30" s="65"/>
    </row>
    <row r="31" spans="2:4" x14ac:dyDescent="0.25">
      <c r="B31" s="65"/>
      <c r="C31" s="65"/>
      <c r="D31" s="65"/>
    </row>
    <row r="32" spans="2:4" x14ac:dyDescent="0.25">
      <c r="B32" s="65"/>
      <c r="C32" s="65"/>
      <c r="D32" s="65"/>
    </row>
    <row r="33" spans="2:4" x14ac:dyDescent="0.25">
      <c r="B33" s="65"/>
      <c r="C33" s="65"/>
      <c r="D33" s="6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9"/>
  <sheetViews>
    <sheetView workbookViewId="0">
      <selection activeCell="D16" sqref="D16"/>
    </sheetView>
  </sheetViews>
  <sheetFormatPr baseColWidth="10" defaultRowHeight="15" x14ac:dyDescent="0.25"/>
  <cols>
    <col min="2" max="8" width="9.42578125" customWidth="1"/>
    <col min="9" max="9" width="4.42578125" customWidth="1"/>
  </cols>
  <sheetData>
    <row r="2" spans="2:10" ht="18" x14ac:dyDescent="0.25">
      <c r="B2" s="21" t="s">
        <v>93</v>
      </c>
    </row>
    <row r="4" spans="2:10" ht="18.75" customHeight="1" x14ac:dyDescent="0.25">
      <c r="B4" s="46"/>
      <c r="C4" s="46"/>
      <c r="D4" s="142" t="s">
        <v>2</v>
      </c>
      <c r="E4" s="142"/>
      <c r="F4" s="142"/>
      <c r="G4" s="142"/>
      <c r="H4" s="142"/>
      <c r="I4" s="46"/>
      <c r="J4" s="46"/>
    </row>
    <row r="5" spans="2:10" x14ac:dyDescent="0.25">
      <c r="B5" s="46"/>
      <c r="C5" s="50"/>
      <c r="D5" s="47"/>
      <c r="E5" s="47"/>
      <c r="F5" s="47"/>
      <c r="G5" s="47"/>
      <c r="H5" s="47"/>
      <c r="I5" s="46"/>
      <c r="J5" s="46"/>
    </row>
    <row r="6" spans="2:10" x14ac:dyDescent="0.25">
      <c r="B6" s="143" t="s">
        <v>4</v>
      </c>
      <c r="C6" s="51" t="s">
        <v>62</v>
      </c>
      <c r="D6" s="144"/>
      <c r="E6" s="133"/>
      <c r="F6" s="133"/>
      <c r="G6" s="133"/>
      <c r="H6" s="125"/>
      <c r="I6" s="128"/>
      <c r="J6" s="136" t="s">
        <v>94</v>
      </c>
    </row>
    <row r="7" spans="2:10" ht="15.75" thickBot="1" x14ac:dyDescent="0.3">
      <c r="B7" s="143"/>
      <c r="C7" s="52">
        <v>1</v>
      </c>
      <c r="D7" s="145"/>
      <c r="E7" s="134"/>
      <c r="F7" s="134"/>
      <c r="G7" s="134"/>
      <c r="H7" s="135"/>
      <c r="I7" s="128"/>
      <c r="J7" s="137"/>
    </row>
    <row r="8" spans="2:10" x14ac:dyDescent="0.25">
      <c r="B8" s="143"/>
      <c r="C8" s="53" t="s">
        <v>8</v>
      </c>
      <c r="D8" s="138"/>
      <c r="E8" s="131"/>
      <c r="F8" s="56"/>
      <c r="G8" s="133"/>
      <c r="H8" s="125"/>
      <c r="I8" s="128"/>
      <c r="J8" s="140" t="s">
        <v>95</v>
      </c>
    </row>
    <row r="9" spans="2:10" ht="15.75" thickBot="1" x14ac:dyDescent="0.3">
      <c r="B9" s="143"/>
      <c r="C9" s="54">
        <v>0.8</v>
      </c>
      <c r="D9" s="139"/>
      <c r="E9" s="132"/>
      <c r="F9" s="57"/>
      <c r="G9" s="134"/>
      <c r="H9" s="135"/>
      <c r="I9" s="128"/>
      <c r="J9" s="141"/>
    </row>
    <row r="10" spans="2:10" x14ac:dyDescent="0.25">
      <c r="B10" s="143"/>
      <c r="C10" s="51" t="s">
        <v>5</v>
      </c>
      <c r="D10" s="138"/>
      <c r="E10" s="64"/>
      <c r="F10" s="131"/>
      <c r="G10" s="56"/>
      <c r="H10" s="125"/>
      <c r="I10" s="128"/>
      <c r="J10" s="129" t="s">
        <v>96</v>
      </c>
    </row>
    <row r="11" spans="2:10" ht="15.75" thickBot="1" x14ac:dyDescent="0.3">
      <c r="B11" s="143"/>
      <c r="C11" s="52">
        <v>0.6</v>
      </c>
      <c r="D11" s="139"/>
      <c r="E11" s="61"/>
      <c r="F11" s="132"/>
      <c r="G11" s="57"/>
      <c r="H11" s="135"/>
      <c r="I11" s="128"/>
      <c r="J11" s="130"/>
    </row>
    <row r="12" spans="2:10" x14ac:dyDescent="0.25">
      <c r="B12" s="143"/>
      <c r="C12" s="51" t="s">
        <v>61</v>
      </c>
      <c r="D12" s="62"/>
      <c r="E12" s="131"/>
      <c r="F12" s="131"/>
      <c r="G12" s="133"/>
      <c r="H12" s="125"/>
      <c r="I12" s="128"/>
      <c r="J12" s="119" t="s">
        <v>97</v>
      </c>
    </row>
    <row r="13" spans="2:10" x14ac:dyDescent="0.25">
      <c r="B13" s="143"/>
      <c r="C13" s="52">
        <v>0.4</v>
      </c>
      <c r="D13" s="63"/>
      <c r="E13" s="132"/>
      <c r="F13" s="132"/>
      <c r="G13" s="134"/>
      <c r="H13" s="135"/>
      <c r="I13" s="128"/>
      <c r="J13" s="120"/>
    </row>
    <row r="14" spans="2:10" x14ac:dyDescent="0.25">
      <c r="B14" s="143"/>
      <c r="C14" s="51" t="s">
        <v>59</v>
      </c>
      <c r="D14" s="121"/>
      <c r="E14" s="123"/>
      <c r="F14" s="59"/>
      <c r="G14" s="56"/>
      <c r="H14" s="125"/>
      <c r="I14" s="127"/>
      <c r="J14" s="118"/>
    </row>
    <row r="15" spans="2:10" x14ac:dyDescent="0.25">
      <c r="B15" s="143"/>
      <c r="C15" s="52">
        <v>0.2</v>
      </c>
      <c r="D15" s="122"/>
      <c r="E15" s="124"/>
      <c r="F15" s="60"/>
      <c r="G15" s="58"/>
      <c r="H15" s="126"/>
      <c r="I15" s="127"/>
      <c r="J15" s="118"/>
    </row>
    <row r="16" spans="2:10" x14ac:dyDescent="0.25">
      <c r="B16" s="118"/>
      <c r="C16" s="118"/>
      <c r="D16" s="51" t="s">
        <v>118</v>
      </c>
      <c r="E16" s="51" t="s">
        <v>99</v>
      </c>
      <c r="F16" s="51" t="s">
        <v>96</v>
      </c>
      <c r="G16" s="51" t="s">
        <v>9</v>
      </c>
      <c r="H16" s="51" t="s">
        <v>100</v>
      </c>
      <c r="I16" s="118"/>
      <c r="J16" s="118"/>
    </row>
    <row r="17" spans="2:10" x14ac:dyDescent="0.25">
      <c r="B17" s="118"/>
      <c r="C17" s="118"/>
      <c r="D17" s="52">
        <v>0.2</v>
      </c>
      <c r="E17" s="52">
        <v>0.4</v>
      </c>
      <c r="F17" s="52">
        <v>0.6</v>
      </c>
      <c r="G17" s="52">
        <v>0.8</v>
      </c>
      <c r="H17" s="52">
        <v>1</v>
      </c>
      <c r="I17" s="118"/>
      <c r="J17" s="118"/>
    </row>
    <row r="19" spans="2:10" x14ac:dyDescent="0.25">
      <c r="B19" s="48" t="s">
        <v>48</v>
      </c>
    </row>
  </sheetData>
  <mergeCells count="35">
    <mergeCell ref="D4:H4"/>
    <mergeCell ref="B6:B15"/>
    <mergeCell ref="D6:D7"/>
    <mergeCell ref="E6:E7"/>
    <mergeCell ref="F6:F7"/>
    <mergeCell ref="G6:G7"/>
    <mergeCell ref="H6:H7"/>
    <mergeCell ref="D10:D11"/>
    <mergeCell ref="F10:F11"/>
    <mergeCell ref="H10:H11"/>
    <mergeCell ref="I6:I7"/>
    <mergeCell ref="J6:J7"/>
    <mergeCell ref="D8:D9"/>
    <mergeCell ref="E8:E9"/>
    <mergeCell ref="G8:G9"/>
    <mergeCell ref="H8:H9"/>
    <mergeCell ref="I8:I9"/>
    <mergeCell ref="J8:J9"/>
    <mergeCell ref="I10:I11"/>
    <mergeCell ref="J10:J11"/>
    <mergeCell ref="E12:E13"/>
    <mergeCell ref="F12:F13"/>
    <mergeCell ref="G12:G13"/>
    <mergeCell ref="H12:H13"/>
    <mergeCell ref="I12:I13"/>
    <mergeCell ref="B16:B17"/>
    <mergeCell ref="C16:C17"/>
    <mergeCell ref="I16:I17"/>
    <mergeCell ref="J16:J17"/>
    <mergeCell ref="J12:J13"/>
    <mergeCell ref="D14:D15"/>
    <mergeCell ref="E14:E15"/>
    <mergeCell ref="H14:H15"/>
    <mergeCell ref="I14:I15"/>
    <mergeCell ref="J14:J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8"/>
  <sheetViews>
    <sheetView workbookViewId="0">
      <selection activeCell="D13" sqref="D13"/>
    </sheetView>
  </sheetViews>
  <sheetFormatPr baseColWidth="10" defaultColWidth="14.28515625" defaultRowHeight="12.75" x14ac:dyDescent="0.2"/>
  <cols>
    <col min="1" max="4" width="14.28515625" style="18"/>
    <col min="5" max="5" width="46" style="18" customWidth="1"/>
    <col min="6" max="16384" width="14.28515625" style="18"/>
  </cols>
  <sheetData>
    <row r="1" spans="2:6" x14ac:dyDescent="0.2">
      <c r="B1" s="40" t="s">
        <v>92</v>
      </c>
    </row>
    <row r="3" spans="2:6" x14ac:dyDescent="0.2">
      <c r="B3" s="147" t="s">
        <v>72</v>
      </c>
      <c r="C3" s="148"/>
      <c r="D3" s="149"/>
      <c r="E3" s="41" t="s">
        <v>73</v>
      </c>
      <c r="F3" s="42" t="s">
        <v>74</v>
      </c>
    </row>
    <row r="4" spans="2:6" ht="25.5" x14ac:dyDescent="0.2">
      <c r="B4" s="150" t="s">
        <v>75</v>
      </c>
      <c r="C4" s="150" t="s">
        <v>15</v>
      </c>
      <c r="D4" s="43" t="s">
        <v>16</v>
      </c>
      <c r="E4" s="44" t="s">
        <v>76</v>
      </c>
      <c r="F4" s="45">
        <v>0.25</v>
      </c>
    </row>
    <row r="5" spans="2:6" ht="38.25" x14ac:dyDescent="0.2">
      <c r="B5" s="151"/>
      <c r="C5" s="151"/>
      <c r="D5" s="43" t="s">
        <v>17</v>
      </c>
      <c r="E5" s="44" t="s">
        <v>77</v>
      </c>
      <c r="F5" s="45">
        <v>0.15</v>
      </c>
    </row>
    <row r="6" spans="2:6" ht="25.5" x14ac:dyDescent="0.2">
      <c r="B6" s="151"/>
      <c r="C6" s="152"/>
      <c r="D6" s="43" t="s">
        <v>18</v>
      </c>
      <c r="E6" s="44" t="s">
        <v>78</v>
      </c>
      <c r="F6" s="45">
        <v>0.1</v>
      </c>
    </row>
    <row r="7" spans="2:6" ht="38.25" x14ac:dyDescent="0.2">
      <c r="B7" s="151"/>
      <c r="C7" s="150" t="s">
        <v>19</v>
      </c>
      <c r="D7" s="43" t="s">
        <v>12</v>
      </c>
      <c r="E7" s="44" t="s">
        <v>79</v>
      </c>
      <c r="F7" s="45">
        <v>0.25</v>
      </c>
    </row>
    <row r="8" spans="2:6" ht="25.5" x14ac:dyDescent="0.2">
      <c r="B8" s="152"/>
      <c r="C8" s="152"/>
      <c r="D8" s="43" t="s">
        <v>11</v>
      </c>
      <c r="E8" s="44" t="s">
        <v>80</v>
      </c>
      <c r="F8" s="45">
        <v>0.15</v>
      </c>
    </row>
    <row r="9" spans="2:6" ht="38.25" x14ac:dyDescent="0.2">
      <c r="B9" s="150" t="s">
        <v>81</v>
      </c>
      <c r="C9" s="150" t="s">
        <v>20</v>
      </c>
      <c r="D9" s="43" t="s">
        <v>21</v>
      </c>
      <c r="E9" s="44" t="s">
        <v>82</v>
      </c>
      <c r="F9" s="43" t="s">
        <v>83</v>
      </c>
    </row>
    <row r="10" spans="2:6" ht="38.25" x14ac:dyDescent="0.2">
      <c r="B10" s="151"/>
      <c r="C10" s="152"/>
      <c r="D10" s="43" t="s">
        <v>22</v>
      </c>
      <c r="E10" s="44" t="s">
        <v>84</v>
      </c>
      <c r="F10" s="43" t="s">
        <v>83</v>
      </c>
    </row>
    <row r="11" spans="2:6" ht="25.5" x14ac:dyDescent="0.2">
      <c r="B11" s="151"/>
      <c r="C11" s="150" t="s">
        <v>23</v>
      </c>
      <c r="D11" s="43" t="s">
        <v>24</v>
      </c>
      <c r="E11" s="44" t="s">
        <v>85</v>
      </c>
      <c r="F11" s="43" t="s">
        <v>83</v>
      </c>
    </row>
    <row r="12" spans="2:6" ht="25.5" x14ac:dyDescent="0.2">
      <c r="B12" s="151"/>
      <c r="C12" s="152"/>
      <c r="D12" s="43" t="s">
        <v>25</v>
      </c>
      <c r="E12" s="44" t="s">
        <v>86</v>
      </c>
      <c r="F12" s="43" t="s">
        <v>83</v>
      </c>
    </row>
    <row r="13" spans="2:6" ht="63.75" x14ac:dyDescent="0.2">
      <c r="B13" s="151"/>
      <c r="C13" s="150" t="s">
        <v>26</v>
      </c>
      <c r="D13" s="43" t="s">
        <v>27</v>
      </c>
      <c r="E13" s="44" t="s">
        <v>87</v>
      </c>
      <c r="F13" s="43" t="s">
        <v>83</v>
      </c>
    </row>
    <row r="14" spans="2:6" ht="51" x14ac:dyDescent="0.2">
      <c r="B14" s="151"/>
      <c r="C14" s="151"/>
      <c r="D14" s="43" t="s">
        <v>28</v>
      </c>
      <c r="E14" s="44" t="s">
        <v>88</v>
      </c>
      <c r="F14" s="43" t="s">
        <v>83</v>
      </c>
    </row>
    <row r="15" spans="2:6" ht="25.5" x14ac:dyDescent="0.2">
      <c r="B15" s="152"/>
      <c r="C15" s="152"/>
      <c r="D15" s="43" t="s">
        <v>29</v>
      </c>
      <c r="E15" s="44" t="s">
        <v>89</v>
      </c>
      <c r="F15" s="43" t="s">
        <v>83</v>
      </c>
    </row>
    <row r="16" spans="2:6" ht="24.75" customHeight="1" x14ac:dyDescent="0.2">
      <c r="B16" s="146" t="s">
        <v>90</v>
      </c>
      <c r="C16" s="146"/>
      <c r="D16" s="146"/>
      <c r="E16" s="146"/>
      <c r="F16" s="146"/>
    </row>
    <row r="17" spans="2:6" ht="35.25" customHeight="1" x14ac:dyDescent="0.2">
      <c r="B17" s="146" t="s">
        <v>91</v>
      </c>
      <c r="C17" s="146"/>
      <c r="D17" s="146"/>
      <c r="E17" s="146"/>
      <c r="F17" s="146"/>
    </row>
    <row r="18" spans="2:6" x14ac:dyDescent="0.2">
      <c r="B18" s="40" t="s">
        <v>48</v>
      </c>
    </row>
  </sheetData>
  <mergeCells count="10">
    <mergeCell ref="B16:F16"/>
    <mergeCell ref="B17:F17"/>
    <mergeCell ref="B3:D3"/>
    <mergeCell ref="B4:B8"/>
    <mergeCell ref="C4:C6"/>
    <mergeCell ref="C7:C8"/>
    <mergeCell ref="B9:B15"/>
    <mergeCell ref="C9:C10"/>
    <mergeCell ref="C11:C12"/>
    <mergeCell ref="C13: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8"/>
  <sheetViews>
    <sheetView workbookViewId="0">
      <selection activeCell="B8" sqref="B8"/>
    </sheetView>
  </sheetViews>
  <sheetFormatPr baseColWidth="10" defaultRowHeight="15" x14ac:dyDescent="0.25"/>
  <sheetData>
    <row r="2" spans="2:2" x14ac:dyDescent="0.25">
      <c r="B2" t="s">
        <v>33</v>
      </c>
    </row>
    <row r="3" spans="2:2" x14ac:dyDescent="0.25">
      <c r="B3" t="s">
        <v>32</v>
      </c>
    </row>
    <row r="4" spans="2:2" x14ac:dyDescent="0.25">
      <c r="B4" t="s">
        <v>34</v>
      </c>
    </row>
    <row r="6" spans="2:2" x14ac:dyDescent="0.25">
      <c r="B6" t="s">
        <v>102</v>
      </c>
    </row>
    <row r="7" spans="2:2" x14ac:dyDescent="0.25">
      <c r="B7" t="s">
        <v>42</v>
      </c>
    </row>
    <row r="8" spans="2:2" x14ac:dyDescent="0.25">
      <c r="B8" t="s">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21"/>
  <sheetViews>
    <sheetView workbookViewId="0">
      <selection activeCell="A19" sqref="A19"/>
    </sheetView>
  </sheetViews>
  <sheetFormatPr baseColWidth="10" defaultRowHeight="12.75" x14ac:dyDescent="0.2"/>
  <cols>
    <col min="1" max="1" width="32.85546875" style="18" customWidth="1"/>
    <col min="2" max="16384" width="11.42578125" style="18"/>
  </cols>
  <sheetData>
    <row r="3" spans="1:1" x14ac:dyDescent="0.2">
      <c r="A3" s="19" t="s">
        <v>16</v>
      </c>
    </row>
    <row r="4" spans="1:1" x14ac:dyDescent="0.2">
      <c r="A4" s="19" t="s">
        <v>17</v>
      </c>
    </row>
    <row r="5" spans="1:1" x14ac:dyDescent="0.2">
      <c r="A5" s="19" t="s">
        <v>18</v>
      </c>
    </row>
    <row r="6" spans="1:1" x14ac:dyDescent="0.2">
      <c r="A6" s="19" t="s">
        <v>12</v>
      </c>
    </row>
    <row r="7" spans="1:1" x14ac:dyDescent="0.2">
      <c r="A7" s="19" t="s">
        <v>11</v>
      </c>
    </row>
    <row r="8" spans="1:1" x14ac:dyDescent="0.2">
      <c r="A8" s="19" t="s">
        <v>21</v>
      </c>
    </row>
    <row r="9" spans="1:1" x14ac:dyDescent="0.2">
      <c r="A9" s="19" t="s">
        <v>22</v>
      </c>
    </row>
    <row r="10" spans="1:1" x14ac:dyDescent="0.2">
      <c r="A10" s="19" t="s">
        <v>24</v>
      </c>
    </row>
    <row r="11" spans="1:1" x14ac:dyDescent="0.2">
      <c r="A11" s="19" t="s">
        <v>25</v>
      </c>
    </row>
    <row r="12" spans="1:1" x14ac:dyDescent="0.2">
      <c r="A12" s="19" t="s">
        <v>27</v>
      </c>
    </row>
    <row r="13" spans="1:1" x14ac:dyDescent="0.2">
      <c r="A13" s="19" t="s">
        <v>28</v>
      </c>
    </row>
    <row r="14" spans="1:1" x14ac:dyDescent="0.2">
      <c r="A14" s="19" t="s">
        <v>29</v>
      </c>
    </row>
    <row r="16" spans="1:1" x14ac:dyDescent="0.2">
      <c r="A16" s="19" t="s">
        <v>32</v>
      </c>
    </row>
    <row r="17" spans="1:1" x14ac:dyDescent="0.2">
      <c r="A17" s="19" t="s">
        <v>33</v>
      </c>
    </row>
    <row r="18" spans="1:1" x14ac:dyDescent="0.2">
      <c r="A18" s="19" t="s">
        <v>34</v>
      </c>
    </row>
    <row r="20" spans="1:1" x14ac:dyDescent="0.2">
      <c r="A20" s="19" t="s">
        <v>42</v>
      </c>
    </row>
    <row r="21" spans="1:1" x14ac:dyDescent="0.2">
      <c r="A21" s="19"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Mapa final</vt:lpstr>
      <vt:lpstr>Tabla probabilidad</vt:lpstr>
      <vt:lpstr>Tabla Impacto</vt:lpstr>
      <vt:lpstr>Matriz calor</vt:lpstr>
      <vt:lpstr>Valoración controles</vt:lpstr>
      <vt:lpstr>Opciones Tratamiento</vt:lpstr>
      <vt:lpstr>Hoja1</vt:lpstr>
      <vt:lpstr>Afectación_Económica_o_presupuestal</vt:lpstr>
      <vt:lpstr>Criterios</vt:lpstr>
      <vt:lpstr>Pérdida_Reputacional</vt:lpstr>
      <vt:lpstr>Seleccion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ANGELICA FORERO</cp:lastModifiedBy>
  <cp:lastPrinted>2020-05-13T01:12:22Z</cp:lastPrinted>
  <dcterms:created xsi:type="dcterms:W3CDTF">2020-03-24T23:12:47Z</dcterms:created>
  <dcterms:modified xsi:type="dcterms:W3CDTF">2021-04-23T20:27:37Z</dcterms:modified>
</cp:coreProperties>
</file>