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mange\Desktop\ICANH\AÑO 2021\RIESGOS VERSION 2\"/>
    </mc:Choice>
  </mc:AlternateContent>
  <xr:revisionPtr revIDLastSave="0" documentId="13_ncr:1_{210E4BD2-5CE8-4C4C-8E4C-1B006F4489D2}" xr6:coauthVersionLast="46" xr6:coauthVersionMax="46" xr10:uidLastSave="{00000000-0000-0000-0000-000000000000}"/>
  <bookViews>
    <workbookView xWindow="-120" yWindow="-120" windowWidth="29040" windowHeight="15840" tabRatio="721" xr2:uid="{00000000-000D-0000-FFFF-FFFF00000000}"/>
  </bookViews>
  <sheets>
    <sheet name="Mapa final" sheetId="1" r:id="rId1"/>
    <sheet name="Tabla probabilidad" sheetId="12" r:id="rId2"/>
    <sheet name="Tabla Impacto" sheetId="13" r:id="rId3"/>
    <sheet name="Matriz calor" sheetId="14" r:id="rId4"/>
    <sheet name="Valoración controles" sheetId="15" r:id="rId5"/>
    <sheet name="Opciones Tratamiento" sheetId="16" r:id="rId6"/>
    <sheet name="Hoja1" sheetId="11" state="hidden" r:id="rId7"/>
  </sheets>
  <externalReferences>
    <externalReference r:id="rId8"/>
  </externalReferences>
  <definedNames>
    <definedName name="Afectación_Económica_o_presupuestal" comment="Criterio afectació economica">'Tabla Impacto'!$C$11:$C$15</definedName>
    <definedName name="_xlnm.Criteria" comment="Criterios de impacto">'Tabla Impacto'!$B$11:$B$12</definedName>
    <definedName name="Pérdida_Reputacional" comment="Criterrio perdida de reputación">'Tabla Impacto'!$D$11:$D$15</definedName>
    <definedName name="Seleccion">'Mapa final'!$J$9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1" l="1"/>
  <c r="Q10" i="1"/>
  <c r="L10" i="1"/>
  <c r="M10" i="1" s="1"/>
  <c r="H10" i="1"/>
  <c r="L9" i="1"/>
  <c r="N10" i="1" l="1"/>
  <c r="AB10" i="1"/>
  <c r="AA10" i="1" s="1"/>
  <c r="I10" i="1"/>
  <c r="X10" i="1" s="1"/>
  <c r="Y10" i="1" l="1"/>
  <c r="AC10" i="1" s="1"/>
  <c r="Z10" i="1"/>
  <c r="Q9" i="1"/>
  <c r="T9" i="1" l="1"/>
  <c r="M9" i="1"/>
  <c r="AB9" i="1" l="1"/>
  <c r="H9" i="1"/>
  <c r="I9" i="1" l="1"/>
  <c r="X9" i="1" s="1"/>
  <c r="N9" i="1"/>
  <c r="AA9" i="1" l="1"/>
  <c r="Y9" i="1"/>
  <c r="AC9" i="1" l="1"/>
  <c r="Z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RAMIRO RODRIGUEZ</author>
  </authors>
  <commentList>
    <comment ref="AE7" authorId="0" shapeId="0" xr:uid="{00000000-0006-0000-0000-000001000000}">
      <text>
        <r>
          <rPr>
            <sz val="9"/>
            <color indexed="81"/>
            <rFont val="Tahoma"/>
            <family val="2"/>
          </rPr>
          <t xml:space="preserve">Si escoge REDUCIR se debe establecer plan de acción 
</t>
        </r>
      </text>
    </comment>
  </commentList>
</comments>
</file>

<file path=xl/sharedStrings.xml><?xml version="1.0" encoding="utf-8"?>
<sst xmlns="http://schemas.openxmlformats.org/spreadsheetml/2006/main" count="220" uniqueCount="144">
  <si>
    <t xml:space="preserve">Referencia </t>
  </si>
  <si>
    <t>Descripción del Riesgo</t>
  </si>
  <si>
    <t>Impacto</t>
  </si>
  <si>
    <t>Causa Inmediata</t>
  </si>
  <si>
    <t>Probabilidad</t>
  </si>
  <si>
    <t>Moderada</t>
  </si>
  <si>
    <t>%</t>
  </si>
  <si>
    <t xml:space="preserve">Frecuencia </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</si>
  <si>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</si>
  <si>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</si>
  <si>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</si>
  <si>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</si>
  <si>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</si>
  <si>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</si>
  <si>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</si>
  <si>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</si>
  <si>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</si>
  <si>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</si>
  <si>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</si>
  <si>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</si>
  <si>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</si>
  <si>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</si>
  <si>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</si>
  <si>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</si>
  <si>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</si>
  <si>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</si>
  <si>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</si>
  <si>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</si>
  <si>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</si>
  <si>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</si>
  <si>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</si>
  <si>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</si>
  <si>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</si>
  <si>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</si>
  <si>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</si>
  <si>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</si>
  <si>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</si>
  <si>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</si>
  <si>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</si>
  <si>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</si>
  <si>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</si>
  <si>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</si>
  <si>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</si>
  <si>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</si>
  <si>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</si>
  <si>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</si>
  <si>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</si>
  <si>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</si>
  <si>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Fuente: Adaptado de Curso Riesgo Operativo Universidad del Rosario por Dirección de Gestión y Desempeño Institucional de Función Pública,  2020.</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</si>
  <si>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</si>
  <si>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Probabilidad Residual (2 controles)</t>
  </si>
  <si>
    <t>Probabilidad Residual Final</t>
  </si>
  <si>
    <t>Impacto Residual Final</t>
  </si>
  <si>
    <t>Zona de Riesgo Inherente</t>
  </si>
  <si>
    <t>Zona de Riesgo Final</t>
  </si>
  <si>
    <t>Clasificación del Riesgo</t>
  </si>
  <si>
    <t>Ejecución y Administración de Procesos</t>
  </si>
  <si>
    <t>Afectación económica</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</si>
  <si>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</si>
  <si>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</si>
  <si>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</si>
  <si>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</si>
  <si>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</si>
  <si>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</si>
  <si>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</si>
  <si>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</si>
  <si>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</si>
  <si>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</si>
  <si>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</si>
  <si>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</si>
  <si>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</si>
  <si>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</si>
  <si>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</si>
  <si>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</si>
  <si>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</si>
  <si>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</si>
  <si>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</si>
  <si>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</si>
  <si>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</si>
  <si>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</si>
  <si>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</si>
  <si>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</si>
  <si>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</si>
  <si>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</si>
  <si>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</si>
  <si>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</si>
  <si>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</si>
  <si>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</si>
  <si>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</si>
  <si>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</si>
  <si>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</si>
  <si>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Tabla Atributos de para el diseño del control</t>
  </si>
  <si>
    <t>Figura 14 Matriz de calor</t>
  </si>
  <si>
    <t>Extremo</t>
  </si>
  <si>
    <t>Alto</t>
  </si>
  <si>
    <t>Moderado</t>
  </si>
  <si>
    <t>Bajo</t>
  </si>
  <si>
    <t>Insignificante</t>
  </si>
  <si>
    <t>Menor</t>
  </si>
  <si>
    <t>Catastrófico</t>
  </si>
  <si>
    <t xml:space="preserve">Formato mapa riesgos </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</si>
  <si>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</si>
  <si>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</si>
  <si>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</si>
  <si>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</si>
  <si>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</si>
  <si>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</si>
  <si>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</si>
  <si>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</si>
  <si>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</si>
  <si>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</si>
  <si>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</si>
  <si>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</si>
  <si>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</si>
  <si>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</si>
  <si>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pais</t>
  </si>
  <si>
    <t>El riesgo afecta la imagen de la entidad con algunos usuarios de relevancia frente al logro de los objetivos</t>
  </si>
  <si>
    <t>Leve</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</si>
  <si>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</si>
  <si>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</si>
  <si>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</si>
  <si>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</si>
  <si>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</si>
  <si>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</si>
  <si>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</si>
  <si>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Gestión Jurídica</t>
  </si>
  <si>
    <t>Objetivo:</t>
  </si>
  <si>
    <t xml:space="preserve"> Definir de manera permanente la línea jurídica de la entidad respecto del patrimonio arqueológico, revisar los actos administrativos y aplicar las normas contractuales en la celebración de convenios y contratos interadministrativos.</t>
  </si>
  <si>
    <t>Posibilidad de afectación económica, por multa y sanciones del organismo de control, debido a vencimiento de términos.</t>
  </si>
  <si>
    <t>Oficina Jurídica</t>
  </si>
  <si>
    <t>Posibilidad de afectación económica, por omitir actuaciones judiciales o extrajudiciales.</t>
  </si>
  <si>
    <t>Descripción del Control</t>
  </si>
  <si>
    <t xml:space="preserve">Aprobado en reunión realizada el 21 de octubre de 2020
</t>
  </si>
  <si>
    <t>Inicia con la solicitud de las áreas del ICANH que requieren asesoría en materia jurídica y procesos judiciales y termina con el acto, providencia y fallo que da por terminada la actuación</t>
  </si>
  <si>
    <t>1. No hacer seguimiento a los procesos en curso.
2. Desconocimiento de los términos.</t>
  </si>
  <si>
    <t>Desatención a los términos de las actuaciones judiciales</t>
  </si>
  <si>
    <t>El profesional especializado responsable de la Oficina Jurídica mantendrá actualizado un tablero de control en una unidad compartida en la nube, el cual se modifica y consulta constantemente.</t>
  </si>
  <si>
    <t xml:space="preserve">Mantener actualizada la información de los procesos en la unidad compartida en la nube.
</t>
  </si>
  <si>
    <t>Verificar la información en la unidad compartida en relación con el vencimiento de términos.</t>
  </si>
  <si>
    <t>Retrasos en la entrega de la información solicitada para dar respuesta a los requerimientos.</t>
  </si>
  <si>
    <t xml:space="preserve">Falta de información técnica para poder contestar o radicar un memorial ante el juzgado.
</t>
  </si>
  <si>
    <t>El profesional especializado responsable de la Oficina Jurídica deberá implementar mecanismos que permitan evidenciar las solicitudes realizadas a las áreas en cuanto a los procesos requeridos.</t>
  </si>
  <si>
    <t xml:space="preserve">Documentar permanentemente, mediante correos electrónicos almacenados en unidades compartidas de red, las solicitudes realizadas en virtud a los procesos incluidos en el tablero de control.
</t>
  </si>
  <si>
    <t>Verificar las solicitudes realizadas  mediante la utilización de carpetas compartidas, en donde se comprueba la gestión de las solicitudes a  los procesos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</si>
</sst>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3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b/>
      <sz val="16"/>
      <color rgb="FF000000"/>
      <name val="Arial Narrow"/>
      <family val="2"/>
    </font>
    <font>
      <sz val="16"/>
      <color rgb="FF000000"/>
      <name val="Arial Narrow"/>
      <family val="2"/>
    </font>
    <font>
      <sz val="16"/>
      <color rgb="FFFFFFFF"/>
      <name val="Arial Narrow"/>
      <family val="2"/>
    </font>
    <font>
      <b/>
      <sz val="10"/>
      <color rgb="FF000000"/>
      <name val="Arial Narrow"/>
      <family val="2"/>
    </font>
    <font>
      <b/>
      <sz val="10"/>
      <color theme="9" tint="-0.249977111117893"/>
      <name val="Arial Narrow"/>
      <family val="2"/>
    </font>
    <font>
      <sz val="10"/>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sz val="9"/>
      <color indexed="81"/>
      <name val="Tahoma"/>
      <family val="2"/>
    </font>
    <font>
      <sz val="11"/>
      <color theme="0"/>
      <name val="Calibri"/>
      <family val="2"/>
      <scheme val="minor"/>
    </font>
    <font>
      <b/>
      <sz val="11"/>
      <name val="Calibri"/>
      <family val="2"/>
    </font>
    <font>
      <sz val="11"/>
      <color theme="1"/>
      <name val="Calibri"/>
      <family val="2"/>
      <scheme val="minor"/>
    </font>
    <font>
      <sz val="11"/>
      <name val="Calibri"/>
      <family val="2"/>
      <scheme val="minor"/>
    </font>
    <font>
      <sz val="12"/>
      <color theme="0"/>
      <name val="Arial Narrow"/>
      <family val="2"/>
    </font>
    <font>
      <sz val="11"/>
      <color theme="1"/>
      <name val="Arial"/>
      <family val="2"/>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DDFF"/>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s>
  <borders count="3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right style="dotted">
        <color rgb="FFF79646"/>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thin">
        <color rgb="FF000000"/>
      </left>
      <right style="medium">
        <color rgb="FFFFFFFF"/>
      </right>
      <top style="medium">
        <color rgb="FFFFFFFF"/>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dotted">
        <color rgb="FFE36C09"/>
      </left>
      <right style="dotted">
        <color rgb="FFE36C09"/>
      </right>
      <top style="dotted">
        <color rgb="FFE36C09"/>
      </top>
      <bottom style="dotted">
        <color rgb="FFE36C09"/>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6" fillId="0" borderId="0" applyFont="0" applyFill="0" applyBorder="0" applyAlignment="0" applyProtection="0"/>
  </cellStyleXfs>
  <cellXfs count="1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xf>
    <xf numFmtId="0" fontId="4"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6" xfId="0" applyFont="1" applyFill="1" applyBorder="1" applyAlignment="1">
      <alignment horizontal="left" vertical="center"/>
    </xf>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6" fillId="0" borderId="2" xfId="0" applyFont="1" applyBorder="1" applyAlignment="1">
      <alignment horizontal="justify" vertical="center" wrapText="1"/>
    </xf>
    <xf numFmtId="0" fontId="5" fillId="0" borderId="0" xfId="0" applyFont="1"/>
    <xf numFmtId="0" fontId="3"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0" fontId="8" fillId="0" borderId="0" xfId="0" applyFont="1" applyAlignment="1">
      <alignment vertical="center"/>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3" fillId="6" borderId="0" xfId="0" applyFont="1" applyFill="1" applyAlignment="1">
      <alignment horizontal="center" vertical="center" wrapText="1" readingOrder="1"/>
    </xf>
    <xf numFmtId="0" fontId="14" fillId="5" borderId="11" xfId="0" applyFont="1" applyFill="1" applyBorder="1" applyAlignment="1">
      <alignment horizontal="center" vertical="center" wrapText="1" readingOrder="1"/>
    </xf>
    <xf numFmtId="0" fontId="14" fillId="0" borderId="11" xfId="0" applyFont="1" applyBorder="1" applyAlignment="1">
      <alignment horizontal="justify" vertical="center" wrapText="1" readingOrder="1"/>
    </xf>
    <xf numFmtId="0" fontId="14" fillId="0" borderId="1" xfId="0" applyFont="1" applyBorder="1" applyAlignment="1">
      <alignment horizontal="justify" vertical="center" wrapText="1" readingOrder="1"/>
    </xf>
    <xf numFmtId="0" fontId="14" fillId="4" borderId="1" xfId="0" applyFont="1" applyFill="1" applyBorder="1" applyAlignment="1">
      <alignment horizontal="center" vertical="center" wrapText="1" readingOrder="1"/>
    </xf>
    <xf numFmtId="0" fontId="14" fillId="8" borderId="1" xfId="0" applyFont="1" applyFill="1" applyBorder="1" applyAlignment="1">
      <alignment horizontal="center" vertical="center" wrapText="1" readingOrder="1"/>
    </xf>
    <xf numFmtId="0" fontId="15" fillId="9" borderId="1" xfId="0" applyFont="1" applyFill="1" applyBorder="1" applyAlignment="1">
      <alignment horizontal="center" vertical="center" wrapText="1" readingOrder="1"/>
    </xf>
    <xf numFmtId="0" fontId="6" fillId="0" borderId="0" xfId="0" applyFont="1"/>
    <xf numFmtId="0" fontId="16" fillId="10" borderId="14" xfId="0" applyFont="1" applyFill="1" applyBorder="1" applyAlignment="1">
      <alignment horizontal="center" vertical="center" wrapText="1" readingOrder="1"/>
    </xf>
    <xf numFmtId="0" fontId="16" fillId="10"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1" xfId="0" applyFont="1" applyBorder="1" applyAlignment="1">
      <alignment horizontal="justify" vertical="center" wrapText="1" readingOrder="1"/>
    </xf>
    <xf numFmtId="9" fontId="3" fillId="0" borderId="1" xfId="0" applyNumberFormat="1" applyFont="1" applyBorder="1" applyAlignment="1">
      <alignment horizontal="center" vertical="center" wrapText="1" readingOrder="1"/>
    </xf>
    <xf numFmtId="0" fontId="19" fillId="0" borderId="0" xfId="0" applyFont="1" applyAlignment="1">
      <alignment horizontal="left" wrapText="1" readingOrder="1"/>
    </xf>
    <xf numFmtId="0" fontId="19" fillId="0" borderId="18" xfId="0" applyFont="1" applyBorder="1" applyAlignment="1">
      <alignment horizontal="left" wrapText="1" readingOrder="1"/>
    </xf>
    <xf numFmtId="0" fontId="22" fillId="0" borderId="0" xfId="0" applyFont="1"/>
    <xf numFmtId="0" fontId="24" fillId="0" borderId="0" xfId="0" applyFont="1" applyFill="1"/>
    <xf numFmtId="0" fontId="19" fillId="0" borderId="0" xfId="0" applyFont="1" applyBorder="1" applyAlignment="1">
      <alignment horizontal="left" wrapText="1" readingOrder="1"/>
    </xf>
    <xf numFmtId="0" fontId="3" fillId="0" borderId="28" xfId="0" applyFont="1" applyBorder="1" applyAlignment="1">
      <alignment horizontal="center" vertical="center" wrapText="1" readingOrder="1"/>
    </xf>
    <xf numFmtId="9" fontId="3" fillId="0" borderId="29" xfId="0" applyNumberFormat="1" applyFont="1" applyBorder="1" applyAlignment="1">
      <alignment horizontal="center" vertical="center" wrapText="1" readingOrder="1"/>
    </xf>
    <xf numFmtId="0" fontId="3" fillId="0" borderId="28" xfId="0" applyFont="1" applyFill="1" applyBorder="1" applyAlignment="1">
      <alignment horizontal="center" vertical="center" wrapText="1" readingOrder="1"/>
    </xf>
    <xf numFmtId="9" fontId="3" fillId="0" borderId="29" xfId="0" applyNumberFormat="1" applyFont="1" applyFill="1" applyBorder="1" applyAlignment="1">
      <alignment horizontal="center" vertical="center" wrapText="1" readingOrder="1"/>
    </xf>
    <xf numFmtId="164" fontId="1" fillId="0" borderId="4" xfId="0" applyNumberFormat="1" applyFont="1" applyBorder="1" applyAlignment="1">
      <alignment vertical="center"/>
    </xf>
    <xf numFmtId="0" fontId="19" fillId="12" borderId="19" xfId="0" applyFont="1" applyFill="1" applyBorder="1" applyAlignment="1">
      <alignment wrapText="1" readingOrder="1"/>
    </xf>
    <xf numFmtId="0" fontId="19" fillId="12" borderId="22" xfId="0" applyFont="1" applyFill="1" applyBorder="1" applyAlignment="1">
      <alignment wrapText="1" readingOrder="1"/>
    </xf>
    <xf numFmtId="0" fontId="19" fillId="12" borderId="20" xfId="0" applyFont="1" applyFill="1" applyBorder="1" applyAlignment="1">
      <alignment wrapText="1" readingOrder="1"/>
    </xf>
    <xf numFmtId="0" fontId="19" fillId="14" borderId="19" xfId="0" applyFont="1" applyFill="1" applyBorder="1" applyAlignment="1">
      <alignment wrapText="1" readingOrder="1"/>
    </xf>
    <xf numFmtId="0" fontId="19" fillId="14" borderId="20" xfId="0" applyFont="1" applyFill="1" applyBorder="1" applyAlignment="1">
      <alignment wrapText="1" readingOrder="1"/>
    </xf>
    <xf numFmtId="0" fontId="19" fillId="14" borderId="22" xfId="0" applyFont="1" applyFill="1" applyBorder="1" applyAlignment="1">
      <alignment wrapText="1" readingOrder="1"/>
    </xf>
    <xf numFmtId="0" fontId="19" fillId="5" borderId="26" xfId="0" applyFont="1" applyFill="1" applyBorder="1" applyAlignment="1">
      <alignment wrapText="1" readingOrder="1"/>
    </xf>
    <xf numFmtId="0" fontId="19" fillId="5" borderId="27" xfId="0" applyFont="1" applyFill="1" applyBorder="1" applyAlignment="1">
      <alignment wrapText="1" readingOrder="1"/>
    </xf>
    <xf numFmtId="0" fontId="25" fillId="14" borderId="19" xfId="0" applyFont="1" applyFill="1" applyBorder="1" applyAlignment="1">
      <alignment wrapText="1" readingOrder="1"/>
    </xf>
    <xf numFmtId="0" fontId="28" fillId="0" borderId="0" xfId="0" applyFont="1" applyFill="1" applyAlignment="1">
      <alignment vertical="center"/>
    </xf>
    <xf numFmtId="0" fontId="27" fillId="0" borderId="0" xfId="0" applyFont="1"/>
    <xf numFmtId="0" fontId="14" fillId="7" borderId="1" xfId="0" applyFont="1" applyFill="1" applyBorder="1" applyAlignment="1">
      <alignment horizontal="center" vertical="center" wrapText="1" readingOrder="1"/>
    </xf>
    <xf numFmtId="0" fontId="24" fillId="0" borderId="0" xfId="0" applyFont="1"/>
    <xf numFmtId="0" fontId="4" fillId="0" borderId="2" xfId="0" applyFont="1" applyFill="1" applyBorder="1" applyAlignment="1">
      <alignment horizontal="center" vertical="center" textRotation="90" wrapText="1"/>
    </xf>
    <xf numFmtId="0" fontId="4" fillId="0" borderId="2" xfId="0" applyFont="1" applyBorder="1" applyAlignment="1">
      <alignment horizontal="center" vertical="center" textRotation="90"/>
    </xf>
    <xf numFmtId="164" fontId="1" fillId="0" borderId="2" xfId="1" applyNumberFormat="1" applyFont="1" applyBorder="1" applyAlignment="1">
      <alignment horizontal="center" vertical="center"/>
    </xf>
    <xf numFmtId="9" fontId="1" fillId="0" borderId="4" xfId="0" applyNumberFormat="1" applyFont="1" applyBorder="1" applyAlignment="1">
      <alignment horizontal="center" vertical="center"/>
    </xf>
    <xf numFmtId="0" fontId="1" fillId="0" borderId="4" xfId="0" applyFont="1" applyBorder="1" applyAlignment="1">
      <alignment horizontal="center" vertical="center" textRotation="90"/>
    </xf>
    <xf numFmtId="0" fontId="1" fillId="0" borderId="4" xfId="0" applyFont="1" applyBorder="1" applyAlignment="1">
      <alignment vertical="center"/>
    </xf>
    <xf numFmtId="0" fontId="1" fillId="0" borderId="4" xfId="0" applyFont="1" applyBorder="1" applyAlignment="1">
      <alignment vertical="center" wrapText="1"/>
    </xf>
    <xf numFmtId="0" fontId="4" fillId="0" borderId="4" xfId="0" applyFont="1" applyFill="1" applyBorder="1" applyAlignment="1">
      <alignment vertical="center" wrapText="1"/>
    </xf>
    <xf numFmtId="9" fontId="1" fillId="0" borderId="4" xfId="0" applyNumberFormat="1" applyFont="1" applyBorder="1" applyAlignment="1">
      <alignment vertical="center" wrapText="1"/>
    </xf>
    <xf numFmtId="0" fontId="4" fillId="0" borderId="4" xfId="0" applyFont="1" applyBorder="1" applyAlignment="1">
      <alignment vertical="center"/>
    </xf>
    <xf numFmtId="0" fontId="1" fillId="0" borderId="8" xfId="0" applyFont="1" applyBorder="1" applyAlignment="1">
      <alignment vertical="center"/>
    </xf>
    <xf numFmtId="0" fontId="6" fillId="0" borderId="31" xfId="0" applyFont="1" applyBorder="1" applyAlignment="1">
      <alignment horizontal="left" vertical="center" wrapText="1"/>
    </xf>
    <xf numFmtId="0" fontId="1" fillId="0" borderId="31" xfId="0" applyFont="1" applyBorder="1" applyAlignment="1">
      <alignment horizontal="center" vertical="center" wrapText="1"/>
    </xf>
    <xf numFmtId="165" fontId="1" fillId="0" borderId="31" xfId="0" applyNumberFormat="1" applyFont="1" applyBorder="1" applyAlignment="1">
      <alignment horizontal="center" vertical="center"/>
    </xf>
    <xf numFmtId="0" fontId="1" fillId="0" borderId="31" xfId="0" applyFont="1" applyBorder="1" applyAlignment="1">
      <alignment horizontal="center" vertical="center"/>
    </xf>
    <xf numFmtId="0" fontId="27" fillId="0" borderId="0" xfId="0" applyFont="1" applyFill="1"/>
    <xf numFmtId="0" fontId="2" fillId="3" borderId="8" xfId="0" applyFont="1" applyFill="1" applyBorder="1" applyAlignment="1">
      <alignment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1" fillId="3" borderId="10" xfId="0" applyFont="1" applyFill="1" applyBorder="1" applyAlignment="1">
      <alignment horizontal="left" vertical="center"/>
    </xf>
    <xf numFmtId="0" fontId="1" fillId="3" borderId="7"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9" fillId="0" borderId="0" xfId="0" applyFont="1" applyAlignment="1">
      <alignment horizontal="left" wrapText="1" readingOrder="1"/>
    </xf>
    <xf numFmtId="0" fontId="3" fillId="5" borderId="24" xfId="0" applyFont="1" applyFill="1" applyBorder="1" applyAlignment="1">
      <alignment horizontal="center" vertical="center" wrapText="1" readingOrder="1"/>
    </xf>
    <xf numFmtId="0" fontId="3" fillId="5" borderId="21" xfId="0" applyFont="1" applyFill="1" applyBorder="1" applyAlignment="1">
      <alignment horizontal="center" vertical="center" wrapText="1" readingOrder="1"/>
    </xf>
    <xf numFmtId="0" fontId="19" fillId="5" borderId="26" xfId="0" applyFont="1" applyFill="1" applyBorder="1" applyAlignment="1">
      <alignment horizontal="left" wrapText="1" readingOrder="1"/>
    </xf>
    <xf numFmtId="0" fontId="19" fillId="5" borderId="30" xfId="0" applyFont="1" applyFill="1" applyBorder="1" applyAlignment="1">
      <alignment horizontal="left" wrapText="1" readingOrder="1"/>
    </xf>
    <xf numFmtId="0" fontId="19" fillId="5" borderId="19" xfId="0" applyFont="1" applyFill="1" applyBorder="1" applyAlignment="1">
      <alignment horizontal="left" wrapText="1" readingOrder="1"/>
    </xf>
    <xf numFmtId="0" fontId="19" fillId="5" borderId="20" xfId="0" applyFont="1" applyFill="1" applyBorder="1" applyAlignment="1">
      <alignment horizontal="left" wrapText="1" readingOrder="1"/>
    </xf>
    <xf numFmtId="0" fontId="19" fillId="13" borderId="19" xfId="0" applyFont="1" applyFill="1" applyBorder="1" applyAlignment="1">
      <alignment horizontal="left" wrapText="1" readingOrder="1"/>
    </xf>
    <xf numFmtId="0" fontId="19" fillId="13" borderId="20" xfId="0" applyFont="1" applyFill="1" applyBorder="1" applyAlignment="1">
      <alignment horizontal="left" wrapText="1" readingOrder="1"/>
    </xf>
    <xf numFmtId="0" fontId="19" fillId="0" borderId="25" xfId="0" applyFont="1" applyBorder="1" applyAlignment="1">
      <alignment horizontal="left" wrapText="1" readingOrder="1"/>
    </xf>
    <xf numFmtId="0" fontId="19" fillId="0" borderId="20" xfId="0" applyFont="1" applyBorder="1" applyAlignment="1">
      <alignment horizontal="left" wrapText="1" readingOrder="1"/>
    </xf>
    <xf numFmtId="0" fontId="3" fillId="14" borderId="24" xfId="0" applyFont="1" applyFill="1" applyBorder="1" applyAlignment="1">
      <alignment horizontal="center" vertical="center" wrapText="1" readingOrder="1"/>
    </xf>
    <xf numFmtId="0" fontId="3" fillId="14" borderId="23" xfId="0" applyFont="1" applyFill="1" applyBorder="1" applyAlignment="1">
      <alignment horizontal="center" vertical="center" wrapText="1" readingOrder="1"/>
    </xf>
    <xf numFmtId="0" fontId="19" fillId="14" borderId="19" xfId="0" applyFont="1" applyFill="1" applyBorder="1" applyAlignment="1">
      <alignment horizontal="left" wrapText="1" readingOrder="1"/>
    </xf>
    <xf numFmtId="0" fontId="19" fillId="14" borderId="22" xfId="0" applyFont="1" applyFill="1" applyBorder="1" applyAlignment="1">
      <alignment horizontal="left" wrapText="1" readingOrder="1"/>
    </xf>
    <xf numFmtId="0" fontId="19" fillId="12" borderId="19" xfId="0" applyFont="1" applyFill="1" applyBorder="1" applyAlignment="1">
      <alignment horizontal="left" wrapText="1" readingOrder="1"/>
    </xf>
    <xf numFmtId="0" fontId="19" fillId="12" borderId="22" xfId="0" applyFont="1" applyFill="1" applyBorder="1" applyAlignment="1">
      <alignment horizontal="left" wrapText="1" readingOrder="1"/>
    </xf>
    <xf numFmtId="0" fontId="19" fillId="13" borderId="22" xfId="0" applyFont="1" applyFill="1" applyBorder="1" applyAlignment="1">
      <alignment horizontal="left" wrapText="1" readingOrder="1"/>
    </xf>
    <xf numFmtId="0" fontId="21" fillId="13" borderId="21"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19" fillId="14" borderId="26" xfId="0" applyFont="1" applyFill="1" applyBorder="1" applyAlignment="1">
      <alignment horizontal="left" wrapText="1" readingOrder="1"/>
    </xf>
    <xf numFmtId="0" fontId="19" fillId="14" borderId="27" xfId="0" applyFont="1" applyFill="1" applyBorder="1" applyAlignment="1">
      <alignment horizontal="left" wrapText="1" readingOrder="1"/>
    </xf>
    <xf numFmtId="0" fontId="3" fillId="12" borderId="24" xfId="0" applyFont="1" applyFill="1" applyBorder="1" applyAlignment="1">
      <alignment horizontal="center" vertical="center" wrapText="1" readingOrder="1"/>
    </xf>
    <xf numFmtId="0" fontId="3" fillId="12"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0" xfId="0" applyFont="1" applyFill="1" applyBorder="1" applyAlignment="1">
      <alignment horizontal="center" vertical="center" textRotation="90" wrapText="1" readingOrder="1"/>
    </xf>
    <xf numFmtId="0" fontId="19" fillId="12" borderId="26" xfId="0" applyFont="1" applyFill="1" applyBorder="1" applyAlignment="1">
      <alignment horizontal="left" wrapText="1" readingOrder="1"/>
    </xf>
    <xf numFmtId="0" fontId="19" fillId="12" borderId="27" xfId="0" applyFont="1" applyFill="1" applyBorder="1" applyAlignment="1">
      <alignment horizontal="left" wrapText="1" readingOrder="1"/>
    </xf>
    <xf numFmtId="0" fontId="6" fillId="0" borderId="17" xfId="0" applyFont="1" applyBorder="1" applyAlignment="1">
      <alignment horizontal="justify" vertical="center" wrapText="1"/>
    </xf>
    <xf numFmtId="0" fontId="16" fillId="10" borderId="12" xfId="0" applyFont="1" applyFill="1" applyBorder="1" applyAlignment="1">
      <alignment horizontal="center" vertical="center" wrapText="1" readingOrder="1"/>
    </xf>
    <xf numFmtId="0" fontId="16" fillId="10" borderId="13" xfId="0" applyFont="1" applyFill="1" applyBorder="1" applyAlignment="1">
      <alignment horizontal="center" vertical="center" wrapText="1" readingOrder="1"/>
    </xf>
    <xf numFmtId="0" fontId="16" fillId="10" borderId="14" xfId="0" applyFont="1" applyFill="1" applyBorder="1" applyAlignment="1">
      <alignment horizontal="center" vertical="center" wrapText="1" readingOrder="1"/>
    </xf>
    <xf numFmtId="0" fontId="3" fillId="0" borderId="15" xfId="0" applyFont="1" applyBorder="1" applyAlignment="1">
      <alignment horizontal="center" vertical="center" wrapText="1" readingOrder="1"/>
    </xf>
    <xf numFmtId="0" fontId="3" fillId="0" borderId="16" xfId="0"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29" fillId="0" borderId="32" xfId="0" applyFont="1" applyBorder="1" applyAlignment="1">
      <alignment horizontal="left" vertical="center" wrapText="1"/>
    </xf>
  </cellXfs>
  <cellStyles count="2">
    <cellStyle name="Normal" xfId="0" builtinId="0"/>
    <cellStyle name="Porcentaje" xfId="1" builtinId="5"/>
  </cellStyles>
  <dxfs count="56">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ge/Desktop/MATRIZ%20PROPUESTA%20DE%20RIESGOS%20VERSION%20DE%20TRABAJO%20v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ervaciones caracterizacion"/>
      <sheetName val="Factores Riesgo"/>
      <sheetName val="Clasificacion riesgo"/>
      <sheetName val="mapa Direcc Inst"/>
      <sheetName val="mapa Plan Estr"/>
      <sheetName val="Hoja1"/>
      <sheetName val="mapa Inv - Div"/>
      <sheetName val="mapa Gest Patr Arqu"/>
      <sheetName val="mapa Or Pol Pub"/>
      <sheetName val="mapa Tal Hum"/>
      <sheetName val="mapa Gest Jur"/>
      <sheetName val="mapa Recursos"/>
      <sheetName val="mapa Eval y Cont"/>
      <sheetName val="Tabla probabiidad"/>
      <sheetName val="Tabla impacto"/>
      <sheetName val="Matriz calor"/>
      <sheetName val="Controles"/>
      <sheetName val="calculo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tabSelected="1" topLeftCell="P7" zoomScale="160" zoomScaleNormal="160" workbookViewId="0">
      <pane ySplit="2" topLeftCell="A9" activePane="bottomLeft" state="frozen"/>
      <selection activeCell="A7" sqref="A7"/>
      <selection pane="bottomLeft" activeCell="AA10" sqref="AA10"/>
    </sheetView>
  </sheetViews>
  <sheetFormatPr baseColWidth="10" defaultRowHeight="16.5" x14ac:dyDescent="0.3"/>
  <cols>
    <col min="1" max="1" width="4" style="2" bestFit="1" customWidth="1"/>
    <col min="2" max="2" width="12.7109375" style="2" bestFit="1" customWidth="1"/>
    <col min="3" max="3" width="17.140625" style="2" customWidth="1"/>
    <col min="4" max="4" width="16.140625" style="2" customWidth="1"/>
    <col min="5" max="5" width="32.42578125" style="1" customWidth="1"/>
    <col min="6" max="6" width="19" style="5" customWidth="1"/>
    <col min="7" max="7" width="13.5703125" style="1" bestFit="1" customWidth="1"/>
    <col min="8" max="8" width="16.5703125" style="1" customWidth="1"/>
    <col min="9" max="9" width="6.28515625" style="1" bestFit="1" customWidth="1"/>
    <col min="10" max="10" width="27.28515625" style="1" bestFit="1" customWidth="1"/>
    <col min="11" max="11" width="25" style="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customWidth="1"/>
    <col min="25" max="25" width="8.7109375" style="1" customWidth="1"/>
    <col min="26" max="26" width="7.140625" style="1" customWidth="1"/>
    <col min="27" max="27" width="9.28515625" style="1" customWidth="1"/>
    <col min="28" max="28" width="6.28515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36" x14ac:dyDescent="0.3">
      <c r="B1" s="10" t="s">
        <v>100</v>
      </c>
    </row>
    <row r="2" spans="1:36" x14ac:dyDescent="0.3">
      <c r="B2" s="10"/>
    </row>
    <row r="3" spans="1:36" x14ac:dyDescent="0.3">
      <c r="B3" s="10"/>
    </row>
    <row r="4" spans="1:36" ht="26.25" customHeight="1" x14ac:dyDescent="0.3">
      <c r="A4" s="96" t="s">
        <v>45</v>
      </c>
      <c r="B4" s="97"/>
      <c r="C4" s="12" t="s">
        <v>125</v>
      </c>
      <c r="D4" s="13"/>
      <c r="E4" s="14"/>
      <c r="F4" s="15"/>
      <c r="G4" s="14"/>
      <c r="H4" s="14"/>
      <c r="I4" s="14"/>
      <c r="J4" s="14"/>
      <c r="K4" s="14"/>
      <c r="L4" s="14"/>
      <c r="M4" s="14"/>
      <c r="N4" s="16"/>
      <c r="O4" s="11"/>
      <c r="P4" s="11"/>
      <c r="Q4" s="11"/>
      <c r="R4" s="11"/>
      <c r="S4" s="11"/>
      <c r="T4" s="11"/>
      <c r="U4" s="11"/>
      <c r="V4" s="11"/>
      <c r="W4" s="11"/>
      <c r="X4" s="11"/>
      <c r="Y4" s="11"/>
      <c r="Z4" s="11"/>
      <c r="AA4" s="11"/>
      <c r="AB4" s="11"/>
      <c r="AC4" s="11"/>
      <c r="AD4" s="11"/>
      <c r="AE4" s="11"/>
      <c r="AF4" s="11"/>
      <c r="AG4" s="11"/>
      <c r="AH4" s="11"/>
      <c r="AI4" s="11"/>
      <c r="AJ4" s="11"/>
    </row>
    <row r="5" spans="1:36" ht="30" customHeight="1" x14ac:dyDescent="0.3">
      <c r="A5" s="96" t="s">
        <v>126</v>
      </c>
      <c r="B5" s="97"/>
      <c r="C5" s="105" t="s">
        <v>127</v>
      </c>
      <c r="D5" s="106"/>
      <c r="E5" s="106"/>
      <c r="F5" s="106"/>
      <c r="G5" s="106"/>
      <c r="H5" s="106"/>
      <c r="I5" s="106"/>
      <c r="J5" s="106"/>
      <c r="K5" s="106"/>
      <c r="L5" s="106"/>
      <c r="M5" s="106"/>
      <c r="N5" s="107"/>
      <c r="O5" s="11"/>
      <c r="P5" s="11"/>
      <c r="Q5" s="11"/>
      <c r="R5" s="11"/>
      <c r="S5" s="11"/>
      <c r="T5" s="11"/>
      <c r="U5" s="11"/>
      <c r="V5" s="11"/>
      <c r="W5" s="11"/>
      <c r="X5" s="11"/>
      <c r="Y5" s="11"/>
      <c r="Z5" s="11"/>
      <c r="AA5" s="11"/>
      <c r="AB5" s="11"/>
      <c r="AC5" s="11"/>
      <c r="AD5" s="11"/>
      <c r="AE5" s="11"/>
      <c r="AF5" s="11"/>
      <c r="AG5" s="11"/>
      <c r="AH5" s="11"/>
      <c r="AI5" s="11"/>
      <c r="AJ5" s="11"/>
    </row>
    <row r="6" spans="1:36" ht="49.5" customHeight="1" x14ac:dyDescent="0.3">
      <c r="A6" s="96" t="s">
        <v>46</v>
      </c>
      <c r="B6" s="97"/>
      <c r="C6" s="108" t="s">
        <v>133</v>
      </c>
      <c r="D6" s="109"/>
      <c r="E6" s="109"/>
      <c r="F6" s="109"/>
      <c r="G6" s="109"/>
      <c r="H6" s="109"/>
      <c r="I6" s="109"/>
      <c r="J6" s="109"/>
      <c r="K6" s="109"/>
      <c r="L6" s="109"/>
      <c r="M6" s="109"/>
      <c r="N6" s="110"/>
      <c r="O6" s="11"/>
      <c r="P6" s="11"/>
      <c r="Q6" s="11"/>
      <c r="R6" s="11"/>
      <c r="S6" s="11"/>
      <c r="T6" s="11"/>
      <c r="U6" s="11"/>
      <c r="V6" s="11"/>
      <c r="W6" s="11"/>
      <c r="X6" s="11"/>
      <c r="Y6" s="11"/>
      <c r="Z6" s="11"/>
      <c r="AA6" s="11"/>
      <c r="AB6" s="11"/>
      <c r="AC6" s="11"/>
      <c r="AD6" s="11"/>
      <c r="AE6" s="11"/>
      <c r="AF6" s="11"/>
      <c r="AG6" s="11"/>
      <c r="AH6" s="11"/>
      <c r="AI6" s="11"/>
      <c r="AJ6" s="11"/>
    </row>
    <row r="7" spans="1:36" ht="16.5" customHeight="1" x14ac:dyDescent="0.3">
      <c r="A7" s="98" t="s">
        <v>0</v>
      </c>
      <c r="B7" s="87" t="s">
        <v>2</v>
      </c>
      <c r="C7" s="89" t="s">
        <v>3</v>
      </c>
      <c r="D7" s="89" t="s">
        <v>44</v>
      </c>
      <c r="E7" s="86" t="s">
        <v>1</v>
      </c>
      <c r="F7" s="93" t="s">
        <v>55</v>
      </c>
      <c r="G7" s="86" t="s">
        <v>7</v>
      </c>
      <c r="H7" s="88" t="s">
        <v>35</v>
      </c>
      <c r="I7" s="90" t="s">
        <v>6</v>
      </c>
      <c r="J7" s="93" t="s">
        <v>102</v>
      </c>
      <c r="K7" s="93" t="s">
        <v>107</v>
      </c>
      <c r="L7" s="92" t="s">
        <v>47</v>
      </c>
      <c r="M7" s="90" t="s">
        <v>6</v>
      </c>
      <c r="N7" s="89" t="s">
        <v>53</v>
      </c>
      <c r="O7" s="103" t="s">
        <v>13</v>
      </c>
      <c r="P7" s="95" t="s">
        <v>131</v>
      </c>
      <c r="Q7" s="93" t="s">
        <v>14</v>
      </c>
      <c r="R7" s="95" t="s">
        <v>10</v>
      </c>
      <c r="S7" s="95"/>
      <c r="T7" s="95"/>
      <c r="U7" s="95"/>
      <c r="V7" s="95"/>
      <c r="W7" s="95"/>
      <c r="X7" s="94" t="s">
        <v>50</v>
      </c>
      <c r="Y7" s="94" t="s">
        <v>51</v>
      </c>
      <c r="Z7" s="94" t="s">
        <v>6</v>
      </c>
      <c r="AA7" s="94" t="s">
        <v>52</v>
      </c>
      <c r="AB7" s="94" t="s">
        <v>6</v>
      </c>
      <c r="AC7" s="94" t="s">
        <v>54</v>
      </c>
      <c r="AD7" s="103" t="s">
        <v>31</v>
      </c>
      <c r="AE7" s="95" t="s">
        <v>36</v>
      </c>
      <c r="AF7" s="95" t="s">
        <v>37</v>
      </c>
      <c r="AG7" s="95" t="s">
        <v>38</v>
      </c>
      <c r="AH7" s="95" t="s">
        <v>40</v>
      </c>
      <c r="AI7" s="95" t="s">
        <v>39</v>
      </c>
      <c r="AJ7" s="95" t="s">
        <v>41</v>
      </c>
    </row>
    <row r="8" spans="1:36" s="4" customFormat="1" ht="94.5" customHeight="1" x14ac:dyDescent="0.25">
      <c r="A8" s="99"/>
      <c r="B8" s="87"/>
      <c r="C8" s="95"/>
      <c r="D8" s="95"/>
      <c r="E8" s="87"/>
      <c r="F8" s="89"/>
      <c r="G8" s="87"/>
      <c r="H8" s="89"/>
      <c r="I8" s="91"/>
      <c r="J8" s="89"/>
      <c r="K8" s="89"/>
      <c r="L8" s="91"/>
      <c r="M8" s="91"/>
      <c r="N8" s="95"/>
      <c r="O8" s="104"/>
      <c r="P8" s="95"/>
      <c r="Q8" s="89"/>
      <c r="R8" s="9" t="s">
        <v>15</v>
      </c>
      <c r="S8" s="9" t="s">
        <v>19</v>
      </c>
      <c r="T8" s="9" t="s">
        <v>30</v>
      </c>
      <c r="U8" s="9" t="s">
        <v>20</v>
      </c>
      <c r="V8" s="9" t="s">
        <v>23</v>
      </c>
      <c r="W8" s="9" t="s">
        <v>26</v>
      </c>
      <c r="X8" s="94"/>
      <c r="Y8" s="94"/>
      <c r="Z8" s="94"/>
      <c r="AA8" s="94"/>
      <c r="AB8" s="94"/>
      <c r="AC8" s="94"/>
      <c r="AD8" s="104"/>
      <c r="AE8" s="95"/>
      <c r="AF8" s="95"/>
      <c r="AG8" s="95"/>
      <c r="AH8" s="95"/>
      <c r="AI8" s="95"/>
      <c r="AJ8" s="95"/>
    </row>
    <row r="9" spans="1:36" s="3" customFormat="1" ht="101.25" customHeight="1" x14ac:dyDescent="0.25">
      <c r="A9" s="74">
        <v>1</v>
      </c>
      <c r="B9" s="75" t="s">
        <v>57</v>
      </c>
      <c r="C9" s="80" t="s">
        <v>134</v>
      </c>
      <c r="D9" s="80" t="s">
        <v>135</v>
      </c>
      <c r="E9" s="80" t="s">
        <v>128</v>
      </c>
      <c r="F9" s="75" t="s">
        <v>56</v>
      </c>
      <c r="G9" s="74">
        <v>1</v>
      </c>
      <c r="H9" s="76" t="str">
        <f>IF(G9&lt;=0,"",IF(G9&lt;=2,"Muy Baja",IF(G9&lt;=24,"Baja",IF(G9&lt;=500,"Media",IF(G9&lt;=5000,"Alta","Muy Alta")))))</f>
        <v>Muy Baja</v>
      </c>
      <c r="I9" s="77">
        <f>IF(H9="","",IF(H9="Muy Baja",0.2,IF(H9="Baja",0.4,IF(H9="Media",0.6,IF(H9="Alta",0.8,IF(H9="Muy Alta",1,))))))</f>
        <v>0.2</v>
      </c>
      <c r="J9" s="77" t="s">
        <v>106</v>
      </c>
      <c r="K9" s="77" t="s">
        <v>109</v>
      </c>
      <c r="L9" s="76" t="str">
        <f>IF(OR(K9='Tabla Impacto'!$C$11,K9='Tabla Impacto'!$D$11),"Leve",IF(OR(K9='Tabla Impacto'!$C$12,K9='Tabla Impacto'!$D$12),"Menor",IF(OR(K9='Tabla Impacto'!$C$13,K9='Tabla Impacto'!$D$13),"Moderado",IF(OR(K9='Tabla Impacto'!$C$14,K9='Tabla Impacto'!$D$14),"Mayor",IF(OR(K9='Tabla Impacto'!$C$15,K9='Tabla Impacto'!$D$15),"Catastrófico","")))))</f>
        <v>Moderado</v>
      </c>
      <c r="M9" s="77">
        <f>IF(L9="","",IF(L9="Leve",0.2,IF(L9="Menor",0.4,IF(L9="Moderado",0.6,IF(L9="Mayor",0.8,IF(L9="Catastrófico",1,))))))</f>
        <v>0.6</v>
      </c>
      <c r="N9" s="78" t="str">
        <f>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Moderado</v>
      </c>
      <c r="O9" s="6">
        <v>1</v>
      </c>
      <c r="P9" s="17" t="s">
        <v>136</v>
      </c>
      <c r="Q9" s="6" t="str">
        <f>IF(OR(R9="Preventivo",R9="Detectivo"),"Probabilidad",IF(R9="Correctivo","Impacto",""))</f>
        <v>Probabilidad</v>
      </c>
      <c r="R9" s="20" t="s">
        <v>16</v>
      </c>
      <c r="S9" s="20" t="s">
        <v>11</v>
      </c>
      <c r="T9" s="8" t="str">
        <f>IF(AND(R9="Preventivo",S9="Automático"),"50%",IF(AND(R9="Preventivo",S9="Manual"),"40%",IF(AND(R9="Detectivo",S9="Automático"),"40%",IF(AND(R9="Detectivo",S9="Manual"),"30%",IF(AND(R9="Correctivo",S9="Automático"),"35%",IF(AND(R9="Correctivo",S9="Manual"),"25%",""))))))</f>
        <v>40%</v>
      </c>
      <c r="U9" s="20" t="s">
        <v>21</v>
      </c>
      <c r="V9" s="20" t="s">
        <v>24</v>
      </c>
      <c r="W9" s="20" t="s">
        <v>27</v>
      </c>
      <c r="X9" s="71">
        <f>IFERROR(IF(Q9="Probabilidad",(I9-(+I9*T9)),IF(Q9="Impacto",I9,"")),"")</f>
        <v>0.12</v>
      </c>
      <c r="Y9" s="69" t="str">
        <f>IFERROR(IF(X9="","",IF(X9&lt;=0.2,"Muy Baja",IF(X9&lt;=0.4,"Baja",IF(X9&lt;=0.6,"Media",IF(X9&lt;=0.8,"Alta","Muy Alta"))))),"")</f>
        <v>Muy Baja</v>
      </c>
      <c r="Z9" s="55">
        <f>+X9</f>
        <v>0.12</v>
      </c>
      <c r="AA9" s="69" t="str">
        <f>IFERROR(IF(AB9="","",IF(AB9&lt;=0.2,"Leve",IF(AB9&lt;=0.4,"Menor",IF(AB9&lt;=0.6,"Moderado",IF(AB9&lt;=0.8,"Mayor","Catastrófico"))))),"")</f>
        <v>Moderado</v>
      </c>
      <c r="AB9" s="72">
        <f>IFERROR(IF(Q9="Impacto",(M9-(+M9*T9)),IF(Q9="Probabilidad",M9,"")),"")</f>
        <v>0.6</v>
      </c>
      <c r="AC9" s="70" t="str">
        <f>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Moderado</v>
      </c>
      <c r="AD9" s="73" t="s">
        <v>34</v>
      </c>
      <c r="AE9" s="7" t="s">
        <v>137</v>
      </c>
      <c r="AF9" s="81" t="s">
        <v>129</v>
      </c>
      <c r="AG9" s="82">
        <v>44226</v>
      </c>
      <c r="AH9" s="82">
        <v>44286</v>
      </c>
      <c r="AI9" s="81" t="s">
        <v>138</v>
      </c>
      <c r="AJ9" s="83" t="s">
        <v>43</v>
      </c>
    </row>
    <row r="10" spans="1:36" s="3" customFormat="1" ht="167.25" customHeight="1" x14ac:dyDescent="0.25">
      <c r="A10" s="74">
        <v>2</v>
      </c>
      <c r="B10" s="75" t="s">
        <v>57</v>
      </c>
      <c r="C10" s="80" t="s">
        <v>139</v>
      </c>
      <c r="D10" s="80" t="s">
        <v>140</v>
      </c>
      <c r="E10" s="85" t="s">
        <v>130</v>
      </c>
      <c r="F10" s="75" t="s">
        <v>56</v>
      </c>
      <c r="G10" s="79">
        <v>1</v>
      </c>
      <c r="H10" s="76" t="str">
        <f>IF(G10&lt;=0,"",IF(G10&lt;=2,"Muy Baja",IF(G10&lt;=24,"Baja",IF(G10&lt;=500,"Media",IF(G10&lt;=5000,"Alta","Muy Alta")))))</f>
        <v>Muy Baja</v>
      </c>
      <c r="I10" s="77">
        <f>IF(H10="","",IF(H10="Muy Baja",0.2,IF(H10="Baja",0.4,IF(H10="Media",0.6,IF(H10="Alta",0.8,IF(H10="Muy Alta",1,))))))</f>
        <v>0.2</v>
      </c>
      <c r="J10" s="77" t="s">
        <v>106</v>
      </c>
      <c r="K10" s="77" t="s">
        <v>109</v>
      </c>
      <c r="L10" s="76" t="str">
        <f>IF(OR(K10='Tabla Impacto'!$C$11,K10='Tabla Impacto'!$D$11),"Leve",IF(OR(K10='Tabla Impacto'!$C$12,K10='Tabla Impacto'!$D$12),"Menor",IF(OR(K10='Tabla Impacto'!$C$13,K10='Tabla Impacto'!$D$13),"Moderado",IF(OR(K10='Tabla Impacto'!$C$14,K10='Tabla Impacto'!$D$14),"Mayor",IF(OR(K10='Tabla Impacto'!$C$15,K10='Tabla Impacto'!$D$15),"Catastrófico","")))))</f>
        <v>Moderado</v>
      </c>
      <c r="M10" s="77">
        <f>IF(L10="","",IF(L10="Leve",0.2,IF(L10="Menor",0.4,IF(L10="Moderado",0.6,IF(L10="Mayor",0.8,IF(L10="Catastrófico",1,))))))</f>
        <v>0.6</v>
      </c>
      <c r="N10" s="7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6">
        <v>1</v>
      </c>
      <c r="P10" s="17" t="s">
        <v>141</v>
      </c>
      <c r="Q10" s="6" t="str">
        <f>IF(OR(R10="Preventivo",R10="Detectivo"),"Probabilidad",IF(R10="Correctivo","Impacto",""))</f>
        <v>Probabilidad</v>
      </c>
      <c r="R10" s="20" t="s">
        <v>16</v>
      </c>
      <c r="S10" s="20" t="s">
        <v>11</v>
      </c>
      <c r="T10" s="8" t="str">
        <f>IF(AND(R10="Preventivo",S10="Automático"),"50%",IF(AND(R10="Preventivo",S10="Manual"),"40%",IF(AND(R10="Detectivo",S10="Automático"),"40%",IF(AND(R10="Detectivo",S10="Manual"),"30%",IF(AND(R10="Correctivo",S10="Automático"),"35%",IF(AND(R10="Correctivo",S10="Manual"),"25%",""))))))</f>
        <v>40%</v>
      </c>
      <c r="U10" s="20" t="s">
        <v>21</v>
      </c>
      <c r="V10" s="20" t="s">
        <v>24</v>
      </c>
      <c r="W10" s="20" t="s">
        <v>27</v>
      </c>
      <c r="X10" s="71">
        <f>IFERROR(IF(Q10="Probabilidad",(I10-(+I10*T10)),IF(Q10="Impacto",I10,"")),"")</f>
        <v>0.12</v>
      </c>
      <c r="Y10" s="69" t="str">
        <f>IFERROR(IF(X10="","",IF(X10&lt;=0.2,"Muy Baja",IF(X10&lt;=0.4,"Baja",IF(X10&lt;=0.6,"Media",IF(X10&lt;=0.8,"Alta","Muy Alta"))))),"")</f>
        <v>Muy Baja</v>
      </c>
      <c r="Z10" s="55">
        <f>+X10</f>
        <v>0.12</v>
      </c>
      <c r="AA10" s="69" t="str">
        <f>IFERROR(IF(AB10="","",IF(AB10&lt;=0.2,"Leve",IF(AB10&lt;=0.4,"Menor",IF(AB10&lt;=0.6,"Moderado",IF(AB10&lt;=0.8,"Mayor","Catastrófico"))))),"")</f>
        <v>Moderado</v>
      </c>
      <c r="AB10" s="72">
        <f>IFERROR(IF(Q10="Impacto",(M10-(+M10*T10)),IF(Q10="Probabilidad",M10,"")),"")</f>
        <v>0.6</v>
      </c>
      <c r="AC10" s="70"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73" t="s">
        <v>34</v>
      </c>
      <c r="AE10" s="7" t="s">
        <v>142</v>
      </c>
      <c r="AF10" s="81" t="s">
        <v>129</v>
      </c>
      <c r="AG10" s="82">
        <v>44226</v>
      </c>
      <c r="AH10" s="82">
        <v>44286</v>
      </c>
      <c r="AI10" s="81" t="s">
        <v>143</v>
      </c>
      <c r="AJ10" s="83" t="s">
        <v>43</v>
      </c>
    </row>
    <row r="11" spans="1:36" ht="49.5" customHeight="1" x14ac:dyDescent="0.3">
      <c r="A11" s="6"/>
      <c r="B11" s="100" t="s">
        <v>49</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2"/>
    </row>
    <row r="13" spans="1:36" x14ac:dyDescent="0.3">
      <c r="A13" s="1"/>
      <c r="B13" s="10" t="s">
        <v>48</v>
      </c>
      <c r="C13" s="1"/>
      <c r="D13" s="1"/>
      <c r="F13" s="1"/>
    </row>
    <row r="16" spans="1:36" ht="30.75" customHeight="1" x14ac:dyDescent="0.3">
      <c r="B16" s="146" t="s">
        <v>132</v>
      </c>
      <c r="C16" s="146"/>
      <c r="D16" s="146"/>
      <c r="E16" s="146"/>
    </row>
  </sheetData>
  <dataConsolidate/>
  <mergeCells count="38">
    <mergeCell ref="B16:E16"/>
    <mergeCell ref="B11:AJ11"/>
    <mergeCell ref="AD7:AD8"/>
    <mergeCell ref="C5:N5"/>
    <mergeCell ref="C6:N6"/>
    <mergeCell ref="O7:O8"/>
    <mergeCell ref="AC7:AC8"/>
    <mergeCell ref="AB7:AB8"/>
    <mergeCell ref="X7:X8"/>
    <mergeCell ref="P7:P8"/>
    <mergeCell ref="AE7:AE8"/>
    <mergeCell ref="AJ7:AJ8"/>
    <mergeCell ref="AI7:AI8"/>
    <mergeCell ref="AH7:AH8"/>
    <mergeCell ref="AG7:AG8"/>
    <mergeCell ref="AF7:AF8"/>
    <mergeCell ref="N7:N8"/>
    <mergeCell ref="A4:B4"/>
    <mergeCell ref="A5:B5"/>
    <mergeCell ref="A6:B6"/>
    <mergeCell ref="A7:A8"/>
    <mergeCell ref="F7:F8"/>
    <mergeCell ref="E7:E8"/>
    <mergeCell ref="D7:D8"/>
    <mergeCell ref="C7:C8"/>
    <mergeCell ref="B7:B8"/>
    <mergeCell ref="Q7:Q8"/>
    <mergeCell ref="AA7:AA8"/>
    <mergeCell ref="Y7:Y8"/>
    <mergeCell ref="Z7:Z8"/>
    <mergeCell ref="R7:W7"/>
    <mergeCell ref="G7:G8"/>
    <mergeCell ref="H7:H8"/>
    <mergeCell ref="I7:I8"/>
    <mergeCell ref="L7:L8"/>
    <mergeCell ref="M7:M8"/>
    <mergeCell ref="J7:J8"/>
    <mergeCell ref="K7:K8"/>
  </mergeCells>
  <conditionalFormatting sqref="H9">
    <cfRule type="cellIs" dxfId="55" priority="346" operator="equal">
      <formula>"Muy Alta"</formula>
    </cfRule>
    <cfRule type="cellIs" dxfId="54" priority="347" operator="equal">
      <formula>"Alta"</formula>
    </cfRule>
    <cfRule type="cellIs" dxfId="53" priority="348" operator="equal">
      <formula>"Media"</formula>
    </cfRule>
    <cfRule type="cellIs" dxfId="52" priority="349" operator="equal">
      <formula>"Baja"</formula>
    </cfRule>
    <cfRule type="cellIs" dxfId="51" priority="350" operator="equal">
      <formula>"Muy Baja"</formula>
    </cfRule>
  </conditionalFormatting>
  <conditionalFormatting sqref="L9">
    <cfRule type="cellIs" dxfId="50" priority="341" operator="equal">
      <formula>"Catastrófico"</formula>
    </cfRule>
    <cfRule type="cellIs" dxfId="49" priority="342" operator="equal">
      <formula>"Mayor"</formula>
    </cfRule>
    <cfRule type="cellIs" dxfId="48" priority="343" operator="equal">
      <formula>"Moderado"</formula>
    </cfRule>
    <cfRule type="cellIs" dxfId="47" priority="344" operator="equal">
      <formula>"Menor"</formula>
    </cfRule>
    <cfRule type="cellIs" dxfId="46" priority="345" operator="equal">
      <formula>"Leve"</formula>
    </cfRule>
  </conditionalFormatting>
  <conditionalFormatting sqref="N9">
    <cfRule type="cellIs" dxfId="45" priority="337" operator="equal">
      <formula>"Extremo"</formula>
    </cfRule>
    <cfRule type="cellIs" dxfId="44" priority="338" operator="equal">
      <formula>"Alto"</formula>
    </cfRule>
    <cfRule type="cellIs" dxfId="43" priority="339" operator="equal">
      <formula>"Moderado"</formula>
    </cfRule>
    <cfRule type="cellIs" dxfId="42" priority="340" operator="equal">
      <formula>"Bajo"</formula>
    </cfRule>
  </conditionalFormatting>
  <conditionalFormatting sqref="Y9">
    <cfRule type="cellIs" dxfId="41" priority="332" operator="equal">
      <formula>"Muy Alta"</formula>
    </cfRule>
    <cfRule type="cellIs" dxfId="40" priority="333" operator="equal">
      <formula>"Alta"</formula>
    </cfRule>
    <cfRule type="cellIs" dxfId="39" priority="334" operator="equal">
      <formula>"Media"</formula>
    </cfRule>
    <cfRule type="cellIs" dxfId="38" priority="335" operator="equal">
      <formula>"Baja"</formula>
    </cfRule>
    <cfRule type="cellIs" dxfId="37" priority="336" operator="equal">
      <formula>"Muy Baja"</formula>
    </cfRule>
  </conditionalFormatting>
  <conditionalFormatting sqref="AA9">
    <cfRule type="cellIs" dxfId="36" priority="327" operator="equal">
      <formula>"Catastrófico"</formula>
    </cfRule>
    <cfRule type="cellIs" dxfId="35" priority="328" operator="equal">
      <formula>"Mayor"</formula>
    </cfRule>
    <cfRule type="cellIs" dxfId="34" priority="329" operator="equal">
      <formula>"Moderado"</formula>
    </cfRule>
    <cfRule type="cellIs" dxfId="33" priority="330" operator="equal">
      <formula>"Menor"</formula>
    </cfRule>
    <cfRule type="cellIs" dxfId="32" priority="331" operator="equal">
      <formula>"Leve"</formula>
    </cfRule>
  </conditionalFormatting>
  <conditionalFormatting sqref="AC9">
    <cfRule type="cellIs" dxfId="31" priority="323" operator="equal">
      <formula>"Extremo"</formula>
    </cfRule>
    <cfRule type="cellIs" dxfId="30" priority="324" operator="equal">
      <formula>"Alto"</formula>
    </cfRule>
    <cfRule type="cellIs" dxfId="29" priority="325" operator="equal">
      <formula>"Moderado"</formula>
    </cfRule>
    <cfRule type="cellIs" dxfId="28" priority="326" operator="equal">
      <formula>"Bajo"</formula>
    </cfRule>
  </conditionalFormatting>
  <conditionalFormatting sqref="H10">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L10">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N10">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Y10">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10">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10">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2">
    <dataValidation type="list" allowBlank="1" showInputMessage="1" showErrorMessage="1" sqref="J9:J10" xr:uid="{00000000-0002-0000-0000-000000000000}">
      <formula1>_xlnm.Criteria</formula1>
    </dataValidation>
    <dataValidation type="list" allowBlank="1" showInputMessage="1" showErrorMessage="1" sqref="K9:K10" xr:uid="{00000000-0002-0000-0000-000001000000}">
      <formula1>INDIRECT(Seleccion)</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'Opciones Tratamiento'!$B$2:$B$4</xm:f>
          </x14:formula1>
          <xm:sqref>AD9:AD10</xm:sqref>
        </x14:dataValidation>
        <x14:dataValidation type="list" allowBlank="1" showErrorMessage="1" xr:uid="{00000000-0002-0000-0000-000003000000}">
          <x14:formula1>
            <xm:f>'C:\Users\mange\Desktop\[MATRIZ PROPUESTA DE RIESGOS VERSION DE TRABAJO ver 2.xlsx]calculo controles'!#REF!</xm:f>
          </x14:formula1>
          <xm:sqref>AJ9:AJ10</xm:sqref>
        </x14:dataValidation>
        <x14:dataValidation type="list" allowBlank="1" showInputMessage="1" showErrorMessage="1" xr:uid="{00000000-0002-0000-0000-000004000000}">
          <x14:formula1>
            <xm:f>'Valoración controles'!$D$4:$D$6</xm:f>
          </x14:formula1>
          <xm:sqref>R9:R10</xm:sqref>
        </x14:dataValidation>
        <x14:dataValidation type="list" allowBlank="1" showInputMessage="1" showErrorMessage="1" xr:uid="{00000000-0002-0000-0000-000005000000}">
          <x14:formula1>
            <xm:f>'Valoración controles'!$D$7:$D$8</xm:f>
          </x14:formula1>
          <xm:sqref>S9:S10</xm:sqref>
        </x14:dataValidation>
        <x14:dataValidation type="list" allowBlank="1" showInputMessage="1" showErrorMessage="1" xr:uid="{00000000-0002-0000-0000-000006000000}">
          <x14:formula1>
            <xm:f>'Valoración controles'!$D$9:$D$10</xm:f>
          </x14:formula1>
          <xm:sqref>U9:U10</xm:sqref>
        </x14:dataValidation>
        <x14:dataValidation type="list" allowBlank="1" showInputMessage="1" showErrorMessage="1" xr:uid="{00000000-0002-0000-0000-000007000000}">
          <x14:formula1>
            <xm:f>'Valoración controles'!$D$11:$D$12</xm:f>
          </x14:formula1>
          <xm:sqref>V9:V10</xm:sqref>
        </x14:dataValidation>
        <x14:dataValidation type="list" allowBlank="1" showInputMessage="1" showErrorMessage="1" xr:uid="{00000000-0002-0000-0000-000008000000}">
          <x14:formula1>
            <xm:f>'Valoración controles'!$D$13:$D$15</xm:f>
          </x14:formula1>
          <xm:sqref>W9:W10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8"/>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2" spans="2:4" ht="18" x14ac:dyDescent="0.25">
      <c r="B2" s="21" t="s">
        <v>62</v>
      </c>
    </row>
    <row r="3" spans="2:4" ht="25.5" x14ac:dyDescent="0.25">
      <c r="B3" s="22"/>
      <c r="C3" s="23" t="s">
        <v>59</v>
      </c>
      <c r="D3" s="23" t="s">
        <v>4</v>
      </c>
    </row>
    <row r="4" spans="2:4" ht="51" x14ac:dyDescent="0.25">
      <c r="B4" s="24" t="s">
        <v>58</v>
      </c>
      <c r="C4" s="25" t="s">
        <v>119</v>
      </c>
      <c r="D4" s="26">
        <v>0.2</v>
      </c>
    </row>
    <row r="5" spans="2:4" ht="51" x14ac:dyDescent="0.25">
      <c r="B5" s="27" t="s">
        <v>60</v>
      </c>
      <c r="C5" s="28" t="s">
        <v>120</v>
      </c>
      <c r="D5" s="29">
        <v>0.4</v>
      </c>
    </row>
    <row r="6" spans="2:4" ht="51" x14ac:dyDescent="0.25">
      <c r="B6" s="30" t="s">
        <v>124</v>
      </c>
      <c r="C6" s="28" t="s">
        <v>121</v>
      </c>
      <c r="D6" s="29">
        <v>0.6</v>
      </c>
    </row>
    <row r="7" spans="2:4" ht="76.5" x14ac:dyDescent="0.25">
      <c r="B7" s="31" t="s">
        <v>8</v>
      </c>
      <c r="C7" s="28" t="s">
        <v>122</v>
      </c>
      <c r="D7" s="29">
        <v>0.8</v>
      </c>
    </row>
    <row r="8" spans="2:4" ht="51" x14ac:dyDescent="0.25">
      <c r="B8" s="32" t="s">
        <v>61</v>
      </c>
      <c r="C8" s="28" t="s">
        <v>123</v>
      </c>
      <c r="D8" s="29">
        <v>1</v>
      </c>
    </row>
    <row r="9" spans="2:4" x14ac:dyDescent="0.25">
      <c r="B9" s="66"/>
      <c r="C9" s="66"/>
      <c r="D9" s="66"/>
    </row>
    <row r="10" spans="2:4" x14ac:dyDescent="0.25">
      <c r="B10" s="66"/>
      <c r="C10" s="66"/>
      <c r="D10" s="66"/>
    </row>
    <row r="11" spans="2:4" x14ac:dyDescent="0.25">
      <c r="B11" s="66"/>
      <c r="C11" s="66"/>
      <c r="D11" s="66"/>
    </row>
    <row r="12" spans="2:4" x14ac:dyDescent="0.25">
      <c r="B12" s="66"/>
      <c r="C12" s="66"/>
      <c r="D12" s="66"/>
    </row>
    <row r="13" spans="2:4" x14ac:dyDescent="0.25">
      <c r="B13" s="66"/>
      <c r="C13" s="66"/>
      <c r="D13" s="66"/>
    </row>
    <row r="14" spans="2:4" x14ac:dyDescent="0.25">
      <c r="B14" s="66"/>
      <c r="C14" s="66"/>
      <c r="D14" s="66"/>
    </row>
    <row r="15" spans="2:4" x14ac:dyDescent="0.25">
      <c r="B15" s="66"/>
      <c r="C15" s="66"/>
      <c r="D15" s="66"/>
    </row>
    <row r="16" spans="2:4" x14ac:dyDescent="0.25">
      <c r="B16" s="66"/>
      <c r="C16" s="66"/>
      <c r="D16" s="66"/>
    </row>
    <row r="17" spans="2:4" x14ac:dyDescent="0.25">
      <c r="B17" s="66"/>
      <c r="C17" s="66"/>
      <c r="D17" s="66"/>
    </row>
    <row r="18" spans="2:4" x14ac:dyDescent="0.25">
      <c r="B18" s="66"/>
      <c r="C18" s="66"/>
      <c r="D18" s="6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topLeftCell="A7" workbookViewId="0">
      <selection activeCell="C13" sqref="C13"/>
    </sheetView>
  </sheetViews>
  <sheetFormatPr baseColWidth="10" defaultRowHeight="15" x14ac:dyDescent="0.25"/>
  <cols>
    <col min="2" max="2" width="31.140625" customWidth="1"/>
    <col min="3" max="3" width="42.5703125" customWidth="1"/>
    <col min="4" max="4" width="78.28515625" customWidth="1"/>
  </cols>
  <sheetData>
    <row r="1" spans="1:4" ht="18" x14ac:dyDescent="0.25">
      <c r="B1" s="21" t="s">
        <v>70</v>
      </c>
    </row>
    <row r="3" spans="1:4" ht="40.5" x14ac:dyDescent="0.25">
      <c r="B3" s="22"/>
      <c r="C3" s="33" t="s">
        <v>63</v>
      </c>
      <c r="D3" s="33" t="s">
        <v>64</v>
      </c>
    </row>
    <row r="4" spans="1:4" ht="20.25" x14ac:dyDescent="0.25">
      <c r="A4" s="49" t="s">
        <v>97</v>
      </c>
      <c r="B4" s="34" t="s">
        <v>118</v>
      </c>
      <c r="C4" s="35" t="s">
        <v>65</v>
      </c>
      <c r="D4" s="35" t="s">
        <v>112</v>
      </c>
    </row>
    <row r="5" spans="1:4" ht="60.75" x14ac:dyDescent="0.25">
      <c r="A5" s="49" t="s">
        <v>98</v>
      </c>
      <c r="B5" s="67" t="s">
        <v>66</v>
      </c>
      <c r="C5" s="36" t="s">
        <v>108</v>
      </c>
      <c r="D5" s="36" t="s">
        <v>113</v>
      </c>
    </row>
    <row r="6" spans="1:4" ht="40.5" x14ac:dyDescent="0.25">
      <c r="A6" s="49" t="s">
        <v>95</v>
      </c>
      <c r="B6" s="37" t="s">
        <v>67</v>
      </c>
      <c r="C6" s="36" t="s">
        <v>109</v>
      </c>
      <c r="D6" s="36" t="s">
        <v>116</v>
      </c>
    </row>
    <row r="7" spans="1:4" ht="60.75" x14ac:dyDescent="0.25">
      <c r="A7" s="49" t="s">
        <v>9</v>
      </c>
      <c r="B7" s="38" t="s">
        <v>68</v>
      </c>
      <c r="C7" s="36" t="s">
        <v>110</v>
      </c>
      <c r="D7" s="36" t="s">
        <v>114</v>
      </c>
    </row>
    <row r="8" spans="1:4" ht="40.5" x14ac:dyDescent="0.25">
      <c r="A8" s="49" t="s">
        <v>99</v>
      </c>
      <c r="B8" s="39" t="s">
        <v>69</v>
      </c>
      <c r="C8" s="36" t="s">
        <v>111</v>
      </c>
      <c r="D8" s="36" t="s">
        <v>115</v>
      </c>
    </row>
    <row r="9" spans="1:4" x14ac:dyDescent="0.25">
      <c r="B9" s="68"/>
      <c r="C9" s="68"/>
      <c r="D9" s="68"/>
    </row>
    <row r="10" spans="1:4" ht="15.75" x14ac:dyDescent="0.25">
      <c r="B10" s="65" t="s">
        <v>103</v>
      </c>
      <c r="C10" s="65" t="s">
        <v>105</v>
      </c>
      <c r="D10" s="65" t="s">
        <v>64</v>
      </c>
    </row>
    <row r="11" spans="1:4" s="66" customFormat="1" x14ac:dyDescent="0.25">
      <c r="B11" s="84" t="s">
        <v>106</v>
      </c>
      <c r="C11" s="84" t="s">
        <v>65</v>
      </c>
      <c r="D11" s="84" t="s">
        <v>112</v>
      </c>
    </row>
    <row r="12" spans="1:4" s="66" customFormat="1" x14ac:dyDescent="0.25">
      <c r="B12" s="84" t="s">
        <v>104</v>
      </c>
      <c r="C12" s="84" t="s">
        <v>108</v>
      </c>
      <c r="D12" s="84" t="s">
        <v>113</v>
      </c>
    </row>
    <row r="13" spans="1:4" s="66" customFormat="1" x14ac:dyDescent="0.25">
      <c r="B13" s="84"/>
      <c r="C13" s="84" t="s">
        <v>109</v>
      </c>
      <c r="D13" s="84" t="s">
        <v>116</v>
      </c>
    </row>
    <row r="14" spans="1:4" s="66" customFormat="1" x14ac:dyDescent="0.25">
      <c r="B14" s="84"/>
      <c r="C14" s="84" t="s">
        <v>110</v>
      </c>
      <c r="D14" s="84" t="s">
        <v>114</v>
      </c>
    </row>
    <row r="15" spans="1:4" s="66" customFormat="1" x14ac:dyDescent="0.25">
      <c r="B15" s="84"/>
      <c r="C15" s="84" t="s">
        <v>111</v>
      </c>
      <c r="D15" s="84" t="s">
        <v>115</v>
      </c>
    </row>
    <row r="16" spans="1:4" s="66" customFormat="1" x14ac:dyDescent="0.25"/>
    <row r="17" spans="2:4" s="66" customFormat="1" x14ac:dyDescent="0.25"/>
    <row r="18" spans="2:4" s="66" customFormat="1" x14ac:dyDescent="0.25"/>
    <row r="19" spans="2:4" s="66" customFormat="1" x14ac:dyDescent="0.25"/>
    <row r="20" spans="2:4" s="66" customFormat="1" x14ac:dyDescent="0.25"/>
    <row r="21" spans="2:4" s="66" customFormat="1" x14ac:dyDescent="0.25"/>
    <row r="22" spans="2:4" s="66" customFormat="1" x14ac:dyDescent="0.25"/>
    <row r="23" spans="2:4" s="66" customFormat="1" x14ac:dyDescent="0.25"/>
    <row r="24" spans="2:4" s="66" customFormat="1" x14ac:dyDescent="0.25"/>
    <row r="25" spans="2:4" s="66" customFormat="1" x14ac:dyDescent="0.25"/>
    <row r="26" spans="2:4" s="66" customFormat="1" x14ac:dyDescent="0.25"/>
    <row r="27" spans="2:4" x14ac:dyDescent="0.25">
      <c r="B27" s="66"/>
      <c r="C27" s="66"/>
      <c r="D27" s="66"/>
    </row>
    <row r="28" spans="2:4" x14ac:dyDescent="0.25">
      <c r="B28" s="66"/>
      <c r="C28" s="66"/>
      <c r="D28" s="66"/>
    </row>
    <row r="29" spans="2:4" x14ac:dyDescent="0.25">
      <c r="B29" s="66"/>
      <c r="C29" s="66"/>
      <c r="D29" s="66"/>
    </row>
    <row r="30" spans="2:4" x14ac:dyDescent="0.25">
      <c r="B30" s="66"/>
      <c r="C30" s="66"/>
      <c r="D30" s="66"/>
    </row>
    <row r="31" spans="2:4" x14ac:dyDescent="0.25">
      <c r="B31" s="66"/>
      <c r="C31" s="66"/>
      <c r="D31" s="66"/>
    </row>
    <row r="32" spans="2:4" x14ac:dyDescent="0.25">
      <c r="B32" s="66"/>
      <c r="C32" s="66"/>
      <c r="D32" s="66"/>
    </row>
    <row r="33" spans="2:4" x14ac:dyDescent="0.25">
      <c r="B33" s="66"/>
      <c r="C33" s="66"/>
      <c r="D33" s="6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9"/>
  <sheetViews>
    <sheetView workbookViewId="0">
      <selection activeCell="D16" sqref="D16"/>
    </sheetView>
  </sheetViews>
  <sheetFormatPr baseColWidth="10" defaultRowHeight="15" x14ac:dyDescent="0.25"/>
  <cols>
    <col min="2" max="8" width="9.42578125" customWidth="1"/>
    <col min="9" max="9" width="4.42578125" customWidth="1"/>
  </cols>
  <sheetData>
    <row r="2" spans="2:10" ht="18" x14ac:dyDescent="0.25">
      <c r="B2" s="21" t="s">
        <v>92</v>
      </c>
    </row>
    <row r="4" spans="2:10" ht="18.75" customHeight="1" x14ac:dyDescent="0.25">
      <c r="B4" s="46"/>
      <c r="C4" s="46"/>
      <c r="D4" s="135" t="s">
        <v>2</v>
      </c>
      <c r="E4" s="135"/>
      <c r="F4" s="135"/>
      <c r="G4" s="135"/>
      <c r="H4" s="135"/>
      <c r="I4" s="46"/>
      <c r="J4" s="46"/>
    </row>
    <row r="5" spans="2:10" x14ac:dyDescent="0.25">
      <c r="B5" s="46"/>
      <c r="C5" s="50"/>
      <c r="D5" s="47"/>
      <c r="E5" s="47"/>
      <c r="F5" s="47"/>
      <c r="G5" s="47"/>
      <c r="H5" s="47"/>
      <c r="I5" s="46"/>
      <c r="J5" s="46"/>
    </row>
    <row r="6" spans="2:10" x14ac:dyDescent="0.25">
      <c r="B6" s="136" t="s">
        <v>4</v>
      </c>
      <c r="C6" s="51" t="s">
        <v>61</v>
      </c>
      <c r="D6" s="137"/>
      <c r="E6" s="126"/>
      <c r="F6" s="126"/>
      <c r="G6" s="126"/>
      <c r="H6" s="118"/>
      <c r="I6" s="121"/>
      <c r="J6" s="129" t="s">
        <v>93</v>
      </c>
    </row>
    <row r="7" spans="2:10" ht="15.75" thickBot="1" x14ac:dyDescent="0.3">
      <c r="B7" s="136"/>
      <c r="C7" s="52">
        <v>1</v>
      </c>
      <c r="D7" s="138"/>
      <c r="E7" s="127"/>
      <c r="F7" s="127"/>
      <c r="G7" s="127"/>
      <c r="H7" s="128"/>
      <c r="I7" s="121"/>
      <c r="J7" s="130"/>
    </row>
    <row r="8" spans="2:10" x14ac:dyDescent="0.25">
      <c r="B8" s="136"/>
      <c r="C8" s="53" t="s">
        <v>8</v>
      </c>
      <c r="D8" s="131"/>
      <c r="E8" s="124"/>
      <c r="F8" s="56"/>
      <c r="G8" s="126"/>
      <c r="H8" s="118"/>
      <c r="I8" s="121"/>
      <c r="J8" s="133" t="s">
        <v>94</v>
      </c>
    </row>
    <row r="9" spans="2:10" ht="15.75" thickBot="1" x14ac:dyDescent="0.3">
      <c r="B9" s="136"/>
      <c r="C9" s="54">
        <v>0.8</v>
      </c>
      <c r="D9" s="132"/>
      <c r="E9" s="125"/>
      <c r="F9" s="57"/>
      <c r="G9" s="127"/>
      <c r="H9" s="128"/>
      <c r="I9" s="121"/>
      <c r="J9" s="134"/>
    </row>
    <row r="10" spans="2:10" x14ac:dyDescent="0.25">
      <c r="B10" s="136"/>
      <c r="C10" s="51" t="s">
        <v>5</v>
      </c>
      <c r="D10" s="131"/>
      <c r="E10" s="64"/>
      <c r="F10" s="124"/>
      <c r="G10" s="56"/>
      <c r="H10" s="118"/>
      <c r="I10" s="121"/>
      <c r="J10" s="122" t="s">
        <v>95</v>
      </c>
    </row>
    <row r="11" spans="2:10" ht="15.75" thickBot="1" x14ac:dyDescent="0.3">
      <c r="B11" s="136"/>
      <c r="C11" s="52">
        <v>0.6</v>
      </c>
      <c r="D11" s="132"/>
      <c r="E11" s="61"/>
      <c r="F11" s="125"/>
      <c r="G11" s="57"/>
      <c r="H11" s="128"/>
      <c r="I11" s="121"/>
      <c r="J11" s="123"/>
    </row>
    <row r="12" spans="2:10" x14ac:dyDescent="0.25">
      <c r="B12" s="136"/>
      <c r="C12" s="51" t="s">
        <v>60</v>
      </c>
      <c r="D12" s="62"/>
      <c r="E12" s="124"/>
      <c r="F12" s="124"/>
      <c r="G12" s="126"/>
      <c r="H12" s="118"/>
      <c r="I12" s="121"/>
      <c r="J12" s="112" t="s">
        <v>96</v>
      </c>
    </row>
    <row r="13" spans="2:10" x14ac:dyDescent="0.25">
      <c r="B13" s="136"/>
      <c r="C13" s="52">
        <v>0.4</v>
      </c>
      <c r="D13" s="63"/>
      <c r="E13" s="125"/>
      <c r="F13" s="125"/>
      <c r="G13" s="127"/>
      <c r="H13" s="128"/>
      <c r="I13" s="121"/>
      <c r="J13" s="113"/>
    </row>
    <row r="14" spans="2:10" x14ac:dyDescent="0.25">
      <c r="B14" s="136"/>
      <c r="C14" s="51" t="s">
        <v>58</v>
      </c>
      <c r="D14" s="114"/>
      <c r="E14" s="116"/>
      <c r="F14" s="59"/>
      <c r="G14" s="56"/>
      <c r="H14" s="118"/>
      <c r="I14" s="120"/>
      <c r="J14" s="111"/>
    </row>
    <row r="15" spans="2:10" x14ac:dyDescent="0.25">
      <c r="B15" s="136"/>
      <c r="C15" s="52">
        <v>0.2</v>
      </c>
      <c r="D15" s="115"/>
      <c r="E15" s="117"/>
      <c r="F15" s="60"/>
      <c r="G15" s="58"/>
      <c r="H15" s="119"/>
      <c r="I15" s="120"/>
      <c r="J15" s="111"/>
    </row>
    <row r="16" spans="2:10" x14ac:dyDescent="0.25">
      <c r="B16" s="111"/>
      <c r="C16" s="111"/>
      <c r="D16" s="51" t="s">
        <v>117</v>
      </c>
      <c r="E16" s="51" t="s">
        <v>98</v>
      </c>
      <c r="F16" s="51" t="s">
        <v>95</v>
      </c>
      <c r="G16" s="51" t="s">
        <v>9</v>
      </c>
      <c r="H16" s="51" t="s">
        <v>99</v>
      </c>
      <c r="I16" s="111"/>
      <c r="J16" s="111"/>
    </row>
    <row r="17" spans="2:10" x14ac:dyDescent="0.25">
      <c r="B17" s="111"/>
      <c r="C17" s="111"/>
      <c r="D17" s="52">
        <v>0.2</v>
      </c>
      <c r="E17" s="52">
        <v>0.4</v>
      </c>
      <c r="F17" s="52">
        <v>0.6</v>
      </c>
      <c r="G17" s="52">
        <v>0.8</v>
      </c>
      <c r="H17" s="52">
        <v>1</v>
      </c>
      <c r="I17" s="111"/>
      <c r="J17" s="111"/>
    </row>
    <row r="19" spans="2:10" x14ac:dyDescent="0.25">
      <c r="B19" s="48" t="s">
        <v>48</v>
      </c>
    </row>
  </sheetData>
  <mergeCells count="35">
    <mergeCell ref="D4:H4"/>
    <mergeCell ref="B6:B15"/>
    <mergeCell ref="D6:D7"/>
    <mergeCell ref="E6:E7"/>
    <mergeCell ref="F6:F7"/>
    <mergeCell ref="G6:G7"/>
    <mergeCell ref="H6:H7"/>
    <mergeCell ref="D10:D11"/>
    <mergeCell ref="F10:F11"/>
    <mergeCell ref="H10:H11"/>
    <mergeCell ref="I6:I7"/>
    <mergeCell ref="J6:J7"/>
    <mergeCell ref="D8:D9"/>
    <mergeCell ref="E8:E9"/>
    <mergeCell ref="G8:G9"/>
    <mergeCell ref="H8:H9"/>
    <mergeCell ref="I8:I9"/>
    <mergeCell ref="J8:J9"/>
    <mergeCell ref="I10:I11"/>
    <mergeCell ref="J10:J11"/>
    <mergeCell ref="E12:E13"/>
    <mergeCell ref="F12:F13"/>
    <mergeCell ref="G12:G13"/>
    <mergeCell ref="H12:H13"/>
    <mergeCell ref="I12:I13"/>
    <mergeCell ref="B16:B17"/>
    <mergeCell ref="C16:C17"/>
    <mergeCell ref="I16:I17"/>
    <mergeCell ref="J16:J17"/>
    <mergeCell ref="J12:J13"/>
    <mergeCell ref="D14:D15"/>
    <mergeCell ref="E14:E15"/>
    <mergeCell ref="H14:H15"/>
    <mergeCell ref="I14:I15"/>
    <mergeCell ref="J14:J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8"/>
  <sheetViews>
    <sheetView topLeftCell="A8" workbookViewId="0">
      <selection activeCell="D13" sqref="D13"/>
    </sheetView>
  </sheetViews>
  <sheetFormatPr baseColWidth="10" defaultColWidth="14.28515625" defaultRowHeight="12.75" x14ac:dyDescent="0.2"/>
  <cols>
    <col min="1" max="4" width="14.28515625" style="18"/>
    <col min="5" max="5" width="46" style="18" customWidth="1"/>
    <col min="6" max="16384" width="14.28515625" style="18"/>
  </cols>
  <sheetData>
    <row r="1" spans="2:6" x14ac:dyDescent="0.2">
      <c r="B1" s="40" t="s">
        <v>91</v>
      </c>
    </row>
    <row r="3" spans="2:6" x14ac:dyDescent="0.2">
      <c r="B3" s="140" t="s">
        <v>71</v>
      </c>
      <c r="C3" s="141"/>
      <c r="D3" s="142"/>
      <c r="E3" s="41" t="s">
        <v>72</v>
      </c>
      <c r="F3" s="42" t="s">
        <v>73</v>
      </c>
    </row>
    <row r="4" spans="2:6" ht="25.5" x14ac:dyDescent="0.2">
      <c r="B4" s="143" t="s">
        <v>74</v>
      </c>
      <c r="C4" s="143" t="s">
        <v>15</v>
      </c>
      <c r="D4" s="43" t="s">
        <v>16</v>
      </c>
      <c r="E4" s="44" t="s">
        <v>75</v>
      </c>
      <c r="F4" s="45">
        <v>0.25</v>
      </c>
    </row>
    <row r="5" spans="2:6" ht="38.25" x14ac:dyDescent="0.2">
      <c r="B5" s="144"/>
      <c r="C5" s="144"/>
      <c r="D5" s="43" t="s">
        <v>17</v>
      </c>
      <c r="E5" s="44" t="s">
        <v>76</v>
      </c>
      <c r="F5" s="45">
        <v>0.15</v>
      </c>
    </row>
    <row r="6" spans="2:6" ht="25.5" x14ac:dyDescent="0.2">
      <c r="B6" s="144"/>
      <c r="C6" s="145"/>
      <c r="D6" s="43" t="s">
        <v>18</v>
      </c>
      <c r="E6" s="44" t="s">
        <v>77</v>
      </c>
      <c r="F6" s="45">
        <v>0.1</v>
      </c>
    </row>
    <row r="7" spans="2:6" ht="38.25" x14ac:dyDescent="0.2">
      <c r="B7" s="144"/>
      <c r="C7" s="143" t="s">
        <v>19</v>
      </c>
      <c r="D7" s="43" t="s">
        <v>12</v>
      </c>
      <c r="E7" s="44" t="s">
        <v>78</v>
      </c>
      <c r="F7" s="45">
        <v>0.25</v>
      </c>
    </row>
    <row r="8" spans="2:6" ht="25.5" x14ac:dyDescent="0.2">
      <c r="B8" s="145"/>
      <c r="C8" s="145"/>
      <c r="D8" s="43" t="s">
        <v>11</v>
      </c>
      <c r="E8" s="44" t="s">
        <v>79</v>
      </c>
      <c r="F8" s="45">
        <v>0.15</v>
      </c>
    </row>
    <row r="9" spans="2:6" ht="38.25" x14ac:dyDescent="0.2">
      <c r="B9" s="143" t="s">
        <v>80</v>
      </c>
      <c r="C9" s="143" t="s">
        <v>20</v>
      </c>
      <c r="D9" s="43" t="s">
        <v>21</v>
      </c>
      <c r="E9" s="44" t="s">
        <v>81</v>
      </c>
      <c r="F9" s="43" t="s">
        <v>82</v>
      </c>
    </row>
    <row r="10" spans="2:6" ht="38.25" x14ac:dyDescent="0.2">
      <c r="B10" s="144"/>
      <c r="C10" s="145"/>
      <c r="D10" s="43" t="s">
        <v>22</v>
      </c>
      <c r="E10" s="44" t="s">
        <v>83</v>
      </c>
      <c r="F10" s="43" t="s">
        <v>82</v>
      </c>
    </row>
    <row r="11" spans="2:6" ht="25.5" x14ac:dyDescent="0.2">
      <c r="B11" s="144"/>
      <c r="C11" s="143" t="s">
        <v>23</v>
      </c>
      <c r="D11" s="43" t="s">
        <v>24</v>
      </c>
      <c r="E11" s="44" t="s">
        <v>84</v>
      </c>
      <c r="F11" s="43" t="s">
        <v>82</v>
      </c>
    </row>
    <row r="12" spans="2:6" ht="25.5" x14ac:dyDescent="0.2">
      <c r="B12" s="144"/>
      <c r="C12" s="145"/>
      <c r="D12" s="43" t="s">
        <v>25</v>
      </c>
      <c r="E12" s="44" t="s">
        <v>85</v>
      </c>
      <c r="F12" s="43" t="s">
        <v>82</v>
      </c>
    </row>
    <row r="13" spans="2:6" ht="63.75" x14ac:dyDescent="0.2">
      <c r="B13" s="144"/>
      <c r="C13" s="143" t="s">
        <v>26</v>
      </c>
      <c r="D13" s="43" t="s">
        <v>27</v>
      </c>
      <c r="E13" s="44" t="s">
        <v>86</v>
      </c>
      <c r="F13" s="43" t="s">
        <v>82</v>
      </c>
    </row>
    <row r="14" spans="2:6" ht="51" x14ac:dyDescent="0.2">
      <c r="B14" s="144"/>
      <c r="C14" s="144"/>
      <c r="D14" s="43" t="s">
        <v>28</v>
      </c>
      <c r="E14" s="44" t="s">
        <v>87</v>
      </c>
      <c r="F14" s="43" t="s">
        <v>82</v>
      </c>
    </row>
    <row r="15" spans="2:6" ht="25.5" x14ac:dyDescent="0.2">
      <c r="B15" s="145"/>
      <c r="C15" s="145"/>
      <c r="D15" s="43" t="s">
        <v>29</v>
      </c>
      <c r="E15" s="44" t="s">
        <v>88</v>
      </c>
      <c r="F15" s="43" t="s">
        <v>82</v>
      </c>
    </row>
    <row r="16" spans="2:6" ht="24.75" customHeight="1" x14ac:dyDescent="0.2">
      <c r="B16" s="139" t="s">
        <v>89</v>
      </c>
      <c r="C16" s="139"/>
      <c r="D16" s="139"/>
      <c r="E16" s="139"/>
      <c r="F16" s="139"/>
    </row>
    <row r="17" spans="2:6" ht="35.25" customHeight="1" x14ac:dyDescent="0.2">
      <c r="B17" s="139" t="s">
        <v>90</v>
      </c>
      <c r="C17" s="139"/>
      <c r="D17" s="139"/>
      <c r="E17" s="139"/>
      <c r="F17" s="139"/>
    </row>
    <row r="18" spans="2:6" x14ac:dyDescent="0.2">
      <c r="B18" s="40" t="s">
        <v>48</v>
      </c>
    </row>
  </sheetData>
  <mergeCells count="10">
    <mergeCell ref="B16:F16"/>
    <mergeCell ref="B17:F17"/>
    <mergeCell ref="B3:D3"/>
    <mergeCell ref="B4:B8"/>
    <mergeCell ref="C4:C6"/>
    <mergeCell ref="C7:C8"/>
    <mergeCell ref="B9:B15"/>
    <mergeCell ref="C9:C10"/>
    <mergeCell ref="C11:C12"/>
    <mergeCell ref="C13: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8"/>
  <sheetViews>
    <sheetView workbookViewId="0">
      <selection activeCell="B8" sqref="B8"/>
    </sheetView>
  </sheetViews>
  <sheetFormatPr baseColWidth="10" defaultRowHeight="15" x14ac:dyDescent="0.25"/>
  <sheetData>
    <row r="2" spans="2:2" x14ac:dyDescent="0.25">
      <c r="B2" t="s">
        <v>33</v>
      </c>
    </row>
    <row r="3" spans="2:2" x14ac:dyDescent="0.25">
      <c r="B3" t="s">
        <v>32</v>
      </c>
    </row>
    <row r="4" spans="2:2" x14ac:dyDescent="0.25">
      <c r="B4" t="s">
        <v>34</v>
      </c>
    </row>
    <row r="6" spans="2:2" x14ac:dyDescent="0.25">
      <c r="B6" t="s">
        <v>101</v>
      </c>
    </row>
    <row r="7" spans="2:2" x14ac:dyDescent="0.25">
      <c r="B7" t="s">
        <v>42</v>
      </c>
    </row>
    <row r="8" spans="2:2" x14ac:dyDescent="0.25">
      <c r="B8" t="s">
        <v>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21"/>
  <sheetViews>
    <sheetView workbookViewId="0">
      <selection activeCell="A19" sqref="A19"/>
    </sheetView>
  </sheetViews>
  <sheetFormatPr baseColWidth="10" defaultRowHeight="12.75" x14ac:dyDescent="0.2"/>
  <cols>
    <col min="1" max="1" width="32.85546875" style="18" customWidth="1"/>
    <col min="2" max="16384" width="11.42578125" style="18"/>
  </cols>
  <sheetData>
    <row r="3" spans="1:1" x14ac:dyDescent="0.2">
      <c r="A3" s="19" t="s">
        <v>16</v>
      </c>
    </row>
    <row r="4" spans="1:1" x14ac:dyDescent="0.2">
      <c r="A4" s="19" t="s">
        <v>17</v>
      </c>
    </row>
    <row r="5" spans="1:1" x14ac:dyDescent="0.2">
      <c r="A5" s="19" t="s">
        <v>18</v>
      </c>
    </row>
    <row r="6" spans="1:1" x14ac:dyDescent="0.2">
      <c r="A6" s="19" t="s">
        <v>12</v>
      </c>
    </row>
    <row r="7" spans="1:1" x14ac:dyDescent="0.2">
      <c r="A7" s="19" t="s">
        <v>11</v>
      </c>
    </row>
    <row r="8" spans="1:1" x14ac:dyDescent="0.2">
      <c r="A8" s="19" t="s">
        <v>21</v>
      </c>
    </row>
    <row r="9" spans="1:1" x14ac:dyDescent="0.2">
      <c r="A9" s="19" t="s">
        <v>22</v>
      </c>
    </row>
    <row r="10" spans="1:1" x14ac:dyDescent="0.2">
      <c r="A10" s="19" t="s">
        <v>24</v>
      </c>
    </row>
    <row r="11" spans="1:1" x14ac:dyDescent="0.2">
      <c r="A11" s="19" t="s">
        <v>25</v>
      </c>
    </row>
    <row r="12" spans="1:1" x14ac:dyDescent="0.2">
      <c r="A12" s="19" t="s">
        <v>27</v>
      </c>
    </row>
    <row r="13" spans="1:1" x14ac:dyDescent="0.2">
      <c r="A13" s="19" t="s">
        <v>28</v>
      </c>
    </row>
    <row r="14" spans="1:1" x14ac:dyDescent="0.2">
      <c r="A14" s="19" t="s">
        <v>29</v>
      </c>
    </row>
    <row r="16" spans="1:1" x14ac:dyDescent="0.2">
      <c r="A16" s="19" t="s">
        <v>32</v>
      </c>
    </row>
    <row r="17" spans="1:1" x14ac:dyDescent="0.2">
      <c r="A17" s="19" t="s">
        <v>33</v>
      </c>
    </row>
    <row r="18" spans="1:1" x14ac:dyDescent="0.2">
      <c r="A18" s="19" t="s">
        <v>34</v>
      </c>
    </row>
    <row r="20" spans="1:1" x14ac:dyDescent="0.2">
      <c r="A20" s="19" t="s">
        <v>42</v>
      </c>
    </row>
    <row r="21" spans="1:1" x14ac:dyDescent="0.2">
      <c r="A21" s="19"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Mapa final</vt:lpstr>
      <vt:lpstr>Tabla probabilidad</vt:lpstr>
      <vt:lpstr>Tabla Impacto</vt:lpstr>
      <vt:lpstr>Matriz calor</vt:lpstr>
      <vt:lpstr>Valoración controles</vt:lpstr>
      <vt:lpstr>Opciones Tratamiento</vt:lpstr>
      <vt:lpstr>Hoja1</vt:lpstr>
      <vt:lpstr>Afectación_Económica_o_presupuestal</vt:lpstr>
      <vt:lpstr>Criterios</vt:lpstr>
      <vt:lpstr>Pérdida_Reputacional</vt:lpstr>
      <vt:lpstr>Seleccion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ANGELICA FORERO</cp:lastModifiedBy>
  <cp:lastPrinted>2020-05-13T01:12:22Z</cp:lastPrinted>
  <dcterms:created xsi:type="dcterms:W3CDTF">2020-03-24T23:12:47Z</dcterms:created>
  <dcterms:modified xsi:type="dcterms:W3CDTF">2021-04-23T20:37:43Z</dcterms:modified>
</cp:coreProperties>
</file>