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mange\Desktop\ICANH\AÑO 2021\RIESGOS VERSION 2\"/>
    </mc:Choice>
  </mc:AlternateContent>
  <xr:revisionPtr revIDLastSave="0" documentId="13_ncr:1_{1B0948C5-B70D-4B7D-927A-6D63CEFF0D06}" xr6:coauthVersionLast="46" xr6:coauthVersionMax="46" xr10:uidLastSave="{00000000-0000-0000-0000-000000000000}"/>
  <bookViews>
    <workbookView xWindow="-120" yWindow="-120" windowWidth="29040" windowHeight="15840" tabRatio="721" xr2:uid="{00000000-000D-0000-FFFF-FFFF00000000}"/>
  </bookViews>
  <sheets>
    <sheet name="Mapa final" sheetId="1" r:id="rId1"/>
    <sheet name="Tabla probabilidad" sheetId="12" r:id="rId2"/>
    <sheet name="Tabla Impacto" sheetId="13" r:id="rId3"/>
    <sheet name="Matriz calor" sheetId="14" r:id="rId4"/>
    <sheet name="Valoración controles" sheetId="15" r:id="rId5"/>
    <sheet name="Opciones Tratamiento" sheetId="16" r:id="rId6"/>
    <sheet name="Hoja1" sheetId="11" state="hidden" r:id="rId7"/>
  </sheets>
  <definedNames>
    <definedName name="Afectación_Económica_o_presupuestal" comment="Criterio afectació economica">'Tabla Impacto'!$C$11:$C$15</definedName>
    <definedName name="_xlnm.Criteria" comment="Criterios de impacto">'Tabla Impacto'!$B$11:$B$12</definedName>
    <definedName name="Pérdida_Reputacional" comment="Criterrio perdida de reputación">'Tabla Impacto'!$D$11:$D$15</definedName>
    <definedName name="Seleccion">'Mapa final'!$J$9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1" i="1" l="1"/>
  <c r="Q11" i="1"/>
  <c r="L11" i="1"/>
  <c r="M11" i="1" s="1"/>
  <c r="H11" i="1"/>
  <c r="N11" i="1" s="1"/>
  <c r="I11" i="1" l="1"/>
  <c r="AB11" i="1"/>
  <c r="AA11" i="1" s="1"/>
  <c r="X11" i="1"/>
  <c r="H10" i="1"/>
  <c r="I10" i="1" s="1"/>
  <c r="L10" i="1"/>
  <c r="M10" i="1" s="1"/>
  <c r="Q10" i="1"/>
  <c r="T10" i="1"/>
  <c r="X10" i="1" l="1"/>
  <c r="AB10" i="1"/>
  <c r="AA10" i="1" s="1"/>
  <c r="Y11" i="1"/>
  <c r="AC11" i="1" s="1"/>
  <c r="Z11" i="1"/>
  <c r="N10" i="1"/>
  <c r="Z10" i="1"/>
  <c r="Y10" i="1"/>
  <c r="AC10" i="1" l="1"/>
  <c r="T13" i="1"/>
  <c r="Q13" i="1"/>
  <c r="L13" i="1"/>
  <c r="M13" i="1" s="1"/>
  <c r="H13" i="1"/>
  <c r="T12" i="1"/>
  <c r="Q12" i="1"/>
  <c r="L12" i="1"/>
  <c r="M12" i="1" s="1"/>
  <c r="H12" i="1"/>
  <c r="L9" i="1"/>
  <c r="N12" i="1" l="1"/>
  <c r="N13" i="1"/>
  <c r="AB13" i="1"/>
  <c r="AA13" i="1" s="1"/>
  <c r="AB12" i="1"/>
  <c r="AA12" i="1" s="1"/>
  <c r="I12" i="1"/>
  <c r="I13" i="1"/>
  <c r="X13" i="1" s="1"/>
  <c r="X12" i="1"/>
  <c r="Y13" i="1" l="1"/>
  <c r="AC13" i="1" s="1"/>
  <c r="Z13" i="1"/>
  <c r="Y12" i="1"/>
  <c r="AC12" i="1" s="1"/>
  <c r="Z12" i="1"/>
  <c r="Q9" i="1"/>
  <c r="T9" i="1" l="1"/>
  <c r="M9" i="1"/>
  <c r="AB9" i="1" l="1"/>
  <c r="H9" i="1"/>
  <c r="I9" i="1" l="1"/>
  <c r="X9" i="1" s="1"/>
  <c r="N9" i="1"/>
  <c r="AA9" i="1" l="1"/>
  <c r="Y9" i="1"/>
  <c r="AC9" i="1" l="1"/>
  <c r="Z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RAMIRO RODRIGUEZ</author>
  </authors>
  <commentList>
    <comment ref="AE7" authorId="0" shapeId="0" xr:uid="{00000000-0006-0000-0000-000001000000}">
      <text>
        <r>
          <rPr>
            <sz val="9"/>
            <color indexed="81"/>
            <rFont val="Tahoma"/>
            <family val="2"/>
          </rPr>
          <t xml:space="preserve">Si escoge REDUCIR se debe establecer plan de acción 
</t>
        </r>
      </text>
    </comment>
  </commentList>
</comments>
</file>

<file path=xl/sharedStrings.xml><?xml version="1.0" encoding="utf-8"?>
<sst xmlns="http://schemas.openxmlformats.org/spreadsheetml/2006/main" count="274" uniqueCount="164">
  <si>
    <t xml:space="preserve">Referencia </t>
  </si>
  <si>
    <t>Descripción del Riesgo</t>
  </si>
  <si>
    <t>Impacto</t>
  </si>
  <si>
    <t>Causa Inmediata</t>
  </si>
  <si>
    <t>Probabilidad</t>
  </si>
  <si>
    <t>Moderada</t>
  </si>
  <si>
    <t>%</t>
  </si>
  <si>
    <t xml:space="preserve">Frecuencia </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</si>
  <si>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</si>
  <si>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</si>
  <si>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</si>
  <si>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</si>
  <si>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</si>
  <si>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</si>
  <si>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</si>
  <si>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</si>
  <si>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</si>
  <si>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</si>
  <si>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</si>
  <si>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</si>
  <si>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</si>
  <si>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</si>
  <si>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</si>
  <si>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</si>
  <si>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</si>
  <si>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</si>
  <si>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</si>
  <si>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</si>
  <si>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</si>
  <si>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</si>
  <si>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</si>
  <si>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</si>
  <si>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</si>
  <si>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</si>
  <si>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</si>
  <si>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</si>
  <si>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</si>
  <si>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</si>
  <si>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</si>
  <si>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</si>
  <si>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</si>
  <si>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</si>
  <si>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</si>
  <si>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</si>
  <si>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</si>
  <si>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</si>
  <si>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</si>
  <si>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</si>
  <si>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Fuente: Adaptado de Curso Riesgo Operativo Universidad del Rosario por Dirección de Gestión y Desempeño Institucional de Función Pública,  2020.</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</si>
  <si>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</si>
  <si>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Probabilidad Residual (2 controles)</t>
  </si>
  <si>
    <t>Probabilidad Residual Final</t>
  </si>
  <si>
    <t>Impacto Residual Final</t>
  </si>
  <si>
    <t>Zona de Riesgo Inherente</t>
  </si>
  <si>
    <t>Zona de Riesgo Final</t>
  </si>
  <si>
    <t>Clasificación del Riesgo</t>
  </si>
  <si>
    <t>Ejecución y Administración de Procesos</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</si>
  <si>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</si>
  <si>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</si>
  <si>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</si>
  <si>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</si>
  <si>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</si>
  <si>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</si>
  <si>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</si>
  <si>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</si>
  <si>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</si>
  <si>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</si>
  <si>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</si>
  <si>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</si>
  <si>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</si>
  <si>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</si>
  <si>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</si>
  <si>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</si>
  <si>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</si>
  <si>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</si>
  <si>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</si>
  <si>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</si>
  <si>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</si>
  <si>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</si>
  <si>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0"/>
        <color theme="9" tint="-0.249977111117893"/>
        <rFont val="Arial Narrow"/>
        <family val="2"/>
      </rPr>
      <t>*</t>
    </r>
    <r>
      <rPr>
        <sz val="10"/>
        <rFont val="Arial Narrow"/>
        <family val="2"/>
      </rPr>
      <t>Atributos de</t>
    </r>
    <r>
      <rPr>
        <b/>
        <sz val="10"/>
        <color theme="9" tint="-0.249977111117893"/>
        <rFont val="Arial Narrow"/>
        <family val="2"/>
      </rPr>
      <t xml:space="preserve"> </t>
    </r>
    <r>
      <rPr>
        <sz val="10"/>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</si>
  <si>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</si>
  <si>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</si>
  <si>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</si>
  <si>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</si>
  <si>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</si>
  <si>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Corresponde a la evidencia de la ejecución del control, que es verificable y no manipulable por parte del usuario. Ejemplo: Log de auditoria de un sistema, cartas con firma mecánica, firmas digitales,  actas de Juan o Comités, firma de asistencia a reuniones.</t>
  </si>
  <si>
    <t>Corresponde a la evidencia de la ejecución del control, que es verificable pero podría ser manipulable por parte del usuario. Ejemplo: correos electrónicos, vistos buenos y documentos electrónicos sin seguridad.</t>
  </si>
  <si>
    <t xml:space="preserve">Son aquellos controles que se ejecutan, pero al validar algún tipo de evidencia de su ejecución no es posible determinarla. </t>
  </si>
  <si>
    <r>
      <rPr>
        <b/>
        <sz val="10"/>
        <color theme="9" tint="-0.249977111117893"/>
        <rFont val="Arial Narrow"/>
        <family val="2"/>
      </rPr>
      <t>*Nota 1:</t>
    </r>
    <r>
      <rPr>
        <sz val="10"/>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</si>
  <si>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r>
      <rPr>
        <b/>
        <sz val="10"/>
        <color theme="9" tint="-0.249977111117893"/>
        <rFont val="Arial Narrow"/>
        <family val="2"/>
      </rPr>
      <t>*Nota 2:</t>
    </r>
    <r>
      <rPr>
        <sz val="10"/>
        <color theme="1"/>
        <rFont val="Arial Narrow"/>
        <family val="2"/>
      </rPr>
      <t xml:space="preserve"> La entidad deberá implementar una política de reducción del control máximo del 50%, con el fin de evitar que un solo control genere movimientos exagerados dentro de la matriz. (Ejemplo: Control = preventivo (49%) + automático (49%) = 98%, este valor puede generar movimientos de zonas altas o extremas a zonas bajas que distorsionan el análisis).</t>
    </r>
  </si>
  <si>
    <t>Tabla Atributos de para el diseño del control</t>
  </si>
  <si>
    <t>Figura 14 Matriz de calor</t>
  </si>
  <si>
    <t>Extremo</t>
  </si>
  <si>
    <t>Alto</t>
  </si>
  <si>
    <t>Moderado</t>
  </si>
  <si>
    <t>Bajo</t>
  </si>
  <si>
    <t>Insignificante</t>
  </si>
  <si>
    <t>Menor</t>
  </si>
  <si>
    <t>Catastrófico</t>
  </si>
  <si>
    <t xml:space="preserve">Formato mapa riesgos </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</si>
  <si>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</si>
  <si>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</si>
  <si>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</si>
  <si>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</si>
  <si>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</si>
  <si>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</si>
  <si>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</si>
  <si>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</si>
  <si>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</si>
  <si>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</si>
  <si>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</si>
  <si>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</si>
  <si>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</si>
  <si>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</si>
  <si>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a nivel nacional, con efecto publicitarios sostenible a nivel pais</t>
  </si>
  <si>
    <t>El riesgo afecta la imagen de la entidad con algunos usuarios de relevancia frente al logro de los objetivos</t>
  </si>
  <si>
    <t>Leve</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</si>
  <si>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</si>
  <si>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</si>
  <si>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</si>
  <si>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</si>
  <si>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</si>
  <si>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</si>
  <si>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</si>
  <si>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 xml:space="preserve"> Investigación y Divulgación</t>
  </si>
  <si>
    <t>Objetivo:</t>
  </si>
  <si>
    <t xml:space="preserve"> Investigar y divulgar de manera permanente temas en materia de arqueología, antropología, historia y patrimonio a través de la disposición a los ciudadanos de contenidos disciplinares y material bibliográfico, con el fin de difundir distintos aspectos de la actividad misional de la entidad y evaluar proyectos de investigación que usen tecnologías aplicadas.</t>
  </si>
  <si>
    <t>Inicia con la identificación, documentación y protección el patrimonio antropológico y arqueológico, y finaliza con la publicación y divulgación de resultados de investigaciones del ICANH.</t>
  </si>
  <si>
    <t>Perdida Reputacional</t>
  </si>
  <si>
    <t>Descripción del Control</t>
  </si>
  <si>
    <t>Verificar la adecuada aplicación del plan de acción.</t>
  </si>
  <si>
    <t xml:space="preserve"> Falta de divulgación de las funciones y competencias del ICANH ante las instituciones que lo consultan.</t>
  </si>
  <si>
    <t>1. Ausencia de una estrategia de divulgación que permita dar claridad de las funciones y competencias del ICANH.
2. Los investigadores tienen una carga administrativa exigente que los obliga a posponer los avances en sus investigaciones.</t>
  </si>
  <si>
    <t>Posibilidad de perdida reputacional debido al elevado volúmen de solicitudes de conceptos técnicos requeridos por entidades externas  que no son competencia del ICAHN y que afecta el desarrollo de las investigaciones misionales.</t>
  </si>
  <si>
    <t>Posibilidad de perdida reputacional debido a factores externos que afectan el desarrollo de las investigaciones.</t>
  </si>
  <si>
    <t>1. El presupuesto asignado a los proyectos no es suficiente para el desarrollo satisfactorio de las actividades propuestas.
2. Materialización de las externalidades relacionadas con actores, lugares, recursos y fuentes primarias y secundarias.</t>
  </si>
  <si>
    <t>Dificultades para ajustar las investigaciones a las nuevas condiciones de los actores, los lugares, los recursos y las fuentes primarias y secundarias.</t>
  </si>
  <si>
    <t>Reporte de avances de las áreas en las investigaciones desarrolladas por las áreas.</t>
  </si>
  <si>
    <t>1. El presupuesto anual de inversión para realizar las actividades no es suficiente para cumplir con las metas establecidas.
2. La carga administrativa  de las áreas es muy alta.</t>
  </si>
  <si>
    <t>El personal necesario para realizar el proceso de investigación por parte de la institución debe asumir mayores actividades de las inicialmente pactadas.</t>
  </si>
  <si>
    <t>Trazabilidad de las solicitudes de requerimiento de recursos realizadas</t>
  </si>
  <si>
    <t>Fallas Tecnológicas</t>
  </si>
  <si>
    <t>Falta de protocolos para el manejo de la información asociada a la investigación.</t>
  </si>
  <si>
    <t>1. Ausencia de unidades de almacenamiento, repositorios, bases de datos  para  la información tanto en físico como en digital.
2. Pérdida de información por la desvinculación de investigadores.</t>
  </si>
  <si>
    <t>Posibilidad de perdida reputacional debido a la pérdida de información relevante para el desarrollo de las investigaciones.</t>
  </si>
  <si>
    <t>Protocolos para el manejo de la información.</t>
  </si>
  <si>
    <t>Insuficiencia presupuestal que apalanque el mejoramiento de las publicaciones.</t>
  </si>
  <si>
    <t>Comité editorial</t>
  </si>
  <si>
    <t>Posibilidad de perdida reputacional debido a que el personal capacitado para realizar los procesos investigativos no es suficiente para cumplir los requerimientos institucionales.</t>
  </si>
  <si>
    <t xml:space="preserve">Elaborar los estudios previos necesarios para garantizar los procesos investigativos.
</t>
  </si>
  <si>
    <t>1. Aprobado en reunión realizada el  19 de octubre de 2020. (área de publicaciones)
2. Aprobado en reunión realizada el  22 el diciembre de 2020. (Subdirección Científica)</t>
  </si>
  <si>
    <t>El líder del área misional que realiza la investigación, deberá:
1. Socializar las competencias del ICANH y sus áreas misionales frente a los actores externos que le consultan.
2. Realizar las comunicaciones pertinentes con las áreas misionales para robustecer el conocimiento institucional sobre las consultas más frecuentes.</t>
  </si>
  <si>
    <t xml:space="preserve">
1. Establecer una matriz en la cual se determine la línea base del número de solicitudes externas recibidas.
2. Establecer mecanismos de comunicación interinstitucional e intersectorial que permitan disminuir la demanda de las solicitudes externas que no son competencia del ICANH.</t>
  </si>
  <si>
    <t>Áreas misionales y Subdirección Científica</t>
  </si>
  <si>
    <t>1. Matriz con la línea base del número de solicitudes externas recibidas.
2. Verificar evidencias de los mecanismos de comunicación referidos en el plan de acción.</t>
  </si>
  <si>
    <t xml:space="preserve">El líder del área misional que realiza la investigación, deberá mantener actualizado los reportes de seguimiento a las investigaciones en reuniones de las áreas misionales con el fin de realizar los ajustes al plan de trabajo que se consideren pertinentes.
</t>
  </si>
  <si>
    <t>Revisión por parte de las áreas misionales de los reportes de avance de las investigaciones que desarrollan sus miembros para la evaluación constante de posibles eventualidades que se puedan prever o resolver.</t>
  </si>
  <si>
    <t>El subdirector científico y los lideres de las áreas misionales, deberán realizar la gestión presupuestal  para viabilizar los recursos necesarios para la vinculación del personal requerido.</t>
  </si>
  <si>
    <t>El subdirector científico y los lideres de las áreas misionales, deberán generar protocolos para el manejo de la información.</t>
  </si>
  <si>
    <t>Verificar la implementación de los protocolos establecidos, mediante la revisión de los soportes respectivos.</t>
  </si>
  <si>
    <t>1. Ausencia del cargo de editor científico idóneo y permanente.
2. Ausencia del cargo de coordinador editorial.
3. Ausencia de un gestor editorial (operador).
4. Disminución del material de publicación (interno y externo)</t>
  </si>
  <si>
    <t>Posibilidad de perdida reputacional debido a la disminución en la continuidad de la edición de las publicaciones científicas seriadas del ICANH.</t>
  </si>
  <si>
    <t>El subdirector científico y los lideres de las áreas misionales deberán realizar gestiones que permitan la viabilizacion de los recursos para el mantenimiento de cada publicación seriada.</t>
  </si>
  <si>
    <t>Realizar reuniones en cuyas actas del Comité editorial se manifieste la necesidad de recursos para la continuidad de las publicaciones seriadas.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</si>
</sst>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2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b/>
      <sz val="16"/>
      <color rgb="FF000000"/>
      <name val="Arial Narrow"/>
      <family val="2"/>
    </font>
    <font>
      <sz val="16"/>
      <color rgb="FF000000"/>
      <name val="Arial Narrow"/>
      <family val="2"/>
    </font>
    <font>
      <sz val="16"/>
      <color rgb="FFFFFFFF"/>
      <name val="Arial Narrow"/>
      <family val="2"/>
    </font>
    <font>
      <b/>
      <sz val="10"/>
      <color rgb="FF000000"/>
      <name val="Arial Narrow"/>
      <family val="2"/>
    </font>
    <font>
      <b/>
      <sz val="10"/>
      <color theme="9" tint="-0.249977111117893"/>
      <name val="Arial Narrow"/>
      <family val="2"/>
    </font>
    <font>
      <sz val="10"/>
      <name val="Arial Narrow"/>
      <family val="2"/>
    </font>
    <font>
      <sz val="11"/>
      <color rgb="FF000000"/>
      <name val="Calibri"/>
      <family val="2"/>
    </font>
    <font>
      <b/>
      <sz val="14"/>
      <color rgb="FF000000"/>
      <name val="Calibri"/>
      <family val="2"/>
    </font>
    <font>
      <sz val="10"/>
      <color rgb="FFFFFFFF"/>
      <name val="Arial Narrow"/>
      <family val="2"/>
    </font>
    <font>
      <sz val="9"/>
      <color theme="1"/>
      <name val="Calibri"/>
      <family val="2"/>
      <scheme val="minor"/>
    </font>
    <font>
      <sz val="9"/>
      <color indexed="81"/>
      <name val="Tahoma"/>
      <family val="2"/>
    </font>
    <font>
      <sz val="11"/>
      <color theme="0"/>
      <name val="Calibri"/>
      <family val="2"/>
      <scheme val="minor"/>
    </font>
    <font>
      <b/>
      <sz val="11"/>
      <name val="Calibri"/>
      <family val="2"/>
    </font>
    <font>
      <sz val="11"/>
      <color theme="1"/>
      <name val="Calibri"/>
      <family val="2"/>
      <scheme val="minor"/>
    </font>
    <font>
      <sz val="11"/>
      <name val="Calibri"/>
      <family val="2"/>
      <scheme val="minor"/>
    </font>
    <font>
      <sz val="12"/>
      <name val="Arial Narrow"/>
      <family val="2"/>
    </font>
  </fonts>
  <fills count="1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FFDDFF"/>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s>
  <borders count="3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dotted">
        <color rgb="FFF79646"/>
      </left>
      <right/>
      <top style="dotted">
        <color rgb="FFF79646"/>
      </top>
      <bottom style="dotted">
        <color rgb="FFF79646"/>
      </bottom>
      <diagonal/>
    </border>
    <border>
      <left/>
      <right/>
      <top style="dotted">
        <color rgb="FFF79646"/>
      </top>
      <bottom style="dotted">
        <color rgb="FFF79646"/>
      </bottom>
      <diagonal/>
    </border>
    <border>
      <left/>
      <right style="dotted">
        <color rgb="FFF79646"/>
      </right>
      <top style="dotted">
        <color rgb="FFF79646"/>
      </top>
      <bottom style="dotted">
        <color rgb="FFF79646"/>
      </bottom>
      <diagonal/>
    </border>
    <border>
      <left style="dotted">
        <color rgb="FFF79646"/>
      </left>
      <right style="dotted">
        <color rgb="FFF79646"/>
      </right>
      <top style="dotted">
        <color rgb="FFF79646"/>
      </top>
      <bottom/>
      <diagonal/>
    </border>
    <border>
      <left style="dotted">
        <color rgb="FFF79646"/>
      </left>
      <right style="dotted">
        <color rgb="FFF79646"/>
      </right>
      <top/>
      <bottom/>
      <diagonal/>
    </border>
    <border>
      <left/>
      <right/>
      <top style="dotted">
        <color rgb="FFF79646"/>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FFFFFF"/>
      </right>
      <top/>
      <bottom/>
      <diagonal/>
    </border>
    <border>
      <left style="thin">
        <color rgb="FF000000"/>
      </left>
      <right style="thin">
        <color rgb="FF000000"/>
      </right>
      <top/>
      <bottom style="thin">
        <color rgb="FF000000"/>
      </bottom>
      <diagonal/>
    </border>
    <border>
      <left style="thin">
        <color rgb="FF000000"/>
      </left>
      <right style="medium">
        <color rgb="FFFFFFFF"/>
      </right>
      <top/>
      <bottom style="medium">
        <color rgb="FFFFFFFF"/>
      </bottom>
      <diagonal/>
    </border>
    <border>
      <left style="thin">
        <color rgb="FF000000"/>
      </left>
      <right style="medium">
        <color rgb="FFFFFFFF"/>
      </right>
      <top style="medium">
        <color rgb="FFFFFFFF"/>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bottom/>
      <diagonal/>
    </border>
    <border>
      <left style="dotted">
        <color rgb="FFE36C09"/>
      </left>
      <right style="dotted">
        <color rgb="FFE36C09"/>
      </right>
      <top style="dotted">
        <color rgb="FFE36C09"/>
      </top>
      <bottom style="dotted">
        <color rgb="FFE36C09"/>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26" fillId="0" borderId="0" applyFont="0" applyFill="0" applyBorder="0" applyAlignment="0" applyProtection="0"/>
  </cellStyleXfs>
  <cellXfs count="14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9" fontId="1" fillId="0" borderId="2" xfId="0" applyNumberFormat="1" applyFont="1" applyBorder="1" applyAlignment="1">
      <alignment horizontal="center" vertical="center"/>
    </xf>
    <xf numFmtId="0" fontId="4" fillId="2" borderId="2" xfId="0" applyFont="1" applyFill="1" applyBorder="1" applyAlignment="1">
      <alignment horizontal="center" vertical="center" textRotation="90"/>
    </xf>
    <xf numFmtId="0" fontId="1" fillId="0" borderId="0" xfId="0" applyFont="1" applyAlignment="1">
      <alignment horizontal="left" vertical="center"/>
    </xf>
    <xf numFmtId="0" fontId="1" fillId="3" borderId="0" xfId="0" applyFont="1" applyFill="1"/>
    <xf numFmtId="0" fontId="1" fillId="3" borderId="6" xfId="0" applyFont="1" applyFill="1" applyBorder="1" applyAlignment="1">
      <alignment horizontal="left" vertical="center"/>
    </xf>
    <xf numFmtId="0" fontId="1" fillId="3" borderId="10" xfId="0" applyFont="1" applyFill="1" applyBorder="1" applyAlignment="1">
      <alignment horizontal="center" vertical="center"/>
    </xf>
    <xf numFmtId="0" fontId="1" fillId="3" borderId="10" xfId="0" applyFont="1" applyFill="1" applyBorder="1"/>
    <xf numFmtId="0" fontId="1" fillId="3" borderId="10" xfId="0" applyFont="1" applyFill="1" applyBorder="1" applyAlignment="1">
      <alignment horizontal="center"/>
    </xf>
    <xf numFmtId="0" fontId="1" fillId="3" borderId="7" xfId="0" applyFont="1" applyFill="1" applyBorder="1"/>
    <xf numFmtId="0" fontId="5" fillId="0" borderId="0" xfId="0" applyFont="1"/>
    <xf numFmtId="0" fontId="3" fillId="0" borderId="1" xfId="0" applyFont="1" applyBorder="1" applyAlignment="1">
      <alignment horizontal="left" vertical="center" wrapText="1" indent="1" readingOrder="1"/>
    </xf>
    <xf numFmtId="0" fontId="1" fillId="0" borderId="2" xfId="0" applyFont="1" applyBorder="1" applyAlignment="1">
      <alignment horizontal="center" vertical="center" textRotation="90"/>
    </xf>
    <xf numFmtId="0" fontId="8" fillId="0" borderId="0" xfId="0" applyFont="1" applyAlignment="1">
      <alignment vertical="center"/>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3" fillId="6" borderId="0" xfId="0" applyFont="1" applyFill="1" applyAlignment="1">
      <alignment horizontal="center" vertical="center" wrapText="1" readingOrder="1"/>
    </xf>
    <xf numFmtId="0" fontId="14" fillId="5" borderId="11" xfId="0" applyFont="1" applyFill="1" applyBorder="1" applyAlignment="1">
      <alignment horizontal="center" vertical="center" wrapText="1" readingOrder="1"/>
    </xf>
    <xf numFmtId="0" fontId="14" fillId="0" borderId="11" xfId="0" applyFont="1" applyBorder="1" applyAlignment="1">
      <alignment horizontal="justify" vertical="center" wrapText="1" readingOrder="1"/>
    </xf>
    <xf numFmtId="0" fontId="14" fillId="0" borderId="1" xfId="0" applyFont="1" applyBorder="1" applyAlignment="1">
      <alignment horizontal="justify" vertical="center" wrapText="1" readingOrder="1"/>
    </xf>
    <xf numFmtId="0" fontId="14" fillId="4" borderId="1" xfId="0" applyFont="1" applyFill="1" applyBorder="1" applyAlignment="1">
      <alignment horizontal="center" vertical="center" wrapText="1" readingOrder="1"/>
    </xf>
    <xf numFmtId="0" fontId="14" fillId="8" borderId="1" xfId="0" applyFont="1" applyFill="1" applyBorder="1" applyAlignment="1">
      <alignment horizontal="center" vertical="center" wrapText="1" readingOrder="1"/>
    </xf>
    <xf numFmtId="0" fontId="15" fillId="9" borderId="1" xfId="0" applyFont="1" applyFill="1" applyBorder="1" applyAlignment="1">
      <alignment horizontal="center" vertical="center" wrapText="1" readingOrder="1"/>
    </xf>
    <xf numFmtId="0" fontId="6" fillId="0" borderId="0" xfId="0" applyFont="1"/>
    <xf numFmtId="0" fontId="16" fillId="10" borderId="14" xfId="0" applyFont="1" applyFill="1" applyBorder="1" applyAlignment="1">
      <alignment horizontal="center" vertical="center" wrapText="1" readingOrder="1"/>
    </xf>
    <xf numFmtId="0" fontId="16" fillId="10" borderId="1" xfId="0" applyFont="1" applyFill="1" applyBorder="1" applyAlignment="1">
      <alignment horizontal="center" vertical="center" wrapText="1" readingOrder="1"/>
    </xf>
    <xf numFmtId="0" fontId="3" fillId="0" borderId="1" xfId="0" applyFont="1" applyBorder="1" applyAlignment="1">
      <alignment horizontal="center" vertical="center" wrapText="1" readingOrder="1"/>
    </xf>
    <xf numFmtId="0" fontId="3" fillId="0" borderId="1" xfId="0" applyFont="1" applyBorder="1" applyAlignment="1">
      <alignment horizontal="justify" vertical="center" wrapText="1" readingOrder="1"/>
    </xf>
    <xf numFmtId="9" fontId="3" fillId="0" borderId="1" xfId="0" applyNumberFormat="1" applyFont="1" applyBorder="1" applyAlignment="1">
      <alignment horizontal="center" vertical="center" wrapText="1" readingOrder="1"/>
    </xf>
    <xf numFmtId="0" fontId="19" fillId="0" borderId="0" xfId="0" applyFont="1" applyAlignment="1">
      <alignment horizontal="left" wrapText="1" readingOrder="1"/>
    </xf>
    <xf numFmtId="0" fontId="19" fillId="0" borderId="18" xfId="0" applyFont="1" applyBorder="1" applyAlignment="1">
      <alignment horizontal="left" wrapText="1" readingOrder="1"/>
    </xf>
    <xf numFmtId="0" fontId="22" fillId="0" borderId="0" xfId="0" applyFont="1"/>
    <xf numFmtId="0" fontId="24" fillId="0" borderId="0" xfId="0" applyFont="1" applyFill="1"/>
    <xf numFmtId="0" fontId="19" fillId="0" borderId="0" xfId="0" applyFont="1" applyBorder="1" applyAlignment="1">
      <alignment horizontal="left" wrapText="1" readingOrder="1"/>
    </xf>
    <xf numFmtId="0" fontId="3" fillId="0" borderId="28" xfId="0" applyFont="1" applyBorder="1" applyAlignment="1">
      <alignment horizontal="center" vertical="center" wrapText="1" readingOrder="1"/>
    </xf>
    <xf numFmtId="9" fontId="3" fillId="0" borderId="29" xfId="0" applyNumberFormat="1" applyFont="1" applyBorder="1" applyAlignment="1">
      <alignment horizontal="center" vertical="center" wrapText="1" readingOrder="1"/>
    </xf>
    <xf numFmtId="0" fontId="3" fillId="0" borderId="28" xfId="0" applyFont="1" applyFill="1" applyBorder="1" applyAlignment="1">
      <alignment horizontal="center" vertical="center" wrapText="1" readingOrder="1"/>
    </xf>
    <xf numFmtId="9" fontId="3" fillId="0" borderId="29" xfId="0" applyNumberFormat="1" applyFont="1" applyFill="1" applyBorder="1" applyAlignment="1">
      <alignment horizontal="center" vertical="center" wrapText="1" readingOrder="1"/>
    </xf>
    <xf numFmtId="164" fontId="1" fillId="0" borderId="4" xfId="0" applyNumberFormat="1" applyFont="1" applyBorder="1" applyAlignment="1">
      <alignment vertical="center"/>
    </xf>
    <xf numFmtId="0" fontId="19" fillId="12" borderId="19" xfId="0" applyFont="1" applyFill="1" applyBorder="1" applyAlignment="1">
      <alignment wrapText="1" readingOrder="1"/>
    </xf>
    <xf numFmtId="0" fontId="19" fillId="12" borderId="22" xfId="0" applyFont="1" applyFill="1" applyBorder="1" applyAlignment="1">
      <alignment wrapText="1" readingOrder="1"/>
    </xf>
    <xf numFmtId="0" fontId="19" fillId="12" borderId="20" xfId="0" applyFont="1" applyFill="1" applyBorder="1" applyAlignment="1">
      <alignment wrapText="1" readingOrder="1"/>
    </xf>
    <xf numFmtId="0" fontId="19" fillId="14" borderId="19" xfId="0" applyFont="1" applyFill="1" applyBorder="1" applyAlignment="1">
      <alignment wrapText="1" readingOrder="1"/>
    </xf>
    <xf numFmtId="0" fontId="19" fillId="14" borderId="20" xfId="0" applyFont="1" applyFill="1" applyBorder="1" applyAlignment="1">
      <alignment wrapText="1" readingOrder="1"/>
    </xf>
    <xf numFmtId="0" fontId="19" fillId="14" borderId="22" xfId="0" applyFont="1" applyFill="1" applyBorder="1" applyAlignment="1">
      <alignment wrapText="1" readingOrder="1"/>
    </xf>
    <xf numFmtId="0" fontId="19" fillId="5" borderId="26" xfId="0" applyFont="1" applyFill="1" applyBorder="1" applyAlignment="1">
      <alignment wrapText="1" readingOrder="1"/>
    </xf>
    <xf numFmtId="0" fontId="19" fillId="5" borderId="27" xfId="0" applyFont="1" applyFill="1" applyBorder="1" applyAlignment="1">
      <alignment wrapText="1" readingOrder="1"/>
    </xf>
    <xf numFmtId="0" fontId="25" fillId="14" borderId="19" xfId="0" applyFont="1" applyFill="1" applyBorder="1" applyAlignment="1">
      <alignment wrapText="1" readingOrder="1"/>
    </xf>
    <xf numFmtId="0" fontId="27" fillId="0" borderId="0" xfId="0" applyFont="1"/>
    <xf numFmtId="0" fontId="14" fillId="7" borderId="1" xfId="0" applyFont="1" applyFill="1" applyBorder="1" applyAlignment="1">
      <alignment horizontal="center" vertical="center" wrapText="1" readingOrder="1"/>
    </xf>
    <xf numFmtId="0" fontId="24" fillId="0" borderId="0" xfId="0" applyFont="1"/>
    <xf numFmtId="0" fontId="4" fillId="0" borderId="2" xfId="0" applyFont="1" applyFill="1" applyBorder="1" applyAlignment="1">
      <alignment horizontal="center" vertical="center" textRotation="90" wrapText="1"/>
    </xf>
    <xf numFmtId="0" fontId="4" fillId="0" borderId="2" xfId="0" applyFont="1" applyBorder="1" applyAlignment="1">
      <alignment horizontal="center" vertical="center" textRotation="90"/>
    </xf>
    <xf numFmtId="164" fontId="1" fillId="0" borderId="2" xfId="1" applyNumberFormat="1" applyFont="1" applyBorder="1" applyAlignment="1">
      <alignment horizontal="center" vertical="center"/>
    </xf>
    <xf numFmtId="9" fontId="1" fillId="0" borderId="4" xfId="0" applyNumberFormat="1" applyFont="1" applyBorder="1" applyAlignment="1">
      <alignment horizontal="center" vertical="center"/>
    </xf>
    <xf numFmtId="0" fontId="1" fillId="0" borderId="4" xfId="0" applyFont="1" applyBorder="1" applyAlignment="1">
      <alignment horizontal="center" vertical="center" textRotation="90"/>
    </xf>
    <xf numFmtId="0" fontId="1" fillId="0" borderId="4" xfId="0" applyFont="1" applyBorder="1" applyAlignment="1">
      <alignment vertical="center"/>
    </xf>
    <xf numFmtId="0" fontId="1" fillId="0" borderId="4" xfId="0" applyFont="1" applyBorder="1" applyAlignment="1">
      <alignment vertical="center" wrapText="1"/>
    </xf>
    <xf numFmtId="0" fontId="2" fillId="0" borderId="4" xfId="0" applyFont="1" applyBorder="1" applyAlignment="1">
      <alignment vertical="center" wrapText="1"/>
    </xf>
    <xf numFmtId="0" fontId="4" fillId="0" borderId="4" xfId="0" applyFont="1" applyFill="1" applyBorder="1" applyAlignment="1">
      <alignment vertical="center" wrapText="1"/>
    </xf>
    <xf numFmtId="9" fontId="1" fillId="0" borderId="4" xfId="0" applyNumberFormat="1" applyFont="1" applyBorder="1" applyAlignment="1">
      <alignment vertical="center" wrapText="1"/>
    </xf>
    <xf numFmtId="0" fontId="4" fillId="0" borderId="4" xfId="0" applyFont="1" applyBorder="1" applyAlignment="1">
      <alignment vertical="center"/>
    </xf>
    <xf numFmtId="0" fontId="1" fillId="0" borderId="31" xfId="0" applyFont="1" applyBorder="1" applyAlignment="1">
      <alignment horizontal="center" vertical="center" wrapText="1"/>
    </xf>
    <xf numFmtId="165" fontId="1" fillId="0" borderId="31" xfId="0" applyNumberFormat="1" applyFont="1" applyBorder="1" applyAlignment="1">
      <alignment horizontal="center" vertical="center"/>
    </xf>
    <xf numFmtId="0" fontId="1" fillId="0" borderId="31" xfId="0" applyFont="1" applyBorder="1" applyAlignment="1">
      <alignment horizontal="center" vertical="center"/>
    </xf>
    <xf numFmtId="0" fontId="28" fillId="0" borderId="0" xfId="0" applyFont="1" applyFill="1" applyAlignment="1">
      <alignment vertical="center"/>
    </xf>
    <xf numFmtId="0" fontId="27" fillId="0" borderId="0" xfId="0" applyFont="1" applyFill="1"/>
    <xf numFmtId="0" fontId="1" fillId="0" borderId="31" xfId="0" applyFont="1" applyBorder="1" applyAlignment="1">
      <alignment horizontal="left" vertical="center" wrapText="1"/>
    </xf>
    <xf numFmtId="0" fontId="1" fillId="0" borderId="2" xfId="0" applyFont="1" applyBorder="1" applyAlignment="1">
      <alignment horizontal="justify" vertical="center" wrapText="1"/>
    </xf>
    <xf numFmtId="0" fontId="1" fillId="0" borderId="32" xfId="0" applyFont="1" applyBorder="1" applyAlignment="1">
      <alignment vertical="top" wrapText="1"/>
    </xf>
    <xf numFmtId="0" fontId="0" fillId="0" borderId="32" xfId="0" applyBorder="1" applyAlignment="1">
      <alignment vertical="top"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4" xfId="0" applyFont="1" applyFill="1" applyBorder="1" applyAlignment="1">
      <alignment horizontal="center" vertical="center" textRotation="90"/>
    </xf>
    <xf numFmtId="0" fontId="4" fillId="2" borderId="5" xfId="0" applyFont="1" applyFill="1" applyBorder="1" applyAlignment="1">
      <alignment horizontal="center" vertical="center" textRotation="90"/>
    </xf>
    <xf numFmtId="0" fontId="4" fillId="2" borderId="2" xfId="0" applyFont="1" applyFill="1" applyBorder="1" applyAlignment="1">
      <alignment horizontal="center" vertical="center" textRotation="90"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1" fillId="3" borderId="6" xfId="0" applyFont="1" applyFill="1" applyBorder="1" applyAlignment="1">
      <alignment horizontal="left" vertical="center"/>
    </xf>
    <xf numFmtId="0" fontId="1" fillId="3" borderId="10" xfId="0" applyFont="1" applyFill="1" applyBorder="1" applyAlignment="1">
      <alignment horizontal="left" vertical="center"/>
    </xf>
    <xf numFmtId="0" fontId="1" fillId="3" borderId="7" xfId="0" applyFont="1" applyFill="1" applyBorder="1" applyAlignment="1">
      <alignment horizontal="left" vertical="center"/>
    </xf>
    <xf numFmtId="0" fontId="1" fillId="3" borderId="6"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9" fillId="0" borderId="0" xfId="0" applyFont="1" applyAlignment="1">
      <alignment horizontal="left" wrapText="1" readingOrder="1"/>
    </xf>
    <xf numFmtId="0" fontId="3" fillId="5" borderId="24" xfId="0" applyFont="1" applyFill="1" applyBorder="1" applyAlignment="1">
      <alignment horizontal="center" vertical="center" wrapText="1" readingOrder="1"/>
    </xf>
    <xf numFmtId="0" fontId="3" fillId="5" borderId="21" xfId="0" applyFont="1" applyFill="1" applyBorder="1" applyAlignment="1">
      <alignment horizontal="center" vertical="center" wrapText="1" readingOrder="1"/>
    </xf>
    <xf numFmtId="0" fontId="19" fillId="5" borderId="26" xfId="0" applyFont="1" applyFill="1" applyBorder="1" applyAlignment="1">
      <alignment horizontal="left" wrapText="1" readingOrder="1"/>
    </xf>
    <xf numFmtId="0" fontId="19" fillId="5" borderId="30" xfId="0" applyFont="1" applyFill="1" applyBorder="1" applyAlignment="1">
      <alignment horizontal="left" wrapText="1" readingOrder="1"/>
    </xf>
    <xf numFmtId="0" fontId="19" fillId="5" borderId="19" xfId="0" applyFont="1" applyFill="1" applyBorder="1" applyAlignment="1">
      <alignment horizontal="left" wrapText="1" readingOrder="1"/>
    </xf>
    <xf numFmtId="0" fontId="19" fillId="5" borderId="20" xfId="0" applyFont="1" applyFill="1" applyBorder="1" applyAlignment="1">
      <alignment horizontal="left" wrapText="1" readingOrder="1"/>
    </xf>
    <xf numFmtId="0" fontId="19" fillId="13" borderId="19" xfId="0" applyFont="1" applyFill="1" applyBorder="1" applyAlignment="1">
      <alignment horizontal="left" wrapText="1" readingOrder="1"/>
    </xf>
    <xf numFmtId="0" fontId="19" fillId="13" borderId="20" xfId="0" applyFont="1" applyFill="1" applyBorder="1" applyAlignment="1">
      <alignment horizontal="left" wrapText="1" readingOrder="1"/>
    </xf>
    <xf numFmtId="0" fontId="19" fillId="0" borderId="25" xfId="0" applyFont="1" applyBorder="1" applyAlignment="1">
      <alignment horizontal="left" wrapText="1" readingOrder="1"/>
    </xf>
    <xf numFmtId="0" fontId="19" fillId="0" borderId="20" xfId="0" applyFont="1" applyBorder="1" applyAlignment="1">
      <alignment horizontal="left" wrapText="1" readingOrder="1"/>
    </xf>
    <xf numFmtId="0" fontId="3" fillId="14" borderId="24" xfId="0" applyFont="1" applyFill="1" applyBorder="1" applyAlignment="1">
      <alignment horizontal="center" vertical="center" wrapText="1" readingOrder="1"/>
    </xf>
    <xf numFmtId="0" fontId="3" fillId="14" borderId="23" xfId="0" applyFont="1" applyFill="1" applyBorder="1" applyAlignment="1">
      <alignment horizontal="center" vertical="center" wrapText="1" readingOrder="1"/>
    </xf>
    <xf numFmtId="0" fontId="19" fillId="14" borderId="19" xfId="0" applyFont="1" applyFill="1" applyBorder="1" applyAlignment="1">
      <alignment horizontal="left" wrapText="1" readingOrder="1"/>
    </xf>
    <xf numFmtId="0" fontId="19" fillId="14" borderId="22" xfId="0" applyFont="1" applyFill="1" applyBorder="1" applyAlignment="1">
      <alignment horizontal="left" wrapText="1" readingOrder="1"/>
    </xf>
    <xf numFmtId="0" fontId="19" fillId="12" borderId="19" xfId="0" applyFont="1" applyFill="1" applyBorder="1" applyAlignment="1">
      <alignment horizontal="left" wrapText="1" readingOrder="1"/>
    </xf>
    <xf numFmtId="0" fontId="19" fillId="12" borderId="22" xfId="0" applyFont="1" applyFill="1" applyBorder="1" applyAlignment="1">
      <alignment horizontal="left" wrapText="1" readingOrder="1"/>
    </xf>
    <xf numFmtId="0" fontId="19" fillId="13" borderId="22" xfId="0" applyFont="1" applyFill="1" applyBorder="1" applyAlignment="1">
      <alignment horizontal="left" wrapText="1" readingOrder="1"/>
    </xf>
    <xf numFmtId="0" fontId="21" fillId="13" borderId="21" xfId="0" applyFont="1" applyFill="1" applyBorder="1" applyAlignment="1">
      <alignment horizontal="center" vertical="center" wrapText="1" readingOrder="1"/>
    </xf>
    <xf numFmtId="0" fontId="21" fillId="13" borderId="23" xfId="0" applyFont="1" applyFill="1" applyBorder="1" applyAlignment="1">
      <alignment horizontal="center" vertical="center" wrapText="1" readingOrder="1"/>
    </xf>
    <xf numFmtId="0" fontId="19" fillId="14" borderId="26" xfId="0" applyFont="1" applyFill="1" applyBorder="1" applyAlignment="1">
      <alignment horizontal="left" wrapText="1" readingOrder="1"/>
    </xf>
    <xf numFmtId="0" fontId="19" fillId="14" borderId="27" xfId="0" applyFont="1" applyFill="1" applyBorder="1" applyAlignment="1">
      <alignment horizontal="left" wrapText="1" readingOrder="1"/>
    </xf>
    <xf numFmtId="0" fontId="3" fillId="12" borderId="24" xfId="0" applyFont="1" applyFill="1" applyBorder="1" applyAlignment="1">
      <alignment horizontal="center" vertical="center" wrapText="1" readingOrder="1"/>
    </xf>
    <xf numFmtId="0" fontId="3" fillId="12"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0" xfId="0" applyFont="1" applyFill="1" applyBorder="1" applyAlignment="1">
      <alignment horizontal="center" vertical="center" textRotation="90" wrapText="1" readingOrder="1"/>
    </xf>
    <xf numFmtId="0" fontId="19" fillId="12" borderId="26" xfId="0" applyFont="1" applyFill="1" applyBorder="1" applyAlignment="1">
      <alignment horizontal="left" wrapText="1" readingOrder="1"/>
    </xf>
    <xf numFmtId="0" fontId="19" fillId="12" borderId="27" xfId="0" applyFont="1" applyFill="1" applyBorder="1" applyAlignment="1">
      <alignment horizontal="left" wrapText="1" readingOrder="1"/>
    </xf>
    <xf numFmtId="0" fontId="6" fillId="0" borderId="17" xfId="0" applyFont="1" applyBorder="1" applyAlignment="1">
      <alignment horizontal="justify" vertical="center" wrapText="1"/>
    </xf>
    <xf numFmtId="0" fontId="16" fillId="10" borderId="12" xfId="0" applyFont="1" applyFill="1" applyBorder="1" applyAlignment="1">
      <alignment horizontal="center" vertical="center" wrapText="1" readingOrder="1"/>
    </xf>
    <xf numFmtId="0" fontId="16" fillId="10" borderId="13" xfId="0" applyFont="1" applyFill="1" applyBorder="1" applyAlignment="1">
      <alignment horizontal="center" vertical="center" wrapText="1" readingOrder="1"/>
    </xf>
    <xf numFmtId="0" fontId="16" fillId="10" borderId="14" xfId="0" applyFont="1" applyFill="1" applyBorder="1" applyAlignment="1">
      <alignment horizontal="center" vertical="center" wrapText="1" readingOrder="1"/>
    </xf>
    <xf numFmtId="0" fontId="3" fillId="0" borderId="15" xfId="0" applyFont="1" applyBorder="1" applyAlignment="1">
      <alignment horizontal="center" vertical="center" wrapText="1" readingOrder="1"/>
    </xf>
    <xf numFmtId="0" fontId="3" fillId="0" borderId="16" xfId="0" applyFont="1" applyBorder="1" applyAlignment="1">
      <alignment horizontal="center" vertical="center" wrapText="1" readingOrder="1"/>
    </xf>
    <xf numFmtId="0" fontId="3" fillId="0" borderId="11" xfId="0" applyFont="1" applyBorder="1" applyAlignment="1">
      <alignment horizontal="center" vertical="center" wrapText="1" readingOrder="1"/>
    </xf>
  </cellXfs>
  <cellStyles count="2">
    <cellStyle name="Normal" xfId="0" builtinId="0"/>
    <cellStyle name="Porcentaje" xfId="1" builtinId="5"/>
  </cellStyles>
  <dxfs count="140">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9"/>
  <sheetViews>
    <sheetView tabSelected="1" topLeftCell="A4" zoomScale="130" zoomScaleNormal="130" workbookViewId="0">
      <pane ySplit="5" topLeftCell="A9" activePane="bottomLeft" state="frozen"/>
      <selection activeCell="A4" sqref="A4"/>
      <selection pane="bottomLeft" activeCell="AE13" sqref="AE13"/>
    </sheetView>
  </sheetViews>
  <sheetFormatPr baseColWidth="10" defaultRowHeight="16.5" x14ac:dyDescent="0.3"/>
  <cols>
    <col min="1" max="1" width="4" style="2" bestFit="1" customWidth="1"/>
    <col min="2" max="2" width="12.7109375" style="2" bestFit="1" customWidth="1"/>
    <col min="3" max="3" width="26.42578125" style="2" customWidth="1"/>
    <col min="4" max="4" width="22.5703125" style="2" customWidth="1"/>
    <col min="5" max="5" width="32.42578125" style="1" customWidth="1"/>
    <col min="6" max="6" width="19" style="5" customWidth="1"/>
    <col min="7" max="7" width="13.5703125" style="1" bestFit="1" customWidth="1"/>
    <col min="8" max="8" width="16.5703125" style="1" customWidth="1"/>
    <col min="9" max="9" width="6.28515625" style="1" bestFit="1" customWidth="1"/>
    <col min="10" max="10" width="27.28515625" style="1" bestFit="1" customWidth="1"/>
    <col min="11" max="11" width="25" style="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13" style="1" customWidth="1"/>
    <col min="25" max="25" width="8.7109375" style="1" customWidth="1"/>
    <col min="26" max="26" width="7.140625" style="1" customWidth="1"/>
    <col min="27" max="27" width="9.28515625" style="1" customWidth="1"/>
    <col min="28" max="28" width="6.28515625" style="1" customWidth="1"/>
    <col min="29" max="29" width="8.42578125" style="1" customWidth="1"/>
    <col min="30" max="30" width="7.28515625" style="1" customWidth="1"/>
    <col min="31" max="31" width="31.5703125"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36" x14ac:dyDescent="0.3">
      <c r="B1" s="10" t="s">
        <v>99</v>
      </c>
    </row>
    <row r="2" spans="1:36" x14ac:dyDescent="0.3">
      <c r="B2" s="10"/>
    </row>
    <row r="3" spans="1:36" x14ac:dyDescent="0.3">
      <c r="B3" s="10"/>
    </row>
    <row r="4" spans="1:36" ht="26.25" hidden="1" customHeight="1" x14ac:dyDescent="0.3">
      <c r="A4" s="96" t="s">
        <v>45</v>
      </c>
      <c r="B4" s="97"/>
      <c r="C4" s="12" t="s">
        <v>124</v>
      </c>
      <c r="D4" s="13"/>
      <c r="E4" s="14"/>
      <c r="F4" s="15"/>
      <c r="G4" s="14"/>
      <c r="H4" s="14"/>
      <c r="I4" s="14"/>
      <c r="J4" s="14"/>
      <c r="K4" s="14"/>
      <c r="L4" s="14"/>
      <c r="M4" s="14"/>
      <c r="N4" s="16"/>
      <c r="O4" s="11"/>
      <c r="P4" s="11"/>
      <c r="Q4" s="11"/>
      <c r="R4" s="11"/>
      <c r="S4" s="11"/>
      <c r="T4" s="11"/>
      <c r="U4" s="11"/>
      <c r="V4" s="11"/>
      <c r="W4" s="11"/>
      <c r="X4" s="11"/>
      <c r="Y4" s="11"/>
      <c r="Z4" s="11"/>
      <c r="AA4" s="11"/>
      <c r="AB4" s="11"/>
      <c r="AC4" s="11"/>
      <c r="AD4" s="11"/>
      <c r="AE4" s="11"/>
      <c r="AF4" s="11"/>
      <c r="AG4" s="11"/>
      <c r="AH4" s="11"/>
      <c r="AI4" s="11"/>
      <c r="AJ4" s="11"/>
    </row>
    <row r="5" spans="1:36" ht="30" hidden="1" customHeight="1" x14ac:dyDescent="0.3">
      <c r="A5" s="96" t="s">
        <v>125</v>
      </c>
      <c r="B5" s="97"/>
      <c r="C5" s="106" t="s">
        <v>126</v>
      </c>
      <c r="D5" s="107"/>
      <c r="E5" s="107"/>
      <c r="F5" s="107"/>
      <c r="G5" s="107"/>
      <c r="H5" s="107"/>
      <c r="I5" s="107"/>
      <c r="J5" s="107"/>
      <c r="K5" s="107"/>
      <c r="L5" s="107"/>
      <c r="M5" s="107"/>
      <c r="N5" s="108"/>
      <c r="O5" s="11"/>
      <c r="P5" s="11"/>
      <c r="Q5" s="11"/>
      <c r="R5" s="11"/>
      <c r="S5" s="11"/>
      <c r="T5" s="11"/>
      <c r="U5" s="11"/>
      <c r="V5" s="11"/>
      <c r="W5" s="11"/>
      <c r="X5" s="11"/>
      <c r="Y5" s="11"/>
      <c r="Z5" s="11"/>
      <c r="AA5" s="11"/>
      <c r="AB5" s="11"/>
      <c r="AC5" s="11"/>
      <c r="AD5" s="11"/>
      <c r="AE5" s="11"/>
      <c r="AF5" s="11"/>
      <c r="AG5" s="11"/>
      <c r="AH5" s="11"/>
      <c r="AI5" s="11"/>
      <c r="AJ5" s="11"/>
    </row>
    <row r="6" spans="1:36" ht="49.5" hidden="1" customHeight="1" x14ac:dyDescent="0.3">
      <c r="A6" s="96" t="s">
        <v>46</v>
      </c>
      <c r="B6" s="97"/>
      <c r="C6" s="109" t="s">
        <v>127</v>
      </c>
      <c r="D6" s="110"/>
      <c r="E6" s="110"/>
      <c r="F6" s="110"/>
      <c r="G6" s="110"/>
      <c r="H6" s="110"/>
      <c r="I6" s="110"/>
      <c r="J6" s="110"/>
      <c r="K6" s="110"/>
      <c r="L6" s="110"/>
      <c r="M6" s="110"/>
      <c r="N6" s="111"/>
      <c r="O6" s="11"/>
      <c r="P6" s="11"/>
      <c r="Q6" s="11"/>
      <c r="R6" s="11"/>
      <c r="S6" s="11"/>
      <c r="T6" s="11"/>
      <c r="U6" s="11"/>
      <c r="V6" s="11"/>
      <c r="W6" s="11"/>
      <c r="X6" s="11"/>
      <c r="Y6" s="11"/>
      <c r="Z6" s="11"/>
      <c r="AA6" s="11"/>
      <c r="AB6" s="11"/>
      <c r="AC6" s="11"/>
      <c r="AD6" s="11"/>
      <c r="AE6" s="11"/>
      <c r="AF6" s="11"/>
      <c r="AG6" s="11"/>
      <c r="AH6" s="11"/>
      <c r="AI6" s="11"/>
      <c r="AJ6" s="11"/>
    </row>
    <row r="7" spans="1:36" ht="16.5" customHeight="1" x14ac:dyDescent="0.3">
      <c r="A7" s="98" t="s">
        <v>0</v>
      </c>
      <c r="B7" s="88" t="s">
        <v>2</v>
      </c>
      <c r="C7" s="90" t="s">
        <v>3</v>
      </c>
      <c r="D7" s="90" t="s">
        <v>44</v>
      </c>
      <c r="E7" s="87" t="s">
        <v>1</v>
      </c>
      <c r="F7" s="94" t="s">
        <v>55</v>
      </c>
      <c r="G7" s="87" t="s">
        <v>7</v>
      </c>
      <c r="H7" s="89" t="s">
        <v>35</v>
      </c>
      <c r="I7" s="91" t="s">
        <v>6</v>
      </c>
      <c r="J7" s="94" t="s">
        <v>101</v>
      </c>
      <c r="K7" s="94" t="s">
        <v>106</v>
      </c>
      <c r="L7" s="93" t="s">
        <v>47</v>
      </c>
      <c r="M7" s="91" t="s">
        <v>6</v>
      </c>
      <c r="N7" s="90" t="s">
        <v>53</v>
      </c>
      <c r="O7" s="104" t="s">
        <v>13</v>
      </c>
      <c r="P7" s="95" t="s">
        <v>129</v>
      </c>
      <c r="Q7" s="94" t="s">
        <v>14</v>
      </c>
      <c r="R7" s="95" t="s">
        <v>10</v>
      </c>
      <c r="S7" s="95"/>
      <c r="T7" s="95"/>
      <c r="U7" s="95"/>
      <c r="V7" s="95"/>
      <c r="W7" s="95"/>
      <c r="X7" s="100" t="s">
        <v>50</v>
      </c>
      <c r="Y7" s="100" t="s">
        <v>51</v>
      </c>
      <c r="Z7" s="100" t="s">
        <v>6</v>
      </c>
      <c r="AA7" s="100" t="s">
        <v>52</v>
      </c>
      <c r="AB7" s="100" t="s">
        <v>6</v>
      </c>
      <c r="AC7" s="100" t="s">
        <v>54</v>
      </c>
      <c r="AD7" s="104" t="s">
        <v>31</v>
      </c>
      <c r="AE7" s="95" t="s">
        <v>36</v>
      </c>
      <c r="AF7" s="95" t="s">
        <v>37</v>
      </c>
      <c r="AG7" s="95" t="s">
        <v>38</v>
      </c>
      <c r="AH7" s="95" t="s">
        <v>40</v>
      </c>
      <c r="AI7" s="95" t="s">
        <v>39</v>
      </c>
      <c r="AJ7" s="95" t="s">
        <v>41</v>
      </c>
    </row>
    <row r="8" spans="1:36" s="4" customFormat="1" ht="94.5" customHeight="1" x14ac:dyDescent="0.25">
      <c r="A8" s="99"/>
      <c r="B8" s="88"/>
      <c r="C8" s="95"/>
      <c r="D8" s="95"/>
      <c r="E8" s="88"/>
      <c r="F8" s="90"/>
      <c r="G8" s="88"/>
      <c r="H8" s="90"/>
      <c r="I8" s="92"/>
      <c r="J8" s="90"/>
      <c r="K8" s="90"/>
      <c r="L8" s="92"/>
      <c r="M8" s="92"/>
      <c r="N8" s="95"/>
      <c r="O8" s="105"/>
      <c r="P8" s="95"/>
      <c r="Q8" s="90"/>
      <c r="R8" s="9" t="s">
        <v>15</v>
      </c>
      <c r="S8" s="9" t="s">
        <v>19</v>
      </c>
      <c r="T8" s="9" t="s">
        <v>30</v>
      </c>
      <c r="U8" s="9" t="s">
        <v>20</v>
      </c>
      <c r="V8" s="9" t="s">
        <v>23</v>
      </c>
      <c r="W8" s="9" t="s">
        <v>26</v>
      </c>
      <c r="X8" s="100"/>
      <c r="Y8" s="100"/>
      <c r="Z8" s="100"/>
      <c r="AA8" s="100"/>
      <c r="AB8" s="100"/>
      <c r="AC8" s="100"/>
      <c r="AD8" s="105"/>
      <c r="AE8" s="95"/>
      <c r="AF8" s="95"/>
      <c r="AG8" s="95"/>
      <c r="AH8" s="95"/>
      <c r="AI8" s="95"/>
      <c r="AJ8" s="95"/>
    </row>
    <row r="9" spans="1:36" s="3" customFormat="1" ht="167.25" customHeight="1" x14ac:dyDescent="0.25">
      <c r="A9" s="72">
        <v>1</v>
      </c>
      <c r="B9" s="73" t="s">
        <v>128</v>
      </c>
      <c r="C9" s="83" t="s">
        <v>132</v>
      </c>
      <c r="D9" s="83" t="s">
        <v>131</v>
      </c>
      <c r="E9" s="74" t="s">
        <v>133</v>
      </c>
      <c r="F9" s="73" t="s">
        <v>56</v>
      </c>
      <c r="G9" s="72">
        <v>12</v>
      </c>
      <c r="H9" s="75" t="str">
        <f>IF(G9&lt;=0,"",IF(G9&lt;=2,"Muy Baja",IF(G9&lt;=24,"Baja",IF(G9&lt;=500,"Media",IF(G9&lt;=5000,"Alta","Muy Alta")))))</f>
        <v>Baja</v>
      </c>
      <c r="I9" s="76">
        <f>IF(H9="","",IF(H9="Muy Baja",0.2,IF(H9="Baja",0.4,IF(H9="Media",0.6,IF(H9="Alta",0.8,IF(H9="Muy Alta",1,))))))</f>
        <v>0.4</v>
      </c>
      <c r="J9" s="76" t="s">
        <v>103</v>
      </c>
      <c r="K9" s="76" t="s">
        <v>115</v>
      </c>
      <c r="L9" s="75" t="str">
        <f>IF(OR(K9='Tabla Impacto'!$C$11,K9='Tabla Impacto'!$D$11),"Leve",IF(OR(K9='Tabla Impacto'!$C$12,K9='Tabla Impacto'!$D$12),"Menor",IF(OR(K9='Tabla Impacto'!$C$13,K9='Tabla Impacto'!$D$13),"Moderado",IF(OR(K9='Tabla Impacto'!$C$14,K9='Tabla Impacto'!$D$14),"Mayor",IF(OR(K9='Tabla Impacto'!$C$15,K9='Tabla Impacto'!$D$15),"Catastrófico","")))))</f>
        <v>Moderado</v>
      </c>
      <c r="M9" s="76">
        <f>IF(L9="","",IF(L9="Leve",0.2,IF(L9="Menor",0.4,IF(L9="Moderado",0.6,IF(L9="Mayor",0.8,IF(L9="Catastrófico",1,))))))</f>
        <v>0.6</v>
      </c>
      <c r="N9" s="77" t="str">
        <f>IF(OR(AND(H9="Muy Baja",L9="Leve"),AND(H9="Muy Baja",L9="Menor"),AND(H9="Baja",L9="Leve")),"Bajo",IF(OR(AND(H9="Muy baja",L9="Moderado"),AND(H9="Baja",L9="Menor"),AND(H9="Baja",L9="Moderado"),AND(H9="Media",L9="Leve"),AND(H9="Media",L9="Menor"),AND(H9="Media",L9="Moderado"),AND(H9="Alta",L9="Leve"),AND(H9="Alta",L9="Menor")),"Moderado",IF(OR(AND(H9="Muy Baja",L9="Mayor"),AND(H9="Baja",L9="Mayor"),AND(H9="Media",L9="Mayor"),AND(H9="Alta",L9="Moderado"),AND(H9="Alta",L9="Mayor"),AND(H9="Muy Alta",L9="Leve"),AND(H9="Muy Alta",L9="Menor"),AND(H9="Muy Alta",L9="Moderado"),AND(H9="Muy Alta",L9="Mayor")),"Alto",IF(OR(AND(H9="Muy Baja",L9="Catastrófico"),AND(H9="Baja",L9="Catastrófico"),AND(H9="Media",L9="Catastrófico"),AND(H9="Alta",L9="Catastrófico"),AND(H9="Muy Alta",L9="Catastrófico")),"Extremo",""))))</f>
        <v>Moderado</v>
      </c>
      <c r="O9" s="6">
        <v>12</v>
      </c>
      <c r="P9" s="84" t="s">
        <v>151</v>
      </c>
      <c r="Q9" s="6" t="str">
        <f>IF(OR(R9="Preventivo",R9="Detectivo"),"Probabilidad",IF(R9="Correctivo","Impacto",""))</f>
        <v>Probabilidad</v>
      </c>
      <c r="R9" s="19" t="s">
        <v>16</v>
      </c>
      <c r="S9" s="19" t="s">
        <v>11</v>
      </c>
      <c r="T9" s="8" t="str">
        <f>IF(AND(R9="Preventivo",S9="Automático"),"50%",IF(AND(R9="Preventivo",S9="Manual"),"40%",IF(AND(R9="Detectivo",S9="Automático"),"40%",IF(AND(R9="Detectivo",S9="Manual"),"30%",IF(AND(R9="Correctivo",S9="Automático"),"35%",IF(AND(R9="Correctivo",S9="Manual"),"25%",""))))))</f>
        <v>40%</v>
      </c>
      <c r="U9" s="19" t="s">
        <v>21</v>
      </c>
      <c r="V9" s="19" t="s">
        <v>24</v>
      </c>
      <c r="W9" s="19" t="s">
        <v>27</v>
      </c>
      <c r="X9" s="69">
        <f>IFERROR(IF(Q9="Probabilidad",(I9-(+I9*T9)),IF(Q9="Impacto",I9,"")),"")</f>
        <v>0.24</v>
      </c>
      <c r="Y9" s="67" t="str">
        <f>IFERROR(IF(X9="","",IF(X9&lt;=0.2,"Muy Baja",IF(X9&lt;=0.4,"Baja",IF(X9&lt;=0.6,"Media",IF(X9&lt;=0.8,"Alta","Muy Alta"))))),"")</f>
        <v>Baja</v>
      </c>
      <c r="Z9" s="54">
        <f>+X9</f>
        <v>0.24</v>
      </c>
      <c r="AA9" s="67" t="str">
        <f>IFERROR(IF(AB9="","",IF(AB9&lt;=0.2,"Leve",IF(AB9&lt;=0.4,"Menor",IF(AB9&lt;=0.6,"Moderado",IF(AB9&lt;=0.8,"Mayor","Catastrófico"))))),"")</f>
        <v>Moderado</v>
      </c>
      <c r="AB9" s="70">
        <f>IFERROR(IF(Q9="Impacto",(M9-(+M9*T9)),IF(Q9="Probabilidad",M9,"")),"")</f>
        <v>0.6</v>
      </c>
      <c r="AC9" s="68" t="str">
        <f>IFERROR(IF(OR(AND(Y9="Muy Baja",AA9="Leve"),AND(Y9="Muy Baja",AA9="Menor"),AND(Y9="Baja",AA9="Leve")),"Bajo",IF(OR(AND(Y9="Muy baja",AA9="Moderado"),AND(Y9="Baja",AA9="Menor"),AND(Y9="Baja",AA9="Moderado"),AND(Y9="Media",AA9="Leve"),AND(Y9="Media",AA9="Menor"),AND(Y9="Media",AA9="Moderado"),AND(Y9="Alta",AA9="Leve"),AND(Y9="Alta",AA9="Menor")),"Moderado",IF(OR(AND(Y9="Muy Baja",AA9="Mayor"),AND(Y9="Baja",AA9="Mayor"),AND(Y9="Media",AA9="Mayor"),AND(Y9="Alta",AA9="Moderado"),AND(Y9="Alta",AA9="Mayor"),AND(Y9="Muy Alta",AA9="Leve"),AND(Y9="Muy Alta",AA9="Menor"),AND(Y9="Muy Alta",AA9="Moderado"),AND(Y9="Muy Alta",AA9="Mayor")),"Alto",IF(OR(AND(Y9="Muy Baja",AA9="Catastrófico"),AND(Y9="Baja",AA9="Catastrófico"),AND(Y9="Media",AA9="Catastrófico"),AND(Y9="Alta",AA9="Catastrófico"),AND(Y9="Muy Alta",AA9="Catastrófico")),"Extremo","")))),"")</f>
        <v>Moderado</v>
      </c>
      <c r="AD9" s="71" t="s">
        <v>34</v>
      </c>
      <c r="AE9" s="7" t="s">
        <v>152</v>
      </c>
      <c r="AF9" s="78" t="s">
        <v>153</v>
      </c>
      <c r="AG9" s="79">
        <v>44377</v>
      </c>
      <c r="AH9" s="79">
        <v>44408</v>
      </c>
      <c r="AI9" s="78" t="s">
        <v>154</v>
      </c>
      <c r="AJ9" s="80" t="s">
        <v>43</v>
      </c>
    </row>
    <row r="10" spans="1:36" s="3" customFormat="1" ht="167.25" customHeight="1" x14ac:dyDescent="0.25">
      <c r="A10" s="72">
        <v>2</v>
      </c>
      <c r="B10" s="73" t="s">
        <v>128</v>
      </c>
      <c r="C10" s="83" t="s">
        <v>136</v>
      </c>
      <c r="D10" s="83" t="s">
        <v>135</v>
      </c>
      <c r="E10" s="74" t="s">
        <v>134</v>
      </c>
      <c r="F10" s="73" t="s">
        <v>56</v>
      </c>
      <c r="G10" s="72">
        <v>12</v>
      </c>
      <c r="H10" s="75" t="str">
        <f>IF(G10&lt;=0,"",IF(G10&lt;=2,"Muy Baja",IF(G10&lt;=24,"Baja",IF(G10&lt;=500,"Media",IF(G10&lt;=5000,"Alta","Muy Alta")))))</f>
        <v>Baja</v>
      </c>
      <c r="I10" s="76">
        <f>IF(H10="","",IF(H10="Muy Baja",0.2,IF(H10="Baja",0.4,IF(H10="Media",0.6,IF(H10="Alta",0.8,IF(H10="Muy Alta",1,))))))</f>
        <v>0.4</v>
      </c>
      <c r="J10" s="76" t="s">
        <v>103</v>
      </c>
      <c r="K10" s="76" t="s">
        <v>115</v>
      </c>
      <c r="L10" s="75" t="str">
        <f>IF(OR(K10='Tabla Impacto'!$C$11,K10='Tabla Impacto'!$D$11),"Leve",IF(OR(K10='Tabla Impacto'!$C$12,K10='Tabla Impacto'!$D$12),"Menor",IF(OR(K10='Tabla Impacto'!$C$13,K10='Tabla Impacto'!$D$13),"Moderado",IF(OR(K10='Tabla Impacto'!$C$14,K10='Tabla Impacto'!$D$14),"Mayor",IF(OR(K10='Tabla Impacto'!$C$15,K10='Tabla Impacto'!$D$15),"Catastrófico","")))))</f>
        <v>Moderado</v>
      </c>
      <c r="M10" s="76">
        <f>IF(L10="","",IF(L10="Leve",0.2,IF(L10="Menor",0.4,IF(L10="Moderado",0.6,IF(L10="Mayor",0.8,IF(L10="Catastrófico",1,))))))</f>
        <v>0.6</v>
      </c>
      <c r="N10" s="77"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6">
        <v>12</v>
      </c>
      <c r="P10" s="84" t="s">
        <v>155</v>
      </c>
      <c r="Q10" s="6" t="str">
        <f>IF(OR(R10="Preventivo",R10="Detectivo"),"Probabilidad",IF(R10="Correctivo","Impacto",""))</f>
        <v>Probabilidad</v>
      </c>
      <c r="R10" s="19" t="s">
        <v>16</v>
      </c>
      <c r="S10" s="19" t="s">
        <v>11</v>
      </c>
      <c r="T10" s="8" t="str">
        <f>IF(AND(R10="Preventivo",S10="Automático"),"50%",IF(AND(R10="Preventivo",S10="Manual"),"40%",IF(AND(R10="Detectivo",S10="Automático"),"40%",IF(AND(R10="Detectivo",S10="Manual"),"30%",IF(AND(R10="Correctivo",S10="Automático"),"35%",IF(AND(R10="Correctivo",S10="Manual"),"25%",""))))))</f>
        <v>40%</v>
      </c>
      <c r="U10" s="19" t="s">
        <v>21</v>
      </c>
      <c r="V10" s="19" t="s">
        <v>24</v>
      </c>
      <c r="W10" s="19" t="s">
        <v>27</v>
      </c>
      <c r="X10" s="69">
        <f>IFERROR(IF(Q10="Probabilidad",(I10-(+I10*T10)),IF(Q10="Impacto",I10,"")),"")</f>
        <v>0.24</v>
      </c>
      <c r="Y10" s="67" t="str">
        <f>IFERROR(IF(X10="","",IF(X10&lt;=0.2,"Muy Baja",IF(X10&lt;=0.4,"Baja",IF(X10&lt;=0.6,"Media",IF(X10&lt;=0.8,"Alta","Muy Alta"))))),"")</f>
        <v>Baja</v>
      </c>
      <c r="Z10" s="54">
        <f>+X10</f>
        <v>0.24</v>
      </c>
      <c r="AA10" s="67" t="str">
        <f>IFERROR(IF(AB10="","",IF(AB10&lt;=0.2,"Leve",IF(AB10&lt;=0.4,"Menor",IF(AB10&lt;=0.6,"Moderado",IF(AB10&lt;=0.8,"Mayor","Catastrófico"))))),"")</f>
        <v>Moderado</v>
      </c>
      <c r="AB10" s="70">
        <f>IFERROR(IF(Q10="Impacto",(M10-(+M10*T10)),IF(Q10="Probabilidad",M10,"")),"")</f>
        <v>0.6</v>
      </c>
      <c r="AC10" s="68"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71" t="s">
        <v>34</v>
      </c>
      <c r="AE10" s="7" t="s">
        <v>156</v>
      </c>
      <c r="AF10" s="78" t="s">
        <v>153</v>
      </c>
      <c r="AG10" s="79">
        <v>44377</v>
      </c>
      <c r="AH10" s="79">
        <v>44408</v>
      </c>
      <c r="AI10" s="78" t="s">
        <v>137</v>
      </c>
      <c r="AJ10" s="80" t="s">
        <v>43</v>
      </c>
    </row>
    <row r="11" spans="1:36" s="3" customFormat="1" ht="231" customHeight="1" x14ac:dyDescent="0.25">
      <c r="A11" s="72">
        <v>3</v>
      </c>
      <c r="B11" s="73" t="s">
        <v>128</v>
      </c>
      <c r="C11" s="83" t="s">
        <v>139</v>
      </c>
      <c r="D11" s="83" t="s">
        <v>138</v>
      </c>
      <c r="E11" s="74" t="s">
        <v>148</v>
      </c>
      <c r="F11" s="73" t="s">
        <v>56</v>
      </c>
      <c r="G11" s="72">
        <v>1</v>
      </c>
      <c r="H11" s="75" t="str">
        <f>IF(G11&lt;=0,"",IF(G11&lt;=2,"Muy Baja",IF(G11&lt;=24,"Baja",IF(G11&lt;=500,"Media",IF(G11&lt;=5000,"Alta","Muy Alta")))))</f>
        <v>Muy Baja</v>
      </c>
      <c r="I11" s="76">
        <f>IF(H11="","",IF(H11="Muy Baja",0.2,IF(H11="Baja",0.4,IF(H11="Media",0.6,IF(H11="Alta",0.8,IF(H11="Muy Alta",1,))))))</f>
        <v>0.2</v>
      </c>
      <c r="J11" s="76" t="s">
        <v>103</v>
      </c>
      <c r="K11" s="76" t="s">
        <v>115</v>
      </c>
      <c r="L11" s="75" t="str">
        <f>IF(OR(K11='Tabla Impacto'!$C$11,K11='Tabla Impacto'!$D$11),"Leve",IF(OR(K11='Tabla Impacto'!$C$12,K11='Tabla Impacto'!$D$12),"Menor",IF(OR(K11='Tabla Impacto'!$C$13,K11='Tabla Impacto'!$D$13),"Moderado",IF(OR(K11='Tabla Impacto'!$C$14,K11='Tabla Impacto'!$D$14),"Mayor",IF(OR(K11='Tabla Impacto'!$C$15,K11='Tabla Impacto'!$D$15),"Catastrófico","")))))</f>
        <v>Moderado</v>
      </c>
      <c r="M11" s="76">
        <f>IF(L11="","",IF(L11="Leve",0.2,IF(L11="Menor",0.4,IF(L11="Moderado",0.6,IF(L11="Mayor",0.8,IF(L11="Catastrófico",1,))))))</f>
        <v>0.6</v>
      </c>
      <c r="N11" s="77" t="str">
        <f>IF(OR(AND(H11="Muy Baja",L11="Leve"),AND(H11="Muy Baja",L11="Menor"),AND(H11="Baja",L11="Leve")),"Bajo",IF(OR(AND(H11="Muy baja",L11="Moderado"),AND(H11="Baja",L11="Menor"),AND(H11="Baja",L11="Moderado"),AND(H11="Media",L11="Leve"),AND(H11="Media",L11="Menor"),AND(H11="Media",L11="Moderado"),AND(H11="Alta",L11="Leve"),AND(H11="Alta",L11="Menor")),"Moderado",IF(OR(AND(H11="Muy Baja",L11="Mayor"),AND(H11="Baja",L11="Mayor"),AND(H11="Media",L11="Mayor"),AND(H11="Alta",L11="Moderado"),AND(H11="Alta",L11="Mayor"),AND(H11="Muy Alta",L11="Leve"),AND(H11="Muy Alta",L11="Menor"),AND(H11="Muy Alta",L11="Moderado"),AND(H11="Muy Alta",L11="Mayor")),"Alto",IF(OR(AND(H11="Muy Baja",L11="Catastrófico"),AND(H11="Baja",L11="Catastrófico"),AND(H11="Media",L11="Catastrófico"),AND(H11="Alta",L11="Catastrófico"),AND(H11="Muy Alta",L11="Catastrófico")),"Extremo",""))))</f>
        <v>Moderado</v>
      </c>
      <c r="O11" s="6">
        <v>1</v>
      </c>
      <c r="P11" s="84" t="s">
        <v>157</v>
      </c>
      <c r="Q11" s="6" t="str">
        <f>IF(OR(R11="Preventivo",R11="Detectivo"),"Probabilidad",IF(R11="Correctivo","Impacto",""))</f>
        <v>Probabilidad</v>
      </c>
      <c r="R11" s="19" t="s">
        <v>16</v>
      </c>
      <c r="S11" s="19" t="s">
        <v>11</v>
      </c>
      <c r="T11" s="8" t="str">
        <f>IF(AND(R11="Preventivo",S11="Automático"),"50%",IF(AND(R11="Preventivo",S11="Manual"),"40%",IF(AND(R11="Detectivo",S11="Automático"),"40%",IF(AND(R11="Detectivo",S11="Manual"),"30%",IF(AND(R11="Correctivo",S11="Automático"),"35%",IF(AND(R11="Correctivo",S11="Manual"),"25%",""))))))</f>
        <v>40%</v>
      </c>
      <c r="U11" s="19" t="s">
        <v>21</v>
      </c>
      <c r="V11" s="19" t="s">
        <v>24</v>
      </c>
      <c r="W11" s="19" t="s">
        <v>27</v>
      </c>
      <c r="X11" s="69">
        <f>IFERROR(IF(Q11="Probabilidad",(I11-(+I11*T11)),IF(Q11="Impacto",I11,"")),"")</f>
        <v>0.12</v>
      </c>
      <c r="Y11" s="67" t="str">
        <f>IFERROR(IF(X11="","",IF(X11&lt;=0.2,"Muy Baja",IF(X11&lt;=0.4,"Baja",IF(X11&lt;=0.6,"Media",IF(X11&lt;=0.8,"Alta","Muy Alta"))))),"")</f>
        <v>Muy Baja</v>
      </c>
      <c r="Z11" s="54">
        <f>+X11</f>
        <v>0.12</v>
      </c>
      <c r="AA11" s="67" t="str">
        <f>IFERROR(IF(AB11="","",IF(AB11&lt;=0.2,"Leve",IF(AB11&lt;=0.4,"Menor",IF(AB11&lt;=0.6,"Moderado",IF(AB11&lt;=0.8,"Mayor","Catastrófico"))))),"")</f>
        <v>Moderado</v>
      </c>
      <c r="AB11" s="70">
        <f>IFERROR(IF(Q11="Impacto",(M11-(+M11*T11)),IF(Q11="Probabilidad",M11,"")),"")</f>
        <v>0.6</v>
      </c>
      <c r="AC11" s="68" t="str">
        <f>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71" t="s">
        <v>34</v>
      </c>
      <c r="AE11" s="7" t="s">
        <v>149</v>
      </c>
      <c r="AF11" s="78" t="s">
        <v>153</v>
      </c>
      <c r="AG11" s="79">
        <v>44377</v>
      </c>
      <c r="AH11" s="79">
        <v>44408</v>
      </c>
      <c r="AI11" s="78" t="s">
        <v>140</v>
      </c>
      <c r="AJ11" s="80" t="s">
        <v>43</v>
      </c>
    </row>
    <row r="12" spans="1:36" s="3" customFormat="1" ht="231" customHeight="1" x14ac:dyDescent="0.25">
      <c r="A12" s="72">
        <v>4</v>
      </c>
      <c r="B12" s="73" t="s">
        <v>128</v>
      </c>
      <c r="C12" s="83" t="s">
        <v>143</v>
      </c>
      <c r="D12" s="83" t="s">
        <v>142</v>
      </c>
      <c r="E12" s="74" t="s">
        <v>144</v>
      </c>
      <c r="F12" s="73" t="s">
        <v>141</v>
      </c>
      <c r="G12" s="72">
        <v>2</v>
      </c>
      <c r="H12" s="75" t="str">
        <f>IF(G12&lt;=0,"",IF(G12&lt;=2,"Muy Baja",IF(G12&lt;=24,"Baja",IF(G12&lt;=500,"Media",IF(G12&lt;=5000,"Alta","Muy Alta")))))</f>
        <v>Muy Baja</v>
      </c>
      <c r="I12" s="76">
        <f>IF(H12="","",IF(H12="Muy Baja",0.2,IF(H12="Baja",0.4,IF(H12="Media",0.6,IF(H12="Alta",0.8,IF(H12="Muy Alta",1,))))))</f>
        <v>0.2</v>
      </c>
      <c r="J12" s="76" t="s">
        <v>103</v>
      </c>
      <c r="K12" s="76" t="s">
        <v>115</v>
      </c>
      <c r="L12" s="75" t="str">
        <f>IF(OR(K12='Tabla Impacto'!$C$11,K12='Tabla Impacto'!$D$11),"Leve",IF(OR(K12='Tabla Impacto'!$C$12,K12='Tabla Impacto'!$D$12),"Menor",IF(OR(K12='Tabla Impacto'!$C$13,K12='Tabla Impacto'!$D$13),"Moderado",IF(OR(K12='Tabla Impacto'!$C$14,K12='Tabla Impacto'!$D$14),"Mayor",IF(OR(K12='Tabla Impacto'!$C$15,K12='Tabla Impacto'!$D$15),"Catastrófico","")))))</f>
        <v>Moderado</v>
      </c>
      <c r="M12" s="76">
        <f>IF(L12="","",IF(L12="Leve",0.2,IF(L12="Menor",0.4,IF(L12="Moderado",0.6,IF(L12="Mayor",0.8,IF(L12="Catastrófico",1,))))))</f>
        <v>0.6</v>
      </c>
      <c r="N12" s="77"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6">
        <v>2</v>
      </c>
      <c r="P12" s="84" t="s">
        <v>158</v>
      </c>
      <c r="Q12" s="6" t="str">
        <f>IF(OR(R12="Preventivo",R12="Detectivo"),"Probabilidad",IF(R12="Correctivo","Impacto",""))</f>
        <v>Probabilidad</v>
      </c>
      <c r="R12" s="19" t="s">
        <v>16</v>
      </c>
      <c r="S12" s="19" t="s">
        <v>11</v>
      </c>
      <c r="T12" s="8" t="str">
        <f>IF(AND(R12="Preventivo",S12="Automático"),"50%",IF(AND(R12="Preventivo",S12="Manual"),"40%",IF(AND(R12="Detectivo",S12="Automático"),"40%",IF(AND(R12="Detectivo",S12="Manual"),"30%",IF(AND(R12="Correctivo",S12="Automático"),"35%",IF(AND(R12="Correctivo",S12="Manual"),"25%",""))))))</f>
        <v>40%</v>
      </c>
      <c r="U12" s="19" t="s">
        <v>21</v>
      </c>
      <c r="V12" s="19" t="s">
        <v>24</v>
      </c>
      <c r="W12" s="19" t="s">
        <v>27</v>
      </c>
      <c r="X12" s="69">
        <f>IFERROR(IF(Q12="Probabilidad",(I12-(+I12*T12)),IF(Q12="Impacto",I12,"")),"")</f>
        <v>0.12</v>
      </c>
      <c r="Y12" s="67" t="str">
        <f>IFERROR(IF(X12="","",IF(X12&lt;=0.2,"Muy Baja",IF(X12&lt;=0.4,"Baja",IF(X12&lt;=0.6,"Media",IF(X12&lt;=0.8,"Alta","Muy Alta"))))),"")</f>
        <v>Muy Baja</v>
      </c>
      <c r="Z12" s="54">
        <f>+X12</f>
        <v>0.12</v>
      </c>
      <c r="AA12" s="67" t="str">
        <f>IFERROR(IF(AB12="","",IF(AB12&lt;=0.2,"Leve",IF(AB12&lt;=0.4,"Menor",IF(AB12&lt;=0.6,"Moderado",IF(AB12&lt;=0.8,"Mayor","Catastrófico"))))),"")</f>
        <v>Moderado</v>
      </c>
      <c r="AB12" s="70">
        <f>IFERROR(IF(Q12="Impacto",(M12-(+M12*T12)),IF(Q12="Probabilidad",M12,"")),"")</f>
        <v>0.6</v>
      </c>
      <c r="AC12" s="68"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71" t="s">
        <v>34</v>
      </c>
      <c r="AE12" s="7" t="s">
        <v>145</v>
      </c>
      <c r="AF12" s="78" t="s">
        <v>153</v>
      </c>
      <c r="AG12" s="79">
        <v>44377</v>
      </c>
      <c r="AH12" s="79">
        <v>44408</v>
      </c>
      <c r="AI12" s="78" t="s">
        <v>159</v>
      </c>
      <c r="AJ12" s="80" t="s">
        <v>43</v>
      </c>
    </row>
    <row r="13" spans="1:36" s="3" customFormat="1" ht="206.25" customHeight="1" x14ac:dyDescent="0.25">
      <c r="A13" s="72">
        <v>5</v>
      </c>
      <c r="B13" s="73" t="s">
        <v>128</v>
      </c>
      <c r="C13" s="83" t="s">
        <v>160</v>
      </c>
      <c r="D13" s="83" t="s">
        <v>146</v>
      </c>
      <c r="E13" s="74" t="s">
        <v>161</v>
      </c>
      <c r="F13" s="73" t="s">
        <v>56</v>
      </c>
      <c r="G13" s="72">
        <v>2</v>
      </c>
      <c r="H13" s="75" t="str">
        <f>IF(G13&lt;=0,"",IF(G13&lt;=2,"Muy Baja",IF(G13&lt;=24,"Baja",IF(G13&lt;=500,"Media",IF(G13&lt;=5000,"Alta","Muy Alta")))))</f>
        <v>Muy Baja</v>
      </c>
      <c r="I13" s="76">
        <f>IF(H13="","",IF(H13="Muy Baja",0.2,IF(H13="Baja",0.4,IF(H13="Media",0.6,IF(H13="Alta",0.8,IF(H13="Muy Alta",1,))))))</f>
        <v>0.2</v>
      </c>
      <c r="J13" s="76" t="s">
        <v>103</v>
      </c>
      <c r="K13" s="76" t="s">
        <v>115</v>
      </c>
      <c r="L13" s="75" t="str">
        <f>IF(OR(K13='Tabla Impacto'!$C$11,K13='Tabla Impacto'!$D$11),"Leve",IF(OR(K13='Tabla Impacto'!$C$12,K13='Tabla Impacto'!$D$12),"Menor",IF(OR(K13='Tabla Impacto'!$C$13,K13='Tabla Impacto'!$D$13),"Moderado",IF(OR(K13='Tabla Impacto'!$C$14,K13='Tabla Impacto'!$D$14),"Mayor",IF(OR(K13='Tabla Impacto'!$C$15,K13='Tabla Impacto'!$D$15),"Catastrófico","")))))</f>
        <v>Moderado</v>
      </c>
      <c r="M13" s="76">
        <f>IF(L13="","",IF(L13="Leve",0.2,IF(L13="Menor",0.4,IF(L13="Moderado",0.6,IF(L13="Mayor",0.8,IF(L13="Catastrófico",1,))))))</f>
        <v>0.6</v>
      </c>
      <c r="N13" s="77" t="str">
        <f>IF(OR(AND(H13="Muy Baja",L13="Leve"),AND(H13="Muy Baja",L13="Menor"),AND(H13="Baja",L13="Leve")),"Bajo",IF(OR(AND(H13="Muy baja",L13="Moderado"),AND(H13="Baja",L13="Menor"),AND(H13="Baja",L13="Moderado"),AND(H13="Media",L13="Leve"),AND(H13="Media",L13="Menor"),AND(H13="Media",L13="Moderado"),AND(H13="Alta",L13="Leve"),AND(H13="Alta",L13="Menor")),"Moderado",IF(OR(AND(H13="Muy Baja",L13="Mayor"),AND(H13="Baja",L13="Mayor"),AND(H13="Media",L13="Mayor"),AND(H13="Alta",L13="Moderado"),AND(H13="Alta",L13="Mayor"),AND(H13="Muy Alta",L13="Leve"),AND(H13="Muy Alta",L13="Menor"),AND(H13="Muy Alta",L13="Moderado"),AND(H13="Muy Alta",L13="Mayor")),"Alto",IF(OR(AND(H13="Muy Baja",L13="Catastrófico"),AND(H13="Baja",L13="Catastrófico"),AND(H13="Media",L13="Catastrófico"),AND(H13="Alta",L13="Catastrófico"),AND(H13="Muy Alta",L13="Catastrófico")),"Extremo",""))))</f>
        <v>Moderado</v>
      </c>
      <c r="O13" s="6">
        <v>2</v>
      </c>
      <c r="P13" s="84" t="s">
        <v>162</v>
      </c>
      <c r="Q13" s="6" t="str">
        <f>IF(OR(R13="Preventivo",R13="Detectivo"),"Probabilidad",IF(R13="Correctivo","Impacto",""))</f>
        <v>Probabilidad</v>
      </c>
      <c r="R13" s="19" t="s">
        <v>16</v>
      </c>
      <c r="S13" s="19" t="s">
        <v>11</v>
      </c>
      <c r="T13" s="8" t="str">
        <f>IF(AND(R13="Preventivo",S13="Automático"),"50%",IF(AND(R13="Preventivo",S13="Manual"),"40%",IF(AND(R13="Detectivo",S13="Automático"),"40%",IF(AND(R13="Detectivo",S13="Manual"),"30%",IF(AND(R13="Correctivo",S13="Automático"),"35%",IF(AND(R13="Correctivo",S13="Manual"),"25%",""))))))</f>
        <v>40%</v>
      </c>
      <c r="U13" s="19" t="s">
        <v>21</v>
      </c>
      <c r="V13" s="19" t="s">
        <v>24</v>
      </c>
      <c r="W13" s="19" t="s">
        <v>27</v>
      </c>
      <c r="X13" s="69">
        <f>IFERROR(IF(Q13="Probabilidad",(I13-(+I13*T13)),IF(Q13="Impacto",I13,"")),"")</f>
        <v>0.12</v>
      </c>
      <c r="Y13" s="67" t="str">
        <f>IFERROR(IF(X13="","",IF(X13&lt;=0.2,"Muy Baja",IF(X13&lt;=0.4,"Baja",IF(X13&lt;=0.6,"Media",IF(X13&lt;=0.8,"Alta","Muy Alta"))))),"")</f>
        <v>Muy Baja</v>
      </c>
      <c r="Z13" s="54">
        <f>+X13</f>
        <v>0.12</v>
      </c>
      <c r="AA13" s="67" t="str">
        <f>IFERROR(IF(AB13="","",IF(AB13&lt;=0.2,"Leve",IF(AB13&lt;=0.4,"Menor",IF(AB13&lt;=0.6,"Moderado",IF(AB13&lt;=0.8,"Mayor","Catastrófico"))))),"")</f>
        <v>Moderado</v>
      </c>
      <c r="AB13" s="70">
        <f>IFERROR(IF(Q13="Impacto",(M13-(+M13*T13)),IF(Q13="Probabilidad",M13,"")),"")</f>
        <v>0.6</v>
      </c>
      <c r="AC13" s="68"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Moderado</v>
      </c>
      <c r="AD13" s="71" t="s">
        <v>34</v>
      </c>
      <c r="AE13" s="7" t="s">
        <v>163</v>
      </c>
      <c r="AF13" s="78" t="s">
        <v>147</v>
      </c>
      <c r="AG13" s="79">
        <v>44377</v>
      </c>
      <c r="AH13" s="79">
        <v>44408</v>
      </c>
      <c r="AI13" s="78" t="s">
        <v>130</v>
      </c>
      <c r="AJ13" s="80" t="s">
        <v>43</v>
      </c>
    </row>
    <row r="14" spans="1:36" ht="49.5" customHeight="1" x14ac:dyDescent="0.3">
      <c r="A14" s="6"/>
      <c r="B14" s="101" t="s">
        <v>49</v>
      </c>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3"/>
    </row>
    <row r="16" spans="1:36" x14ac:dyDescent="0.3">
      <c r="A16" s="1"/>
      <c r="B16" s="10" t="s">
        <v>48</v>
      </c>
      <c r="C16" s="1"/>
      <c r="D16" s="1"/>
      <c r="F16" s="1"/>
    </row>
    <row r="19" spans="2:4" ht="77.25" customHeight="1" x14ac:dyDescent="0.3">
      <c r="B19" s="85" t="s">
        <v>150</v>
      </c>
      <c r="C19" s="86"/>
      <c r="D19" s="86"/>
    </row>
  </sheetData>
  <dataConsolidate/>
  <mergeCells count="38">
    <mergeCell ref="A4:B4"/>
    <mergeCell ref="A5:B5"/>
    <mergeCell ref="A6:B6"/>
    <mergeCell ref="A7:A8"/>
    <mergeCell ref="F7:F8"/>
    <mergeCell ref="E7:E8"/>
    <mergeCell ref="D7:D8"/>
    <mergeCell ref="C7:C8"/>
    <mergeCell ref="B7:B8"/>
    <mergeCell ref="C5:N5"/>
    <mergeCell ref="C6:N6"/>
    <mergeCell ref="M7:M8"/>
    <mergeCell ref="J7:J8"/>
    <mergeCell ref="K7:K8"/>
    <mergeCell ref="AF7:AF8"/>
    <mergeCell ref="N7:N8"/>
    <mergeCell ref="Q7:Q8"/>
    <mergeCell ref="AA7:AA8"/>
    <mergeCell ref="Y7:Y8"/>
    <mergeCell ref="Z7:Z8"/>
    <mergeCell ref="R7:W7"/>
    <mergeCell ref="AD7:AD8"/>
    <mergeCell ref="O7:O8"/>
    <mergeCell ref="AC7:AC8"/>
    <mergeCell ref="AB7:AB8"/>
    <mergeCell ref="X7:X8"/>
    <mergeCell ref="P7:P8"/>
    <mergeCell ref="B19:D19"/>
    <mergeCell ref="G7:G8"/>
    <mergeCell ref="H7:H8"/>
    <mergeCell ref="I7:I8"/>
    <mergeCell ref="L7:L8"/>
    <mergeCell ref="B14:AJ14"/>
    <mergeCell ref="AE7:AE8"/>
    <mergeCell ref="AJ7:AJ8"/>
    <mergeCell ref="AI7:AI8"/>
    <mergeCell ref="AH7:AH8"/>
    <mergeCell ref="AG7:AG8"/>
  </mergeCells>
  <conditionalFormatting sqref="H9">
    <cfRule type="cellIs" dxfId="139" priority="430" operator="equal">
      <formula>"Muy Alta"</formula>
    </cfRule>
    <cfRule type="cellIs" dxfId="138" priority="431" operator="equal">
      <formula>"Alta"</formula>
    </cfRule>
    <cfRule type="cellIs" dxfId="137" priority="432" operator="equal">
      <formula>"Media"</formula>
    </cfRule>
    <cfRule type="cellIs" dxfId="136" priority="433" operator="equal">
      <formula>"Baja"</formula>
    </cfRule>
    <cfRule type="cellIs" dxfId="135" priority="434" operator="equal">
      <formula>"Muy Baja"</formula>
    </cfRule>
  </conditionalFormatting>
  <conditionalFormatting sqref="L9">
    <cfRule type="cellIs" dxfId="134" priority="425" operator="equal">
      <formula>"Catastrófico"</formula>
    </cfRule>
    <cfRule type="cellIs" dxfId="133" priority="426" operator="equal">
      <formula>"Mayor"</formula>
    </cfRule>
    <cfRule type="cellIs" dxfId="132" priority="427" operator="equal">
      <formula>"Moderado"</formula>
    </cfRule>
    <cfRule type="cellIs" dxfId="131" priority="428" operator="equal">
      <formula>"Menor"</formula>
    </cfRule>
    <cfRule type="cellIs" dxfId="130" priority="429" operator="equal">
      <formula>"Leve"</formula>
    </cfRule>
  </conditionalFormatting>
  <conditionalFormatting sqref="N9">
    <cfRule type="cellIs" dxfId="129" priority="421" operator="equal">
      <formula>"Extremo"</formula>
    </cfRule>
    <cfRule type="cellIs" dxfId="128" priority="422" operator="equal">
      <formula>"Alto"</formula>
    </cfRule>
    <cfRule type="cellIs" dxfId="127" priority="423" operator="equal">
      <formula>"Moderado"</formula>
    </cfRule>
    <cfRule type="cellIs" dxfId="126" priority="424" operator="equal">
      <formula>"Bajo"</formula>
    </cfRule>
  </conditionalFormatting>
  <conditionalFormatting sqref="Y9">
    <cfRule type="cellIs" dxfId="125" priority="416" operator="equal">
      <formula>"Muy Alta"</formula>
    </cfRule>
    <cfRule type="cellIs" dxfId="124" priority="417" operator="equal">
      <formula>"Alta"</formula>
    </cfRule>
    <cfRule type="cellIs" dxfId="123" priority="418" operator="equal">
      <formula>"Media"</formula>
    </cfRule>
    <cfRule type="cellIs" dxfId="122" priority="419" operator="equal">
      <formula>"Baja"</formula>
    </cfRule>
    <cfRule type="cellIs" dxfId="121" priority="420" operator="equal">
      <formula>"Muy Baja"</formula>
    </cfRule>
  </conditionalFormatting>
  <conditionalFormatting sqref="AA9">
    <cfRule type="cellIs" dxfId="120" priority="411" operator="equal">
      <formula>"Catastrófico"</formula>
    </cfRule>
    <cfRule type="cellIs" dxfId="119" priority="412" operator="equal">
      <formula>"Mayor"</formula>
    </cfRule>
    <cfRule type="cellIs" dxfId="118" priority="413" operator="equal">
      <formula>"Moderado"</formula>
    </cfRule>
    <cfRule type="cellIs" dxfId="117" priority="414" operator="equal">
      <formula>"Menor"</formula>
    </cfRule>
    <cfRule type="cellIs" dxfId="116" priority="415" operator="equal">
      <formula>"Leve"</formula>
    </cfRule>
  </conditionalFormatting>
  <conditionalFormatting sqref="AC9">
    <cfRule type="cellIs" dxfId="115" priority="407" operator="equal">
      <formula>"Extremo"</formula>
    </cfRule>
    <cfRule type="cellIs" dxfId="114" priority="408" operator="equal">
      <formula>"Alto"</formula>
    </cfRule>
    <cfRule type="cellIs" dxfId="113" priority="409" operator="equal">
      <formula>"Moderado"</formula>
    </cfRule>
    <cfRule type="cellIs" dxfId="112" priority="410" operator="equal">
      <formula>"Bajo"</formula>
    </cfRule>
  </conditionalFormatting>
  <conditionalFormatting sqref="H10">
    <cfRule type="cellIs" dxfId="111" priority="108" operator="equal">
      <formula>"Muy Alta"</formula>
    </cfRule>
    <cfRule type="cellIs" dxfId="110" priority="109" operator="equal">
      <formula>"Alta"</formula>
    </cfRule>
    <cfRule type="cellIs" dxfId="109" priority="110" operator="equal">
      <formula>"Media"</formula>
    </cfRule>
    <cfRule type="cellIs" dxfId="108" priority="111" operator="equal">
      <formula>"Baja"</formula>
    </cfRule>
    <cfRule type="cellIs" dxfId="107" priority="112" operator="equal">
      <formula>"Muy Baja"</formula>
    </cfRule>
  </conditionalFormatting>
  <conditionalFormatting sqref="L10">
    <cfRule type="cellIs" dxfId="106" priority="103" operator="equal">
      <formula>"Catastrófico"</formula>
    </cfRule>
    <cfRule type="cellIs" dxfId="105" priority="104" operator="equal">
      <formula>"Mayor"</formula>
    </cfRule>
    <cfRule type="cellIs" dxfId="104" priority="105" operator="equal">
      <formula>"Moderado"</formula>
    </cfRule>
    <cfRule type="cellIs" dxfId="103" priority="106" operator="equal">
      <formula>"Menor"</formula>
    </cfRule>
    <cfRule type="cellIs" dxfId="102" priority="107" operator="equal">
      <formula>"Leve"</formula>
    </cfRule>
  </conditionalFormatting>
  <conditionalFormatting sqref="N10">
    <cfRule type="cellIs" dxfId="101" priority="99" operator="equal">
      <formula>"Extremo"</formula>
    </cfRule>
    <cfRule type="cellIs" dxfId="100" priority="100" operator="equal">
      <formula>"Alto"</formula>
    </cfRule>
    <cfRule type="cellIs" dxfId="99" priority="101" operator="equal">
      <formula>"Moderado"</formula>
    </cfRule>
    <cfRule type="cellIs" dxfId="98" priority="102" operator="equal">
      <formula>"Bajo"</formula>
    </cfRule>
  </conditionalFormatting>
  <conditionalFormatting sqref="Y10">
    <cfRule type="cellIs" dxfId="97" priority="94" operator="equal">
      <formula>"Muy Alta"</formula>
    </cfRule>
    <cfRule type="cellIs" dxfId="96" priority="95" operator="equal">
      <formula>"Alta"</formula>
    </cfRule>
    <cfRule type="cellIs" dxfId="95" priority="96" operator="equal">
      <formula>"Media"</formula>
    </cfRule>
    <cfRule type="cellIs" dxfId="94" priority="97" operator="equal">
      <formula>"Baja"</formula>
    </cfRule>
    <cfRule type="cellIs" dxfId="93" priority="98" operator="equal">
      <formula>"Muy Baja"</formula>
    </cfRule>
  </conditionalFormatting>
  <conditionalFormatting sqref="AA10">
    <cfRule type="cellIs" dxfId="92" priority="89" operator="equal">
      <formula>"Catastrófico"</formula>
    </cfRule>
    <cfRule type="cellIs" dxfId="91" priority="90" operator="equal">
      <formula>"Mayor"</formula>
    </cfRule>
    <cfRule type="cellIs" dxfId="90" priority="91" operator="equal">
      <formula>"Moderado"</formula>
    </cfRule>
    <cfRule type="cellIs" dxfId="89" priority="92" operator="equal">
      <formula>"Menor"</formula>
    </cfRule>
    <cfRule type="cellIs" dxfId="88" priority="93" operator="equal">
      <formula>"Leve"</formula>
    </cfRule>
  </conditionalFormatting>
  <conditionalFormatting sqref="AC10">
    <cfRule type="cellIs" dxfId="87" priority="85" operator="equal">
      <formula>"Extremo"</formula>
    </cfRule>
    <cfRule type="cellIs" dxfId="86" priority="86" operator="equal">
      <formula>"Alto"</formula>
    </cfRule>
    <cfRule type="cellIs" dxfId="85" priority="87" operator="equal">
      <formula>"Moderado"</formula>
    </cfRule>
    <cfRule type="cellIs" dxfId="84" priority="88" operator="equal">
      <formula>"Bajo"</formula>
    </cfRule>
  </conditionalFormatting>
  <conditionalFormatting sqref="H12">
    <cfRule type="cellIs" dxfId="83" priority="80" operator="equal">
      <formula>"Muy Alta"</formula>
    </cfRule>
    <cfRule type="cellIs" dxfId="82" priority="81" operator="equal">
      <formula>"Alta"</formula>
    </cfRule>
    <cfRule type="cellIs" dxfId="81" priority="82" operator="equal">
      <formula>"Media"</formula>
    </cfRule>
    <cfRule type="cellIs" dxfId="80" priority="83" operator="equal">
      <formula>"Baja"</formula>
    </cfRule>
    <cfRule type="cellIs" dxfId="79" priority="84" operator="equal">
      <formula>"Muy Baja"</formula>
    </cfRule>
  </conditionalFormatting>
  <conditionalFormatting sqref="L12">
    <cfRule type="cellIs" dxfId="78" priority="75" operator="equal">
      <formula>"Catastrófico"</formula>
    </cfRule>
    <cfRule type="cellIs" dxfId="77" priority="76" operator="equal">
      <formula>"Mayor"</formula>
    </cfRule>
    <cfRule type="cellIs" dxfId="76" priority="77" operator="equal">
      <formula>"Moderado"</formula>
    </cfRule>
    <cfRule type="cellIs" dxfId="75" priority="78" operator="equal">
      <formula>"Menor"</formula>
    </cfRule>
    <cfRule type="cellIs" dxfId="74" priority="79" operator="equal">
      <formula>"Leve"</formula>
    </cfRule>
  </conditionalFormatting>
  <conditionalFormatting sqref="N12">
    <cfRule type="cellIs" dxfId="73" priority="71" operator="equal">
      <formula>"Extremo"</formula>
    </cfRule>
    <cfRule type="cellIs" dxfId="72" priority="72" operator="equal">
      <formula>"Alto"</formula>
    </cfRule>
    <cfRule type="cellIs" dxfId="71" priority="73" operator="equal">
      <formula>"Moderado"</formula>
    </cfRule>
    <cfRule type="cellIs" dxfId="70" priority="74" operator="equal">
      <formula>"Bajo"</formula>
    </cfRule>
  </conditionalFormatting>
  <conditionalFormatting sqref="Y12">
    <cfRule type="cellIs" dxfId="69" priority="66" operator="equal">
      <formula>"Muy Alta"</formula>
    </cfRule>
    <cfRule type="cellIs" dxfId="68" priority="67" operator="equal">
      <formula>"Alta"</formula>
    </cfRule>
    <cfRule type="cellIs" dxfId="67" priority="68" operator="equal">
      <formula>"Media"</formula>
    </cfRule>
    <cfRule type="cellIs" dxfId="66" priority="69" operator="equal">
      <formula>"Baja"</formula>
    </cfRule>
    <cfRule type="cellIs" dxfId="65" priority="70" operator="equal">
      <formula>"Muy Baja"</formula>
    </cfRule>
  </conditionalFormatting>
  <conditionalFormatting sqref="AA12">
    <cfRule type="cellIs" dxfId="64" priority="61" operator="equal">
      <formula>"Catastrófico"</formula>
    </cfRule>
    <cfRule type="cellIs" dxfId="63" priority="62" operator="equal">
      <formula>"Mayor"</formula>
    </cfRule>
    <cfRule type="cellIs" dxfId="62" priority="63" operator="equal">
      <formula>"Moderado"</formula>
    </cfRule>
    <cfRule type="cellIs" dxfId="61" priority="64" operator="equal">
      <formula>"Menor"</formula>
    </cfRule>
    <cfRule type="cellIs" dxfId="60" priority="65" operator="equal">
      <formula>"Leve"</formula>
    </cfRule>
  </conditionalFormatting>
  <conditionalFormatting sqref="AC12">
    <cfRule type="cellIs" dxfId="59" priority="57" operator="equal">
      <formula>"Extremo"</formula>
    </cfRule>
    <cfRule type="cellIs" dxfId="58" priority="58" operator="equal">
      <formula>"Alto"</formula>
    </cfRule>
    <cfRule type="cellIs" dxfId="57" priority="59" operator="equal">
      <formula>"Moderado"</formula>
    </cfRule>
    <cfRule type="cellIs" dxfId="56" priority="60" operator="equal">
      <formula>"Bajo"</formula>
    </cfRule>
  </conditionalFormatting>
  <conditionalFormatting sqref="H13">
    <cfRule type="cellIs" dxfId="55" priority="52" operator="equal">
      <formula>"Muy Alta"</formula>
    </cfRule>
    <cfRule type="cellIs" dxfId="54" priority="53" operator="equal">
      <formula>"Alta"</formula>
    </cfRule>
    <cfRule type="cellIs" dxfId="53" priority="54" operator="equal">
      <formula>"Media"</formula>
    </cfRule>
    <cfRule type="cellIs" dxfId="52" priority="55" operator="equal">
      <formula>"Baja"</formula>
    </cfRule>
    <cfRule type="cellIs" dxfId="51" priority="56" operator="equal">
      <formula>"Muy Baja"</formula>
    </cfRule>
  </conditionalFormatting>
  <conditionalFormatting sqref="L13">
    <cfRule type="cellIs" dxfId="50" priority="47" operator="equal">
      <formula>"Catastrófico"</formula>
    </cfRule>
    <cfRule type="cellIs" dxfId="49" priority="48" operator="equal">
      <formula>"Mayor"</formula>
    </cfRule>
    <cfRule type="cellIs" dxfId="48" priority="49" operator="equal">
      <formula>"Moderado"</formula>
    </cfRule>
    <cfRule type="cellIs" dxfId="47" priority="50" operator="equal">
      <formula>"Menor"</formula>
    </cfRule>
    <cfRule type="cellIs" dxfId="46" priority="51" operator="equal">
      <formula>"Leve"</formula>
    </cfRule>
  </conditionalFormatting>
  <conditionalFormatting sqref="N13">
    <cfRule type="cellIs" dxfId="45" priority="43" operator="equal">
      <formula>"Extremo"</formula>
    </cfRule>
    <cfRule type="cellIs" dxfId="44" priority="44" operator="equal">
      <formula>"Alto"</formula>
    </cfRule>
    <cfRule type="cellIs" dxfId="43" priority="45" operator="equal">
      <formula>"Moderado"</formula>
    </cfRule>
    <cfRule type="cellIs" dxfId="42" priority="46" operator="equal">
      <formula>"Bajo"</formula>
    </cfRule>
  </conditionalFormatting>
  <conditionalFormatting sqref="Y13">
    <cfRule type="cellIs" dxfId="41" priority="38" operator="equal">
      <formula>"Muy Alta"</formula>
    </cfRule>
    <cfRule type="cellIs" dxfId="40" priority="39" operator="equal">
      <formula>"Alta"</formula>
    </cfRule>
    <cfRule type="cellIs" dxfId="39" priority="40" operator="equal">
      <formula>"Media"</formula>
    </cfRule>
    <cfRule type="cellIs" dxfId="38" priority="41" operator="equal">
      <formula>"Baja"</formula>
    </cfRule>
    <cfRule type="cellIs" dxfId="37" priority="42" operator="equal">
      <formula>"Muy Baja"</formula>
    </cfRule>
  </conditionalFormatting>
  <conditionalFormatting sqref="AA13">
    <cfRule type="cellIs" dxfId="36" priority="33" operator="equal">
      <formula>"Catastrófico"</formula>
    </cfRule>
    <cfRule type="cellIs" dxfId="35" priority="34" operator="equal">
      <formula>"Mayor"</formula>
    </cfRule>
    <cfRule type="cellIs" dxfId="34" priority="35" operator="equal">
      <formula>"Moderado"</formula>
    </cfRule>
    <cfRule type="cellIs" dxfId="33" priority="36" operator="equal">
      <formula>"Menor"</formula>
    </cfRule>
    <cfRule type="cellIs" dxfId="32" priority="37" operator="equal">
      <formula>"Leve"</formula>
    </cfRule>
  </conditionalFormatting>
  <conditionalFormatting sqref="AC13">
    <cfRule type="cellIs" dxfId="31" priority="29" operator="equal">
      <formula>"Extremo"</formula>
    </cfRule>
    <cfRule type="cellIs" dxfId="30" priority="30" operator="equal">
      <formula>"Alto"</formula>
    </cfRule>
    <cfRule type="cellIs" dxfId="29" priority="31" operator="equal">
      <formula>"Moderado"</formula>
    </cfRule>
    <cfRule type="cellIs" dxfId="28" priority="32" operator="equal">
      <formula>"Bajo"</formula>
    </cfRule>
  </conditionalFormatting>
  <conditionalFormatting sqref="H11">
    <cfRule type="cellIs" dxfId="27" priority="24" operator="equal">
      <formula>"Muy Alta"</formula>
    </cfRule>
    <cfRule type="cellIs" dxfId="26" priority="25" operator="equal">
      <formula>"Alta"</formula>
    </cfRule>
    <cfRule type="cellIs" dxfId="25" priority="26" operator="equal">
      <formula>"Media"</formula>
    </cfRule>
    <cfRule type="cellIs" dxfId="24" priority="27" operator="equal">
      <formula>"Baja"</formula>
    </cfRule>
    <cfRule type="cellIs" dxfId="23" priority="28" operator="equal">
      <formula>"Muy Baja"</formula>
    </cfRule>
  </conditionalFormatting>
  <conditionalFormatting sqref="L11">
    <cfRule type="cellIs" dxfId="22" priority="19" operator="equal">
      <formula>"Catastrófico"</formula>
    </cfRule>
    <cfRule type="cellIs" dxfId="21" priority="20" operator="equal">
      <formula>"Mayor"</formula>
    </cfRule>
    <cfRule type="cellIs" dxfId="20" priority="21" operator="equal">
      <formula>"Moderado"</formula>
    </cfRule>
    <cfRule type="cellIs" dxfId="19" priority="22" operator="equal">
      <formula>"Menor"</formula>
    </cfRule>
    <cfRule type="cellIs" dxfId="18" priority="23" operator="equal">
      <formula>"Leve"</formula>
    </cfRule>
  </conditionalFormatting>
  <conditionalFormatting sqref="N11">
    <cfRule type="cellIs" dxfId="17" priority="15" operator="equal">
      <formula>"Extremo"</formula>
    </cfRule>
    <cfRule type="cellIs" dxfId="16" priority="16" operator="equal">
      <formula>"Alto"</formula>
    </cfRule>
    <cfRule type="cellIs" dxfId="15" priority="17" operator="equal">
      <formula>"Moderado"</formula>
    </cfRule>
    <cfRule type="cellIs" dxfId="14" priority="18" operator="equal">
      <formula>"Bajo"</formula>
    </cfRule>
  </conditionalFormatting>
  <conditionalFormatting sqref="Y11">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A11">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C11">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8"/>
  <sheetViews>
    <sheetView zoomScale="90" zoomScaleNormal="90" workbookViewId="0">
      <selection activeCell="B6" sqref="B6"/>
    </sheetView>
  </sheetViews>
  <sheetFormatPr baseColWidth="10" defaultRowHeight="15" x14ac:dyDescent="0.25"/>
  <cols>
    <col min="2" max="2" width="24.140625" customWidth="1"/>
    <col min="3" max="3" width="70.140625" customWidth="1"/>
    <col min="4" max="4" width="29.85546875" customWidth="1"/>
  </cols>
  <sheetData>
    <row r="2" spans="2:4" ht="18" x14ac:dyDescent="0.25">
      <c r="B2" s="20" t="s">
        <v>61</v>
      </c>
    </row>
    <row r="3" spans="2:4" ht="25.5" x14ac:dyDescent="0.25">
      <c r="B3" s="21"/>
      <c r="C3" s="22" t="s">
        <v>58</v>
      </c>
      <c r="D3" s="22" t="s">
        <v>4</v>
      </c>
    </row>
    <row r="4" spans="2:4" ht="51" x14ac:dyDescent="0.25">
      <c r="B4" s="23" t="s">
        <v>57</v>
      </c>
      <c r="C4" s="24" t="s">
        <v>118</v>
      </c>
      <c r="D4" s="25">
        <v>0.2</v>
      </c>
    </row>
    <row r="5" spans="2:4" ht="51" x14ac:dyDescent="0.25">
      <c r="B5" s="26" t="s">
        <v>59</v>
      </c>
      <c r="C5" s="27" t="s">
        <v>119</v>
      </c>
      <c r="D5" s="28">
        <v>0.4</v>
      </c>
    </row>
    <row r="6" spans="2:4" ht="51" x14ac:dyDescent="0.25">
      <c r="B6" s="29" t="s">
        <v>123</v>
      </c>
      <c r="C6" s="27" t="s">
        <v>120</v>
      </c>
      <c r="D6" s="28">
        <v>0.6</v>
      </c>
    </row>
    <row r="7" spans="2:4" ht="76.5" x14ac:dyDescent="0.25">
      <c r="B7" s="30" t="s">
        <v>8</v>
      </c>
      <c r="C7" s="27" t="s">
        <v>121</v>
      </c>
      <c r="D7" s="28">
        <v>0.8</v>
      </c>
    </row>
    <row r="8" spans="2:4" ht="51" x14ac:dyDescent="0.25">
      <c r="B8" s="31" t="s">
        <v>60</v>
      </c>
      <c r="C8" s="27" t="s">
        <v>122</v>
      </c>
      <c r="D8" s="28">
        <v>1</v>
      </c>
    </row>
    <row r="9" spans="2:4" x14ac:dyDescent="0.25">
      <c r="B9" s="64"/>
      <c r="C9" s="64"/>
      <c r="D9" s="64"/>
    </row>
    <row r="10" spans="2:4" x14ac:dyDescent="0.25">
      <c r="B10" s="64"/>
      <c r="C10" s="64"/>
      <c r="D10" s="64"/>
    </row>
    <row r="11" spans="2:4" x14ac:dyDescent="0.25">
      <c r="B11" s="64"/>
      <c r="C11" s="64"/>
      <c r="D11" s="64"/>
    </row>
    <row r="12" spans="2:4" x14ac:dyDescent="0.25">
      <c r="B12" s="64"/>
      <c r="C12" s="64"/>
      <c r="D12" s="64"/>
    </row>
    <row r="13" spans="2:4" x14ac:dyDescent="0.25">
      <c r="B13" s="64"/>
      <c r="C13" s="64"/>
      <c r="D13" s="64"/>
    </row>
    <row r="14" spans="2:4" x14ac:dyDescent="0.25">
      <c r="B14" s="64"/>
      <c r="C14" s="64"/>
      <c r="D14" s="64"/>
    </row>
    <row r="15" spans="2:4" x14ac:dyDescent="0.25">
      <c r="B15" s="64"/>
      <c r="C15" s="64"/>
      <c r="D15" s="64"/>
    </row>
    <row r="16" spans="2:4" x14ac:dyDescent="0.25">
      <c r="B16" s="64"/>
      <c r="C16" s="64"/>
      <c r="D16" s="64"/>
    </row>
    <row r="17" spans="2:4" x14ac:dyDescent="0.25">
      <c r="B17" s="64"/>
      <c r="C17" s="64"/>
      <c r="D17" s="64"/>
    </row>
    <row r="18" spans="2:4" x14ac:dyDescent="0.25">
      <c r="B18" s="64"/>
      <c r="C18" s="64"/>
      <c r="D18" s="6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5"/>
  <sheetViews>
    <sheetView topLeftCell="A7" workbookViewId="0">
      <selection activeCell="D13" sqref="D13"/>
    </sheetView>
  </sheetViews>
  <sheetFormatPr baseColWidth="10" defaultRowHeight="15" x14ac:dyDescent="0.25"/>
  <cols>
    <col min="2" max="2" width="31.140625" customWidth="1"/>
    <col min="3" max="3" width="42.5703125" customWidth="1"/>
    <col min="4" max="4" width="78.28515625" customWidth="1"/>
  </cols>
  <sheetData>
    <row r="1" spans="1:4" ht="18" x14ac:dyDescent="0.25">
      <c r="B1" s="20" t="s">
        <v>69</v>
      </c>
    </row>
    <row r="3" spans="1:4" ht="40.5" x14ac:dyDescent="0.25">
      <c r="B3" s="21"/>
      <c r="C3" s="32" t="s">
        <v>62</v>
      </c>
      <c r="D3" s="32" t="s">
        <v>63</v>
      </c>
    </row>
    <row r="4" spans="1:4" ht="20.25" x14ac:dyDescent="0.25">
      <c r="A4" s="48" t="s">
        <v>96</v>
      </c>
      <c r="B4" s="33" t="s">
        <v>117</v>
      </c>
      <c r="C4" s="34" t="s">
        <v>64</v>
      </c>
      <c r="D4" s="34" t="s">
        <v>111</v>
      </c>
    </row>
    <row r="5" spans="1:4" ht="60.75" x14ac:dyDescent="0.25">
      <c r="A5" s="48" t="s">
        <v>97</v>
      </c>
      <c r="B5" s="65" t="s">
        <v>65</v>
      </c>
      <c r="C5" s="35" t="s">
        <v>107</v>
      </c>
      <c r="D5" s="35" t="s">
        <v>112</v>
      </c>
    </row>
    <row r="6" spans="1:4" ht="40.5" x14ac:dyDescent="0.25">
      <c r="A6" s="48" t="s">
        <v>94</v>
      </c>
      <c r="B6" s="36" t="s">
        <v>66</v>
      </c>
      <c r="C6" s="35" t="s">
        <v>108</v>
      </c>
      <c r="D6" s="35" t="s">
        <v>115</v>
      </c>
    </row>
    <row r="7" spans="1:4" ht="60.75" x14ac:dyDescent="0.25">
      <c r="A7" s="48" t="s">
        <v>9</v>
      </c>
      <c r="B7" s="37" t="s">
        <v>67</v>
      </c>
      <c r="C7" s="35" t="s">
        <v>109</v>
      </c>
      <c r="D7" s="35" t="s">
        <v>113</v>
      </c>
    </row>
    <row r="8" spans="1:4" ht="40.5" x14ac:dyDescent="0.25">
      <c r="A8" s="48" t="s">
        <v>98</v>
      </c>
      <c r="B8" s="38" t="s">
        <v>68</v>
      </c>
      <c r="C8" s="35" t="s">
        <v>110</v>
      </c>
      <c r="D8" s="35" t="s">
        <v>114</v>
      </c>
    </row>
    <row r="9" spans="1:4" x14ac:dyDescent="0.25">
      <c r="B9" s="66"/>
      <c r="C9" s="66"/>
      <c r="D9" s="66"/>
    </row>
    <row r="10" spans="1:4" s="64" customFormat="1" ht="15.75" x14ac:dyDescent="0.25">
      <c r="B10" s="81" t="s">
        <v>102</v>
      </c>
      <c r="C10" s="81" t="s">
        <v>104</v>
      </c>
      <c r="D10" s="81" t="s">
        <v>63</v>
      </c>
    </row>
    <row r="11" spans="1:4" s="64" customFormat="1" x14ac:dyDescent="0.25">
      <c r="B11" s="82" t="s">
        <v>105</v>
      </c>
      <c r="C11" s="82" t="s">
        <v>64</v>
      </c>
      <c r="D11" s="82" t="s">
        <v>111</v>
      </c>
    </row>
    <row r="12" spans="1:4" s="64" customFormat="1" x14ac:dyDescent="0.25">
      <c r="B12" s="82" t="s">
        <v>103</v>
      </c>
      <c r="C12" s="82" t="s">
        <v>107</v>
      </c>
      <c r="D12" s="82" t="s">
        <v>112</v>
      </c>
    </row>
    <row r="13" spans="1:4" s="64" customFormat="1" x14ac:dyDescent="0.25">
      <c r="B13" s="82"/>
      <c r="C13" s="82" t="s">
        <v>108</v>
      </c>
      <c r="D13" s="82" t="s">
        <v>115</v>
      </c>
    </row>
    <row r="14" spans="1:4" s="64" customFormat="1" x14ac:dyDescent="0.25">
      <c r="B14" s="82"/>
      <c r="C14" s="82" t="s">
        <v>109</v>
      </c>
      <c r="D14" s="82" t="s">
        <v>113</v>
      </c>
    </row>
    <row r="15" spans="1:4" s="64" customFormat="1" x14ac:dyDescent="0.25">
      <c r="B15" s="82"/>
      <c r="C15" s="82" t="s">
        <v>110</v>
      </c>
      <c r="D15" s="82" t="s">
        <v>114</v>
      </c>
    </row>
    <row r="16" spans="1:4" s="64" customFormat="1" x14ac:dyDescent="0.25"/>
    <row r="17" s="64" customFormat="1" x14ac:dyDescent="0.25"/>
    <row r="18" s="64" customFormat="1" x14ac:dyDescent="0.25"/>
    <row r="19" s="64" customFormat="1" x14ac:dyDescent="0.25"/>
    <row r="20" s="64" customFormat="1" x14ac:dyDescent="0.25"/>
    <row r="21" s="64" customFormat="1" x14ac:dyDescent="0.25"/>
    <row r="22" s="64" customFormat="1" x14ac:dyDescent="0.25"/>
    <row r="23" s="64" customFormat="1" x14ac:dyDescent="0.25"/>
    <row r="24" s="64" customFormat="1" x14ac:dyDescent="0.25"/>
    <row r="25" s="64" customFormat="1" x14ac:dyDescent="0.25"/>
    <row r="26" s="64" customFormat="1" x14ac:dyDescent="0.25"/>
    <row r="27" s="64" customFormat="1" x14ac:dyDescent="0.25"/>
    <row r="28" s="64" customFormat="1" x14ac:dyDescent="0.25"/>
    <row r="29" s="64" customFormat="1" x14ac:dyDescent="0.25"/>
    <row r="30" s="64" customFormat="1" x14ac:dyDescent="0.25"/>
    <row r="31" s="64" customFormat="1" x14ac:dyDescent="0.25"/>
    <row r="32" s="64" customFormat="1" x14ac:dyDescent="0.25"/>
    <row r="33" s="64" customFormat="1" x14ac:dyDescent="0.25"/>
    <row r="34" s="64" customFormat="1" x14ac:dyDescent="0.25"/>
    <row r="35" s="64" customFormat="1"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19"/>
  <sheetViews>
    <sheetView workbookViewId="0">
      <selection activeCell="D16" sqref="D16"/>
    </sheetView>
  </sheetViews>
  <sheetFormatPr baseColWidth="10" defaultRowHeight="15" x14ac:dyDescent="0.25"/>
  <cols>
    <col min="2" max="8" width="9.42578125" customWidth="1"/>
    <col min="9" max="9" width="4.42578125" customWidth="1"/>
  </cols>
  <sheetData>
    <row r="2" spans="2:10" ht="18" x14ac:dyDescent="0.25">
      <c r="B2" s="20" t="s">
        <v>91</v>
      </c>
    </row>
    <row r="4" spans="2:10" ht="18.75" customHeight="1" x14ac:dyDescent="0.25">
      <c r="B4" s="45"/>
      <c r="C4" s="45"/>
      <c r="D4" s="136" t="s">
        <v>2</v>
      </c>
      <c r="E4" s="136"/>
      <c r="F4" s="136"/>
      <c r="G4" s="136"/>
      <c r="H4" s="136"/>
      <c r="I4" s="45"/>
      <c r="J4" s="45"/>
    </row>
    <row r="5" spans="2:10" x14ac:dyDescent="0.25">
      <c r="B5" s="45"/>
      <c r="C5" s="49"/>
      <c r="D5" s="46"/>
      <c r="E5" s="46"/>
      <c r="F5" s="46"/>
      <c r="G5" s="46"/>
      <c r="H5" s="46"/>
      <c r="I5" s="45"/>
      <c r="J5" s="45"/>
    </row>
    <row r="6" spans="2:10" x14ac:dyDescent="0.25">
      <c r="B6" s="137" t="s">
        <v>4</v>
      </c>
      <c r="C6" s="50" t="s">
        <v>60</v>
      </c>
      <c r="D6" s="138"/>
      <c r="E6" s="127"/>
      <c r="F6" s="127"/>
      <c r="G6" s="127"/>
      <c r="H6" s="119"/>
      <c r="I6" s="122"/>
      <c r="J6" s="130" t="s">
        <v>92</v>
      </c>
    </row>
    <row r="7" spans="2:10" ht="15.75" thickBot="1" x14ac:dyDescent="0.3">
      <c r="B7" s="137"/>
      <c r="C7" s="51">
        <v>1</v>
      </c>
      <c r="D7" s="139"/>
      <c r="E7" s="128"/>
      <c r="F7" s="128"/>
      <c r="G7" s="128"/>
      <c r="H7" s="129"/>
      <c r="I7" s="122"/>
      <c r="J7" s="131"/>
    </row>
    <row r="8" spans="2:10" x14ac:dyDescent="0.25">
      <c r="B8" s="137"/>
      <c r="C8" s="52" t="s">
        <v>8</v>
      </c>
      <c r="D8" s="132"/>
      <c r="E8" s="125"/>
      <c r="F8" s="55"/>
      <c r="G8" s="127"/>
      <c r="H8" s="119"/>
      <c r="I8" s="122"/>
      <c r="J8" s="134" t="s">
        <v>93</v>
      </c>
    </row>
    <row r="9" spans="2:10" ht="15.75" thickBot="1" x14ac:dyDescent="0.3">
      <c r="B9" s="137"/>
      <c r="C9" s="53">
        <v>0.8</v>
      </c>
      <c r="D9" s="133"/>
      <c r="E9" s="126"/>
      <c r="F9" s="56"/>
      <c r="G9" s="128"/>
      <c r="H9" s="129"/>
      <c r="I9" s="122"/>
      <c r="J9" s="135"/>
    </row>
    <row r="10" spans="2:10" x14ac:dyDescent="0.25">
      <c r="B10" s="137"/>
      <c r="C10" s="50" t="s">
        <v>5</v>
      </c>
      <c r="D10" s="132"/>
      <c r="E10" s="63"/>
      <c r="F10" s="125"/>
      <c r="G10" s="55"/>
      <c r="H10" s="119"/>
      <c r="I10" s="122"/>
      <c r="J10" s="123" t="s">
        <v>94</v>
      </c>
    </row>
    <row r="11" spans="2:10" ht="15.75" thickBot="1" x14ac:dyDescent="0.3">
      <c r="B11" s="137"/>
      <c r="C11" s="51">
        <v>0.6</v>
      </c>
      <c r="D11" s="133"/>
      <c r="E11" s="60"/>
      <c r="F11" s="126"/>
      <c r="G11" s="56"/>
      <c r="H11" s="129"/>
      <c r="I11" s="122"/>
      <c r="J11" s="124"/>
    </row>
    <row r="12" spans="2:10" x14ac:dyDescent="0.25">
      <c r="B12" s="137"/>
      <c r="C12" s="50" t="s">
        <v>59</v>
      </c>
      <c r="D12" s="61"/>
      <c r="E12" s="125"/>
      <c r="F12" s="125"/>
      <c r="G12" s="127"/>
      <c r="H12" s="119"/>
      <c r="I12" s="122"/>
      <c r="J12" s="113" t="s">
        <v>95</v>
      </c>
    </row>
    <row r="13" spans="2:10" x14ac:dyDescent="0.25">
      <c r="B13" s="137"/>
      <c r="C13" s="51">
        <v>0.4</v>
      </c>
      <c r="D13" s="62"/>
      <c r="E13" s="126"/>
      <c r="F13" s="126"/>
      <c r="G13" s="128"/>
      <c r="H13" s="129"/>
      <c r="I13" s="122"/>
      <c r="J13" s="114"/>
    </row>
    <row r="14" spans="2:10" x14ac:dyDescent="0.25">
      <c r="B14" s="137"/>
      <c r="C14" s="50" t="s">
        <v>57</v>
      </c>
      <c r="D14" s="115"/>
      <c r="E14" s="117"/>
      <c r="F14" s="58"/>
      <c r="G14" s="55"/>
      <c r="H14" s="119"/>
      <c r="I14" s="121"/>
      <c r="J14" s="112"/>
    </row>
    <row r="15" spans="2:10" x14ac:dyDescent="0.25">
      <c r="B15" s="137"/>
      <c r="C15" s="51">
        <v>0.2</v>
      </c>
      <c r="D15" s="116"/>
      <c r="E15" s="118"/>
      <c r="F15" s="59"/>
      <c r="G15" s="57"/>
      <c r="H15" s="120"/>
      <c r="I15" s="121"/>
      <c r="J15" s="112"/>
    </row>
    <row r="16" spans="2:10" x14ac:dyDescent="0.25">
      <c r="B16" s="112"/>
      <c r="C16" s="112"/>
      <c r="D16" s="50" t="s">
        <v>116</v>
      </c>
      <c r="E16" s="50" t="s">
        <v>97</v>
      </c>
      <c r="F16" s="50" t="s">
        <v>94</v>
      </c>
      <c r="G16" s="50" t="s">
        <v>9</v>
      </c>
      <c r="H16" s="50" t="s">
        <v>98</v>
      </c>
      <c r="I16" s="112"/>
      <c r="J16" s="112"/>
    </row>
    <row r="17" spans="2:10" x14ac:dyDescent="0.25">
      <c r="B17" s="112"/>
      <c r="C17" s="112"/>
      <c r="D17" s="51">
        <v>0.2</v>
      </c>
      <c r="E17" s="51">
        <v>0.4</v>
      </c>
      <c r="F17" s="51">
        <v>0.6</v>
      </c>
      <c r="G17" s="51">
        <v>0.8</v>
      </c>
      <c r="H17" s="51">
        <v>1</v>
      </c>
      <c r="I17" s="112"/>
      <c r="J17" s="112"/>
    </row>
    <row r="19" spans="2:10" x14ac:dyDescent="0.25">
      <c r="B19" s="47" t="s">
        <v>48</v>
      </c>
    </row>
  </sheetData>
  <mergeCells count="35">
    <mergeCell ref="D4:H4"/>
    <mergeCell ref="B6:B15"/>
    <mergeCell ref="D6:D7"/>
    <mergeCell ref="E6:E7"/>
    <mergeCell ref="F6:F7"/>
    <mergeCell ref="G6:G7"/>
    <mergeCell ref="H6:H7"/>
    <mergeCell ref="D10:D11"/>
    <mergeCell ref="F10:F11"/>
    <mergeCell ref="H10:H11"/>
    <mergeCell ref="I6:I7"/>
    <mergeCell ref="J6:J7"/>
    <mergeCell ref="D8:D9"/>
    <mergeCell ref="E8:E9"/>
    <mergeCell ref="G8:G9"/>
    <mergeCell ref="H8:H9"/>
    <mergeCell ref="I8:I9"/>
    <mergeCell ref="J8:J9"/>
    <mergeCell ref="I10:I11"/>
    <mergeCell ref="J10:J11"/>
    <mergeCell ref="E12:E13"/>
    <mergeCell ref="F12:F13"/>
    <mergeCell ref="G12:G13"/>
    <mergeCell ref="H12:H13"/>
    <mergeCell ref="I12:I13"/>
    <mergeCell ref="B16:B17"/>
    <mergeCell ref="C16:C17"/>
    <mergeCell ref="I16:I17"/>
    <mergeCell ref="J16:J17"/>
    <mergeCell ref="J12:J13"/>
    <mergeCell ref="D14:D15"/>
    <mergeCell ref="E14:E15"/>
    <mergeCell ref="H14:H15"/>
    <mergeCell ref="I14:I15"/>
    <mergeCell ref="J14:J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18"/>
  <sheetViews>
    <sheetView topLeftCell="A8" workbookViewId="0">
      <selection activeCell="D13" sqref="D13"/>
    </sheetView>
  </sheetViews>
  <sheetFormatPr baseColWidth="10" defaultColWidth="14.28515625" defaultRowHeight="12.75" x14ac:dyDescent="0.2"/>
  <cols>
    <col min="1" max="4" width="14.28515625" style="17"/>
    <col min="5" max="5" width="46" style="17" customWidth="1"/>
    <col min="6" max="16384" width="14.28515625" style="17"/>
  </cols>
  <sheetData>
    <row r="1" spans="2:6" x14ac:dyDescent="0.2">
      <c r="B1" s="39" t="s">
        <v>90</v>
      </c>
    </row>
    <row r="3" spans="2:6" x14ac:dyDescent="0.2">
      <c r="B3" s="141" t="s">
        <v>70</v>
      </c>
      <c r="C3" s="142"/>
      <c r="D3" s="143"/>
      <c r="E3" s="40" t="s">
        <v>71</v>
      </c>
      <c r="F3" s="41" t="s">
        <v>72</v>
      </c>
    </row>
    <row r="4" spans="2:6" ht="25.5" x14ac:dyDescent="0.2">
      <c r="B4" s="144" t="s">
        <v>73</v>
      </c>
      <c r="C4" s="144" t="s">
        <v>15</v>
      </c>
      <c r="D4" s="42" t="s">
        <v>16</v>
      </c>
      <c r="E4" s="43" t="s">
        <v>74</v>
      </c>
      <c r="F4" s="44">
        <v>0.25</v>
      </c>
    </row>
    <row r="5" spans="2:6" ht="38.25" x14ac:dyDescent="0.2">
      <c r="B5" s="145"/>
      <c r="C5" s="145"/>
      <c r="D5" s="42" t="s">
        <v>17</v>
      </c>
      <c r="E5" s="43" t="s">
        <v>75</v>
      </c>
      <c r="F5" s="44">
        <v>0.15</v>
      </c>
    </row>
    <row r="6" spans="2:6" ht="25.5" x14ac:dyDescent="0.2">
      <c r="B6" s="145"/>
      <c r="C6" s="146"/>
      <c r="D6" s="42" t="s">
        <v>18</v>
      </c>
      <c r="E6" s="43" t="s">
        <v>76</v>
      </c>
      <c r="F6" s="44">
        <v>0.1</v>
      </c>
    </row>
    <row r="7" spans="2:6" ht="38.25" x14ac:dyDescent="0.2">
      <c r="B7" s="145"/>
      <c r="C7" s="144" t="s">
        <v>19</v>
      </c>
      <c r="D7" s="42" t="s">
        <v>12</v>
      </c>
      <c r="E7" s="43" t="s">
        <v>77</v>
      </c>
      <c r="F7" s="44">
        <v>0.25</v>
      </c>
    </row>
    <row r="8" spans="2:6" ht="25.5" x14ac:dyDescent="0.2">
      <c r="B8" s="146"/>
      <c r="C8" s="146"/>
      <c r="D8" s="42" t="s">
        <v>11</v>
      </c>
      <c r="E8" s="43" t="s">
        <v>78</v>
      </c>
      <c r="F8" s="44">
        <v>0.15</v>
      </c>
    </row>
    <row r="9" spans="2:6" ht="38.25" x14ac:dyDescent="0.2">
      <c r="B9" s="144" t="s">
        <v>79</v>
      </c>
      <c r="C9" s="144" t="s">
        <v>20</v>
      </c>
      <c r="D9" s="42" t="s">
        <v>21</v>
      </c>
      <c r="E9" s="43" t="s">
        <v>80</v>
      </c>
      <c r="F9" s="42" t="s">
        <v>81</v>
      </c>
    </row>
    <row r="10" spans="2:6" ht="38.25" x14ac:dyDescent="0.2">
      <c r="B10" s="145"/>
      <c r="C10" s="146"/>
      <c r="D10" s="42" t="s">
        <v>22</v>
      </c>
      <c r="E10" s="43" t="s">
        <v>82</v>
      </c>
      <c r="F10" s="42" t="s">
        <v>81</v>
      </c>
    </row>
    <row r="11" spans="2:6" ht="25.5" x14ac:dyDescent="0.2">
      <c r="B11" s="145"/>
      <c r="C11" s="144" t="s">
        <v>23</v>
      </c>
      <c r="D11" s="42" t="s">
        <v>24</v>
      </c>
      <c r="E11" s="43" t="s">
        <v>83</v>
      </c>
      <c r="F11" s="42" t="s">
        <v>81</v>
      </c>
    </row>
    <row r="12" spans="2:6" ht="25.5" x14ac:dyDescent="0.2">
      <c r="B12" s="145"/>
      <c r="C12" s="146"/>
      <c r="D12" s="42" t="s">
        <v>25</v>
      </c>
      <c r="E12" s="43" t="s">
        <v>84</v>
      </c>
      <c r="F12" s="42" t="s">
        <v>81</v>
      </c>
    </row>
    <row r="13" spans="2:6" ht="63.75" x14ac:dyDescent="0.2">
      <c r="B13" s="145"/>
      <c r="C13" s="144" t="s">
        <v>26</v>
      </c>
      <c r="D13" s="42" t="s">
        <v>27</v>
      </c>
      <c r="E13" s="43" t="s">
        <v>85</v>
      </c>
      <c r="F13" s="42" t="s">
        <v>81</v>
      </c>
    </row>
    <row r="14" spans="2:6" ht="51" x14ac:dyDescent="0.2">
      <c r="B14" s="145"/>
      <c r="C14" s="145"/>
      <c r="D14" s="42" t="s">
        <v>28</v>
      </c>
      <c r="E14" s="43" t="s">
        <v>86</v>
      </c>
      <c r="F14" s="42" t="s">
        <v>81</v>
      </c>
    </row>
    <row r="15" spans="2:6" ht="25.5" x14ac:dyDescent="0.2">
      <c r="B15" s="146"/>
      <c r="C15" s="146"/>
      <c r="D15" s="42" t="s">
        <v>29</v>
      </c>
      <c r="E15" s="43" t="s">
        <v>87</v>
      </c>
      <c r="F15" s="42" t="s">
        <v>81</v>
      </c>
    </row>
    <row r="16" spans="2:6" ht="24.75" customHeight="1" x14ac:dyDescent="0.2">
      <c r="B16" s="140" t="s">
        <v>88</v>
      </c>
      <c r="C16" s="140"/>
      <c r="D16" s="140"/>
      <c r="E16" s="140"/>
      <c r="F16" s="140"/>
    </row>
    <row r="17" spans="2:6" ht="35.25" customHeight="1" x14ac:dyDescent="0.2">
      <c r="B17" s="140" t="s">
        <v>89</v>
      </c>
      <c r="C17" s="140"/>
      <c r="D17" s="140"/>
      <c r="E17" s="140"/>
      <c r="F17" s="140"/>
    </row>
    <row r="18" spans="2:6" x14ac:dyDescent="0.2">
      <c r="B18" s="39" t="s">
        <v>48</v>
      </c>
    </row>
  </sheetData>
  <mergeCells count="10">
    <mergeCell ref="B16:F16"/>
    <mergeCell ref="B17:F17"/>
    <mergeCell ref="B3:D3"/>
    <mergeCell ref="B4:B8"/>
    <mergeCell ref="C4:C6"/>
    <mergeCell ref="C7:C8"/>
    <mergeCell ref="B9:B15"/>
    <mergeCell ref="C9:C10"/>
    <mergeCell ref="C11:C12"/>
    <mergeCell ref="C13:C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8"/>
  <sheetViews>
    <sheetView workbookViewId="0">
      <selection activeCell="B8" sqref="B8"/>
    </sheetView>
  </sheetViews>
  <sheetFormatPr baseColWidth="10" defaultRowHeight="15" x14ac:dyDescent="0.25"/>
  <sheetData>
    <row r="2" spans="2:2" x14ac:dyDescent="0.25">
      <c r="B2" t="s">
        <v>33</v>
      </c>
    </row>
    <row r="3" spans="2:2" x14ac:dyDescent="0.25">
      <c r="B3" t="s">
        <v>32</v>
      </c>
    </row>
    <row r="4" spans="2:2" x14ac:dyDescent="0.25">
      <c r="B4" t="s">
        <v>34</v>
      </c>
    </row>
    <row r="6" spans="2:2" x14ac:dyDescent="0.25">
      <c r="B6" t="s">
        <v>100</v>
      </c>
    </row>
    <row r="7" spans="2:2" x14ac:dyDescent="0.25">
      <c r="B7" t="s">
        <v>42</v>
      </c>
    </row>
    <row r="8" spans="2:2" x14ac:dyDescent="0.25">
      <c r="B8" t="s">
        <v>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A21"/>
  <sheetViews>
    <sheetView workbookViewId="0">
      <selection activeCell="A19" sqref="A19"/>
    </sheetView>
  </sheetViews>
  <sheetFormatPr baseColWidth="10" defaultRowHeight="12.75" x14ac:dyDescent="0.2"/>
  <cols>
    <col min="1" max="1" width="32.85546875" style="17" customWidth="1"/>
    <col min="2" max="16384" width="11.42578125" style="17"/>
  </cols>
  <sheetData>
    <row r="3" spans="1:1" x14ac:dyDescent="0.2">
      <c r="A3" s="18" t="s">
        <v>16</v>
      </c>
    </row>
    <row r="4" spans="1:1" x14ac:dyDescent="0.2">
      <c r="A4" s="18" t="s">
        <v>17</v>
      </c>
    </row>
    <row r="5" spans="1:1" x14ac:dyDescent="0.2">
      <c r="A5" s="18" t="s">
        <v>18</v>
      </c>
    </row>
    <row r="6" spans="1:1" x14ac:dyDescent="0.2">
      <c r="A6" s="18" t="s">
        <v>12</v>
      </c>
    </row>
    <row r="7" spans="1:1" x14ac:dyDescent="0.2">
      <c r="A7" s="18" t="s">
        <v>11</v>
      </c>
    </row>
    <row r="8" spans="1:1" x14ac:dyDescent="0.2">
      <c r="A8" s="18" t="s">
        <v>21</v>
      </c>
    </row>
    <row r="9" spans="1:1" x14ac:dyDescent="0.2">
      <c r="A9" s="18" t="s">
        <v>22</v>
      </c>
    </row>
    <row r="10" spans="1:1" x14ac:dyDescent="0.2">
      <c r="A10" s="18" t="s">
        <v>24</v>
      </c>
    </row>
    <row r="11" spans="1:1" x14ac:dyDescent="0.2">
      <c r="A11" s="18" t="s">
        <v>25</v>
      </c>
    </row>
    <row r="12" spans="1:1" x14ac:dyDescent="0.2">
      <c r="A12" s="18" t="s">
        <v>27</v>
      </c>
    </row>
    <row r="13" spans="1:1" x14ac:dyDescent="0.2">
      <c r="A13" s="18" t="s">
        <v>28</v>
      </c>
    </row>
    <row r="14" spans="1:1" x14ac:dyDescent="0.2">
      <c r="A14" s="18" t="s">
        <v>29</v>
      </c>
    </row>
    <row r="16" spans="1:1" x14ac:dyDescent="0.2">
      <c r="A16" s="18" t="s">
        <v>32</v>
      </c>
    </row>
    <row r="17" spans="1:1" x14ac:dyDescent="0.2">
      <c r="A17" s="18" t="s">
        <v>33</v>
      </c>
    </row>
    <row r="18" spans="1:1" x14ac:dyDescent="0.2">
      <c r="A18" s="18" t="s">
        <v>34</v>
      </c>
    </row>
    <row r="20" spans="1:1" x14ac:dyDescent="0.2">
      <c r="A20" s="18" t="s">
        <v>42</v>
      </c>
    </row>
    <row r="21" spans="1:1" x14ac:dyDescent="0.2">
      <c r="A21" s="18"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Mapa final</vt:lpstr>
      <vt:lpstr>Tabla probabilidad</vt:lpstr>
      <vt:lpstr>Tabla Impacto</vt:lpstr>
      <vt:lpstr>Matriz calor</vt:lpstr>
      <vt:lpstr>Valoración controles</vt:lpstr>
      <vt:lpstr>Opciones Tratamiento</vt:lpstr>
      <vt:lpstr>Hoja1</vt:lpstr>
      <vt:lpstr>Afectación_Económica_o_presupuestal</vt:lpstr>
      <vt:lpstr>Criterios</vt:lpstr>
      <vt:lpstr>Pérdida_Reputacional</vt:lpstr>
      <vt:lpstr>Seleccion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ANGELICA FORERO</cp:lastModifiedBy>
  <cp:lastPrinted>2020-05-13T01:12:22Z</cp:lastPrinted>
  <dcterms:created xsi:type="dcterms:W3CDTF">2020-03-24T23:12:47Z</dcterms:created>
  <dcterms:modified xsi:type="dcterms:W3CDTF">2021-04-23T20:42:03Z</dcterms:modified>
</cp:coreProperties>
</file>