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Unidades compartidas\Planeación\ZZ - GESTIÓN DE PLANEACIÓN\22. Plan de Acción\2021\SEGUIMIENTOS\"/>
    </mc:Choice>
  </mc:AlternateContent>
  <bookViews>
    <workbookView xWindow="0" yWindow="0" windowWidth="28800" windowHeight="12135"/>
  </bookViews>
  <sheets>
    <sheet name="PLAN Y SEGUIMIENTO 2021" sheetId="1" r:id="rId1"/>
    <sheet name="planeación MIPG" sheetId="2" r:id="rId2"/>
    <sheet name="Conceptos técnicos" sheetId="3" r:id="rId3"/>
    <sheet name="Hoja2" sheetId="4" state="hidden" r:id="rId4"/>
    <sheet name="Hoja1" sheetId="5" state="hidden" r:id="rId5"/>
    <sheet name="PLAN Y SEGUIMIENTO (2)" sheetId="6" state="hidden" r:id="rId6"/>
  </sheets>
  <definedNames>
    <definedName name="_xlnm._FilterDatabase" localSheetId="5" hidden="1">'PLAN Y SEGUIMIENTO (2)'!$A$2:$R$69</definedName>
    <definedName name="_xlnm._FilterDatabase" localSheetId="0" hidden="1">'PLAN Y SEGUIMIENTO 2021'!$A$2:$BC$97</definedName>
  </definedNames>
  <calcPr calcId="152511"/>
  <extLst>
    <ext uri="GoogleSheetsCustomDataVersion1">
      <go:sheetsCustomData xmlns:go="http://customooxmlschemas.google.com/" r:id="rId10" roundtripDataSignature="AMtx7mhlctGPcx94BZgxDKj2a3rsjmPPPQ=="/>
    </ext>
  </extLst>
</workbook>
</file>

<file path=xl/calcChain.xml><?xml version="1.0" encoding="utf-8"?>
<calcChain xmlns="http://schemas.openxmlformats.org/spreadsheetml/2006/main">
  <c r="AT30" i="1" l="1"/>
  <c r="AT9" i="1" l="1"/>
  <c r="AV92" i="1" l="1"/>
  <c r="AU92" i="1"/>
  <c r="AT92" i="1"/>
  <c r="AT75" i="1" l="1"/>
  <c r="BA770" i="1" l="1"/>
  <c r="BA769" i="1"/>
  <c r="BA771" i="1" l="1"/>
  <c r="BA773" i="1" s="1"/>
  <c r="D8" i="4"/>
  <c r="E33" i="3"/>
  <c r="E31" i="3"/>
  <c r="F30" i="3"/>
  <c r="F31" i="3" s="1"/>
  <c r="G29" i="3"/>
  <c r="E27" i="3"/>
  <c r="F26" i="3"/>
  <c r="F27" i="3" s="1"/>
  <c r="G25" i="3"/>
  <c r="E23" i="3"/>
  <c r="F22" i="3"/>
  <c r="G21" i="3"/>
  <c r="E19" i="3"/>
  <c r="F18" i="3"/>
  <c r="F19" i="3" s="1"/>
  <c r="G17" i="3"/>
  <c r="E15" i="3"/>
  <c r="F14" i="3"/>
  <c r="F15" i="3" s="1"/>
  <c r="G13" i="3"/>
  <c r="E11" i="3"/>
  <c r="F10" i="3"/>
  <c r="F11" i="3" s="1"/>
  <c r="G9" i="3"/>
  <c r="E7" i="3"/>
  <c r="F6" i="3"/>
  <c r="G5" i="3"/>
  <c r="E4" i="3"/>
  <c r="F3" i="3"/>
  <c r="F4" i="3" s="1"/>
  <c r="G2" i="3"/>
  <c r="AH778" i="1"/>
  <c r="AH777" i="1"/>
  <c r="M300" i="1"/>
  <c r="O102" i="1"/>
  <c r="N102" i="1"/>
  <c r="M102" i="1"/>
  <c r="K102" i="1"/>
  <c r="J102" i="1"/>
  <c r="I102" i="1"/>
  <c r="H102" i="1"/>
  <c r="G102" i="1"/>
  <c r="F102" i="1"/>
  <c r="E102" i="1"/>
  <c r="D102" i="1"/>
  <c r="C102" i="1"/>
  <c r="O101" i="1"/>
  <c r="N101" i="1"/>
  <c r="M101" i="1"/>
  <c r="K101" i="1"/>
  <c r="J101" i="1"/>
  <c r="I101" i="1"/>
  <c r="H101" i="1"/>
  <c r="G101" i="1"/>
  <c r="F101" i="1"/>
  <c r="D101" i="1"/>
  <c r="C101" i="1"/>
  <c r="O100" i="1"/>
  <c r="N100" i="1"/>
  <c r="M100" i="1"/>
  <c r="K100" i="1"/>
  <c r="J100" i="1"/>
  <c r="I100" i="1"/>
  <c r="H100" i="1"/>
  <c r="G100" i="1"/>
  <c r="F100" i="1"/>
  <c r="E100" i="1"/>
  <c r="D100" i="1"/>
  <c r="C100" i="1"/>
  <c r="AV97" i="1"/>
  <c r="AU97" i="1"/>
  <c r="AT97" i="1"/>
  <c r="AV96" i="1"/>
  <c r="AU96" i="1"/>
  <c r="AT96" i="1"/>
  <c r="AV95" i="1"/>
  <c r="AU95" i="1"/>
  <c r="AT95" i="1"/>
  <c r="AV94" i="1"/>
  <c r="AU94" i="1"/>
  <c r="AT94" i="1"/>
  <c r="AV93" i="1"/>
  <c r="AU93" i="1"/>
  <c r="AT93" i="1"/>
  <c r="AV91" i="1"/>
  <c r="AU91" i="1"/>
  <c r="AT91" i="1"/>
  <c r="AV90" i="1"/>
  <c r="AU90" i="1"/>
  <c r="AT90" i="1"/>
  <c r="AV89" i="1"/>
  <c r="AU89" i="1"/>
  <c r="AT89" i="1"/>
  <c r="AV88" i="1"/>
  <c r="AU88" i="1"/>
  <c r="AT88" i="1"/>
  <c r="AV87" i="1"/>
  <c r="AU87" i="1"/>
  <c r="AT87" i="1"/>
  <c r="AV86" i="1"/>
  <c r="AU86" i="1"/>
  <c r="AT86" i="1"/>
  <c r="AV85" i="1"/>
  <c r="AU85" i="1"/>
  <c r="AT85" i="1"/>
  <c r="AV84" i="1"/>
  <c r="AU84" i="1"/>
  <c r="AT84" i="1"/>
  <c r="AV83" i="1"/>
  <c r="AU83" i="1"/>
  <c r="AT83" i="1"/>
  <c r="AV82" i="1"/>
  <c r="AU82" i="1"/>
  <c r="AT82" i="1"/>
  <c r="AV81" i="1"/>
  <c r="AU81" i="1"/>
  <c r="AT81" i="1"/>
  <c r="AV80" i="1"/>
  <c r="AU80" i="1"/>
  <c r="AT80" i="1"/>
  <c r="AV79" i="1"/>
  <c r="AU79" i="1"/>
  <c r="AT79" i="1"/>
  <c r="AV78" i="1"/>
  <c r="AU78" i="1"/>
  <c r="AT78" i="1"/>
  <c r="AV77" i="1"/>
  <c r="AU77" i="1"/>
  <c r="AT77" i="1"/>
  <c r="AV76" i="1"/>
  <c r="AU76" i="1"/>
  <c r="AT76" i="1"/>
  <c r="AV75" i="1"/>
  <c r="AU75" i="1"/>
  <c r="AV74" i="1"/>
  <c r="AU74" i="1"/>
  <c r="AT74" i="1"/>
  <c r="AV73" i="1"/>
  <c r="AU73" i="1"/>
  <c r="AT73" i="1"/>
  <c r="AV72" i="1"/>
  <c r="AU72" i="1"/>
  <c r="AT72" i="1"/>
  <c r="AV71" i="1"/>
  <c r="AU71" i="1"/>
  <c r="AT71" i="1"/>
  <c r="AV70" i="1"/>
  <c r="AU70" i="1"/>
  <c r="AT70" i="1"/>
  <c r="AV69" i="1"/>
  <c r="AU69" i="1"/>
  <c r="AT69" i="1"/>
  <c r="AV68" i="1"/>
  <c r="AU68" i="1"/>
  <c r="AT68" i="1"/>
  <c r="AV67" i="1"/>
  <c r="AU67" i="1"/>
  <c r="AT67" i="1"/>
  <c r="AV66" i="1"/>
  <c r="AU66" i="1"/>
  <c r="AT66" i="1"/>
  <c r="AV65" i="1"/>
  <c r="AU65" i="1"/>
  <c r="AT65" i="1"/>
  <c r="AV64" i="1"/>
  <c r="AU64" i="1"/>
  <c r="AV63" i="1"/>
  <c r="AU63" i="1"/>
  <c r="AT63" i="1"/>
  <c r="AV62" i="1"/>
  <c r="AU62" i="1"/>
  <c r="AT62" i="1"/>
  <c r="AV61" i="1"/>
  <c r="AU61" i="1"/>
  <c r="AT61" i="1"/>
  <c r="AV60" i="1"/>
  <c r="AU60" i="1"/>
  <c r="AT60" i="1"/>
  <c r="AV59" i="1"/>
  <c r="AU59" i="1"/>
  <c r="AT59" i="1"/>
  <c r="AV58" i="1"/>
  <c r="AU58" i="1"/>
  <c r="AT58" i="1"/>
  <c r="AV57" i="1"/>
  <c r="AU57" i="1"/>
  <c r="AT57" i="1"/>
  <c r="AV56" i="1"/>
  <c r="AU56" i="1"/>
  <c r="AT56" i="1"/>
  <c r="AV55" i="1"/>
  <c r="AU55" i="1"/>
  <c r="AT55" i="1"/>
  <c r="AV54" i="1"/>
  <c r="AU54" i="1"/>
  <c r="AT54" i="1"/>
  <c r="AV53" i="1"/>
  <c r="AU53" i="1"/>
  <c r="AT53" i="1"/>
  <c r="AV52" i="1"/>
  <c r="AU52" i="1"/>
  <c r="AT52" i="1"/>
  <c r="AV51" i="1"/>
  <c r="AU51" i="1"/>
  <c r="AT51" i="1"/>
  <c r="AV50" i="1"/>
  <c r="AU50" i="1"/>
  <c r="AT50" i="1"/>
  <c r="AV49" i="1"/>
  <c r="AU49" i="1"/>
  <c r="AT49" i="1"/>
  <c r="AV48" i="1"/>
  <c r="AU48" i="1"/>
  <c r="AT48" i="1"/>
  <c r="AV47" i="1"/>
  <c r="AU47" i="1"/>
  <c r="AT47" i="1"/>
  <c r="AV46" i="1"/>
  <c r="AU46" i="1"/>
  <c r="AT46" i="1"/>
  <c r="AV45" i="1"/>
  <c r="AU45" i="1"/>
  <c r="AT45" i="1"/>
  <c r="AV44" i="1"/>
  <c r="AU44" i="1"/>
  <c r="AT44" i="1"/>
  <c r="AV43" i="1"/>
  <c r="AU43" i="1"/>
  <c r="AT43" i="1"/>
  <c r="AV42" i="1"/>
  <c r="AU42" i="1"/>
  <c r="AT42" i="1"/>
  <c r="AV41" i="1"/>
  <c r="AU41" i="1"/>
  <c r="AT41" i="1"/>
  <c r="AV40" i="1"/>
  <c r="AU40" i="1"/>
  <c r="AT40" i="1"/>
  <c r="AV39" i="1"/>
  <c r="AU39" i="1"/>
  <c r="AT39" i="1"/>
  <c r="AV38" i="1"/>
  <c r="AU38" i="1"/>
  <c r="AT38" i="1"/>
  <c r="AV37" i="1"/>
  <c r="AU37" i="1"/>
  <c r="AT37" i="1"/>
  <c r="AV36" i="1"/>
  <c r="AU36" i="1"/>
  <c r="AT36" i="1"/>
  <c r="AV35" i="1"/>
  <c r="AU35" i="1"/>
  <c r="AT35" i="1"/>
  <c r="AV34" i="1"/>
  <c r="AU34" i="1"/>
  <c r="AT34" i="1"/>
  <c r="AV33" i="1"/>
  <c r="AU33" i="1"/>
  <c r="AT33" i="1"/>
  <c r="AV32" i="1"/>
  <c r="AU32" i="1"/>
  <c r="AT32" i="1"/>
  <c r="AV31" i="1"/>
  <c r="AU31" i="1"/>
  <c r="AT31" i="1"/>
  <c r="AV30" i="1"/>
  <c r="AU30" i="1"/>
  <c r="AV29" i="1"/>
  <c r="AU29" i="1"/>
  <c r="AT29" i="1"/>
  <c r="AV28" i="1"/>
  <c r="AU28" i="1"/>
  <c r="AT28" i="1"/>
  <c r="AV27" i="1"/>
  <c r="AA27" i="1"/>
  <c r="Z27" i="1"/>
  <c r="X27" i="1"/>
  <c r="W27" i="1"/>
  <c r="U27" i="1"/>
  <c r="T27" i="1"/>
  <c r="R27" i="1"/>
  <c r="P27" i="1"/>
  <c r="N27" i="1"/>
  <c r="E101" i="1" s="1"/>
  <c r="AV26" i="1"/>
  <c r="AU26" i="1"/>
  <c r="AT26" i="1"/>
  <c r="AV25" i="1"/>
  <c r="AU25" i="1"/>
  <c r="AT25" i="1"/>
  <c r="AV24" i="1"/>
  <c r="AU24" i="1"/>
  <c r="AT24" i="1"/>
  <c r="AV23" i="1"/>
  <c r="AU23" i="1"/>
  <c r="AT23" i="1"/>
  <c r="AV22" i="1"/>
  <c r="AU22" i="1"/>
  <c r="AT22" i="1"/>
  <c r="AV21" i="1"/>
  <c r="AU21" i="1"/>
  <c r="AT21" i="1"/>
  <c r="AV20" i="1"/>
  <c r="AU20" i="1"/>
  <c r="AT20" i="1"/>
  <c r="AV19" i="1"/>
  <c r="AU19" i="1"/>
  <c r="AT19" i="1"/>
  <c r="AV18" i="1"/>
  <c r="AU18" i="1"/>
  <c r="AT18" i="1"/>
  <c r="AV17" i="1"/>
  <c r="AU17" i="1"/>
  <c r="AT17" i="1"/>
  <c r="AV16" i="1"/>
  <c r="AU16" i="1"/>
  <c r="AT16" i="1"/>
  <c r="AV15" i="1"/>
  <c r="AU15" i="1"/>
  <c r="AT15" i="1"/>
  <c r="AV14" i="1"/>
  <c r="AU14" i="1"/>
  <c r="AT14" i="1"/>
  <c r="AV13" i="1"/>
  <c r="AU13" i="1"/>
  <c r="AT13" i="1"/>
  <c r="AV12" i="1"/>
  <c r="AU12" i="1"/>
  <c r="AV11" i="1"/>
  <c r="AU11" i="1"/>
  <c r="AV10" i="1"/>
  <c r="AU10" i="1"/>
  <c r="AV9" i="1"/>
  <c r="AU9" i="1"/>
  <c r="AV8" i="1"/>
  <c r="AU8" i="1"/>
  <c r="AT8" i="1"/>
  <c r="AV7" i="1"/>
  <c r="AU7" i="1"/>
  <c r="AT7" i="1"/>
  <c r="AV6" i="1"/>
  <c r="AU6" i="1"/>
  <c r="AV5" i="1"/>
  <c r="AU5" i="1"/>
  <c r="AV4" i="1"/>
  <c r="AU4" i="1"/>
  <c r="AV3" i="1"/>
  <c r="BA92" i="1" l="1"/>
  <c r="BA82" i="1"/>
  <c r="BA55" i="1"/>
  <c r="E35" i="3"/>
  <c r="G6" i="3"/>
  <c r="G22" i="3"/>
  <c r="E36" i="3"/>
  <c r="F36" i="3" s="1"/>
  <c r="X3" i="1"/>
  <c r="G23" i="3"/>
  <c r="G7" i="3"/>
  <c r="N3" i="1"/>
  <c r="G3" i="3"/>
  <c r="F7" i="3"/>
  <c r="F34" i="3" s="1"/>
  <c r="G18" i="3"/>
  <c r="F23" i="3"/>
  <c r="E34" i="3"/>
  <c r="AT27" i="1"/>
  <c r="AT64" i="1"/>
  <c r="AU27" i="1"/>
  <c r="G14" i="3"/>
  <c r="G30" i="3"/>
  <c r="G31" i="3" s="1"/>
  <c r="G10" i="3"/>
  <c r="G26" i="3"/>
  <c r="G27" i="3" s="1"/>
  <c r="G11" i="3" l="1"/>
  <c r="P3" i="1"/>
  <c r="U3" i="1"/>
  <c r="G19" i="3"/>
  <c r="G15" i="3"/>
  <c r="R3" i="1"/>
  <c r="G33" i="3"/>
  <c r="G4" i="3"/>
  <c r="G35" i="3" s="1"/>
  <c r="G36" i="3" s="1"/>
  <c r="L3" i="1"/>
  <c r="AT3" i="1" l="1"/>
  <c r="AU3" i="1"/>
</calcChain>
</file>

<file path=xl/comments1.xml><?xml version="1.0" encoding="utf-8"?>
<comments xmlns="http://schemas.openxmlformats.org/spreadsheetml/2006/main">
  <authors>
    <author/>
  </authors>
  <commentList>
    <comment ref="AE56" authorId="0" shapeId="0">
      <text>
        <r>
          <rPr>
            <sz val="11"/>
            <color theme="1"/>
            <rFont val="Arial"/>
          </rPr>
          <t>======
ID#AAAATmF9-uQ
Diana-trabajo    (2021-12-29 16:10:20)
Diana-trabajo:</t>
        </r>
      </text>
    </comment>
  </commentList>
  <extLst>
    <ext xmlns:r="http://schemas.openxmlformats.org/officeDocument/2006/relationships" uri="GoogleSheetsCustomDataVersion1">
      <go:sheetsCustomData xmlns:go="http://customooxmlschemas.google.com/" r:id="rId1" roundtripDataSignature="AMtx7mhGvRthzbxabDKNOf6G2PJT+P5fkA=="/>
    </ext>
  </extLst>
</comments>
</file>

<file path=xl/sharedStrings.xml><?xml version="1.0" encoding="utf-8"?>
<sst xmlns="http://schemas.openxmlformats.org/spreadsheetml/2006/main" count="3714" uniqueCount="1764">
  <si>
    <t>INSTITUTO COLOMBIANO DE ANTROPOLOGÍA E HISTORIA
PLAN DE ACCIÓN 2021</t>
  </si>
  <si>
    <t>SEGUIMIENTO ENERO 
2021</t>
  </si>
  <si>
    <t>SEGUIMIENTO FEBRERO 
2021</t>
  </si>
  <si>
    <t>SEGUIMIENTO MARZO 
2021</t>
  </si>
  <si>
    <t>SEGUIMIENTO ABRIL
2021</t>
  </si>
  <si>
    <t>SEGUIMIENTO MAYO
2021</t>
  </si>
  <si>
    <t>SEGUIMIENTO JUNIO
2021</t>
  </si>
  <si>
    <t>SEGUIMIENTO JULIO
2021</t>
  </si>
  <si>
    <t>SEGUIMIENTO AGOSTO
2021</t>
  </si>
  <si>
    <t>SEGUIMIENTO SEPTIEMBRE
2021</t>
  </si>
  <si>
    <t>SEGUIMIENTO OCTUBRE
2021</t>
  </si>
  <si>
    <t>SEGUIMIENTO NOVIEMBRE
2021</t>
  </si>
  <si>
    <t>SEGUIMIENTO DICIEMBRE
2021</t>
  </si>
  <si>
    <t>OBJETIVO ESTRATÉGICO INSTITUCIONAL</t>
  </si>
  <si>
    <t>ESTRATEGIA</t>
  </si>
  <si>
    <t>NÚMERO DE PROYECTO POAI ASOCIADO</t>
  </si>
  <si>
    <t>ACTIVIDADES PLAN DE ACCIÓN</t>
  </si>
  <si>
    <t>META O PRODUCTO</t>
  </si>
  <si>
    <t>CANTIDAD O PORCENTAJE DE METAS O PRODUCTOS</t>
  </si>
  <si>
    <t>RESPONSABLE</t>
  </si>
  <si>
    <t>FECHA DE INICIO</t>
  </si>
  <si>
    <t>FECHA FINAL</t>
  </si>
  <si>
    <t>¿TIENE RECURSO FINANCIERO ASIGNADO?</t>
  </si>
  <si>
    <t>PLAN INSTITUCIONAL DECRETO 612 DE 2018 AL QUE PERTENECE LA ACTIVIDAD</t>
  </si>
  <si>
    <t>AVANCE EN LA CANTIDAD O PORCENTAJE DE METAS O PRODUCTOS</t>
  </si>
  <si>
    <t>RESUMEN DE AVANCES DE METAS O PRODUCTOS EN EL MES</t>
  </si>
  <si>
    <t>PROYECCIÓN MAYO</t>
  </si>
  <si>
    <t>PROYECCIÓN JUNIO</t>
  </si>
  <si>
    <t>PROYECCIÓN JULIO</t>
  </si>
  <si>
    <t>PROYECCIÓN AGOSTO</t>
  </si>
  <si>
    <t>PROYECCIÓN SEPTIEMBRE</t>
  </si>
  <si>
    <t>PROYECCIÓN OCTUBRE</t>
  </si>
  <si>
    <t>PROYECCIÓN NOVIEMBRE</t>
  </si>
  <si>
    <t>PROYECCIÓN DICIEMBRE</t>
  </si>
  <si>
    <t>ACUMULADO AL MES DE DICIEMBRE</t>
  </si>
  <si>
    <t>PROYECTADO AL MES DE DICIEMBRE</t>
  </si>
  <si>
    <t>TOTAL PROYECTADO</t>
  </si>
  <si>
    <t>CRITERIO DE CALCULO DE AVANCE DE ACTIVIDADES</t>
  </si>
  <si>
    <t>OBSERVACIONES DE SOPORTES</t>
  </si>
  <si>
    <t>1. Elaborar conceptos que orienten la formulación e implementación de políticas públicas en materia patrimonial, antropológica, arqueológica e histórica.</t>
  </si>
  <si>
    <t>Generar conceptos técnicos en el marco de procesos de formulación e implementación de la política pública del país en los temas de arqueología, antropología, patrimonio e historia.</t>
  </si>
  <si>
    <t>1.1 Apoyo Estratégico
1.2 Apoyo Científico</t>
  </si>
  <si>
    <t>Elaborar conceptos de carácter técnico en los temas de arqueología, antropología, patrimonio e historia.</t>
  </si>
  <si>
    <t>Conceptos técnicos elaborados con respecto a lo solicitado</t>
  </si>
  <si>
    <t>ÁREA DE PATRIMONIO</t>
  </si>
  <si>
    <t>01 de enero de 2021</t>
  </si>
  <si>
    <t>31 de diciembre de 2021</t>
  </si>
  <si>
    <t>SI</t>
  </si>
  <si>
    <t>No aplica</t>
  </si>
  <si>
    <t>Durante el mes de enero ingresaron 89 solicitudes de concepto. De estas se dio respuesta a 59 de ellas, los demás conceptos se encuentran en proceso de resolución.</t>
  </si>
  <si>
    <t xml:space="preserve"> 90 solicitudes recibidas
77 solicitudes respondidas </t>
  </si>
  <si>
    <t xml:space="preserve">77 solicitudes de concepto recibidas
56  de respuestas dadas a las solicitudes 
Durante el mes de marzo se ha dado respuestas a 56 de los conceptos solicitados al grupo de patrimonio lo que significa el 72.73 % de las respuestas emitidas. </t>
  </si>
  <si>
    <t>Se recibieron 96 solicitudes de concepto técnico relacionados con las áreas de actuación del grupo de patrimonio y se respondieron 72 hasta la fecha de corte del 30 de abril de 2021
De las 24 solicitudes pendientes del mes de abril, 16 fueron resueltas durante el mes de mayo. Las 8 comunicaciones faltantes requieren recolectar mayor información o se encuentran en la actualidad en proceso de firma</t>
  </si>
  <si>
    <t>Se recibieron 72 solicitudes de concepto técnico relacionados con las áreas de actuación del grupo de patrimonio y se respondieron 39 hasta la fecha de corte del 31 de mayo de 2021</t>
  </si>
  <si>
    <t>Durante el mes de junio el área de patrimonio recibió 110 solicitudes de conceptos técnicos. De estos 64 ya han sido atendidos, es de resaltar que además se dio respuesta a 24 solicitudes pendientes del mes de mayo.</t>
  </si>
  <si>
    <t>Durante el mes de agosto se recibieron 57 solicitudes de conceptos técnicos. De estos 57 se respondieron en el mismo mes, 63 fueron respondidas con posterioridad y 10 aún se encuentran pendientes de respuesta, pero se hallan en los tiempos de cumplimiento</t>
  </si>
  <si>
    <t xml:space="preserve">Todos los meses se elaboran y responden conceptos técnicos. Las áreas informan el # de solicitudes recibidas y el # de conceptos que envían.
</t>
  </si>
  <si>
    <t>Los soportes corresponden a la actividad</t>
  </si>
  <si>
    <t>ÁREA DE ARQUEOLOGÍA</t>
  </si>
  <si>
    <t>Se emitieron 14 conceptos técnicos relacionados con la gestión del patrimonio arqueológico</t>
  </si>
  <si>
    <t>14 solicitudes recibidas
14 respuestas a solicitudes 
Se emitieron 14 conceptos técnicos relacionados con la gestión del patrimonio arqueológico.</t>
  </si>
  <si>
    <t>17 solicitudes recibidas
17 respuestas a solicitudes 
Se emitieron 17 conceptos técnicos relacionados con la gestión del patrimonio arqueológico.</t>
  </si>
  <si>
    <t>11 solicitudes recibidas
11 respuestas a solicitudes 
Se emitieron 11 conceptos técnicos relacionados con la gestión del patrimonio arqueológico.</t>
  </si>
  <si>
    <t>15 solicitudes recibidas
15 respuestas a solicitudes 
Se emitieron 15 conceptos técnicos relacionados con la gestión del patrimonio arqueológico.</t>
  </si>
  <si>
    <t>20 solicitudes recibidas
20 respuestas a solicitudes 
Se emitieron 20 conceptos técnicos relacionados con la gestión del patrimonio arqueológico.</t>
  </si>
  <si>
    <t>6 solicitudes recibidas
6 respuestas a solicitudes 
Se emitieron 6 conceptos técnicos relacionados con la gestión del patrimonio arqueológico.</t>
  </si>
  <si>
    <t>13 solicitudes recibidas
13 respuestas a solicitudes 
Se emitieron 13 conceptos técnicos relacionados con la gestión del patrimonio arqueológico.</t>
  </si>
  <si>
    <t>Se cuenta con todos los soportes de las respuestas de conceptos técnicos resueltos por el área</t>
  </si>
  <si>
    <t>ÁREA DE ANTROPOLOGÍA</t>
  </si>
  <si>
    <t>12 solicitudes recibidas
12 de respuestas a las solicitudes</t>
  </si>
  <si>
    <t># de solicitudes recibidas: 21
# de respuestas a solicitudes: 21</t>
  </si>
  <si>
    <t># de solicitudes recibidas: 16
# de respuestas a solicitudes: 16</t>
  </si>
  <si>
    <t># de solicitudes recibidas: 10
# de respuestas a solicitudes: 10</t>
  </si>
  <si>
    <t># de solicitudes recibidas: 26
# de respuestas a solicitudes: 26</t>
  </si>
  <si>
    <t>Para los meses de enero, febrero, marzo y abril se cuenta con la misma base de datos de los conceptos solicitados para el año 2021. Los meses mayo, junio y julio se cuenta con la misma base de datos y los anexos de los conceptos. Para el mes de agosto solo se cuenta con los anexos de las respuestas, no se cargó la base de datos.</t>
  </si>
  <si>
    <t>ÁREA DE HISTORIA</t>
  </si>
  <si>
    <t>Sin reporte</t>
  </si>
  <si>
    <t>6 solicitudes recibidas 
6 respuestas dadas a las solicitudes</t>
  </si>
  <si>
    <t>4 solicitudes recibidas 
4 respuestas dadas a las solicitudes</t>
  </si>
  <si>
    <t>9 solicitudes recibidas 9 respuestas dadas a las solicitudes</t>
  </si>
  <si>
    <t>Durante el mes de junio no se recibieron solicitudes de conceptos</t>
  </si>
  <si>
    <t>1 solicitud recibida
1 respuesta a la solicitud</t>
  </si>
  <si>
    <t>7 solicitud recibida
7 respuesta a la solicitud</t>
  </si>
  <si>
    <t>3 solicitudes recibidas
3 respuestas a las solicitudes</t>
  </si>
  <si>
    <t xml:space="preserve">2 solicitudes recibidas
2 respuestas </t>
  </si>
  <si>
    <t xml:space="preserve">Los soportes corresponden a la actividad. </t>
  </si>
  <si>
    <t>Coordinar las acciones interinstitucionales pertinentes para la formulación e implementación de la política pública del país en los temas de arqueología y patrimonio.</t>
  </si>
  <si>
    <t>1.4 Gestión de áreas arqueológicas protegidas, parques y bienes arqueológicos.</t>
  </si>
  <si>
    <t>Participar en Talleres, mesas de trabajo, comités y realizar comunicaciones</t>
  </si>
  <si>
    <t>5 Acciones de Patrimonio</t>
  </si>
  <si>
    <t>Durante el mes de enero no se coordinaron acciones interinstitucionales pertinentes para la formulación e implementación de la política pública del país en los temas de patrimonio arqueológico de la Nación.</t>
  </si>
  <si>
    <t>Durante el mes de febrero se adelantaron acciones en el marco de la mesa de trabajo para la conformación del comité nacional de geoparques liderada por el servicio geológico colombiano</t>
  </si>
  <si>
    <t>Durante el mes de marzo se llevó a cabo la participación en las mesas del observatorio de patrimonio de Cali, específicamente sobre patrimonio arqueológico.</t>
  </si>
  <si>
    <t>Durante el mes de abril se llevó a cabo una capacitación a los estudios de los programas técnicos del SENA en turismo.</t>
  </si>
  <si>
    <t>Durante el mes de junio se llevó a cabo la reunión del comité de geoparques convocado por servicio geológico colombiano durante el día 21 de junio</t>
  </si>
  <si>
    <t>Durante el mes de julio se llevó a cabo la participación en el comité de patrimonio mundial de UNESCO como parte de la delegación oficial de Colombia</t>
  </si>
  <si>
    <t>Durante el mes de agosto se llevó a cabo la participación en la reunión del Comité Colombiano de Geoparques ad hoc</t>
  </si>
  <si>
    <t>Durante el mes de septiembre se llevó a cabo una reunión con la gobernación de Quindío relacionada con Generalidades del patrimonio arqueológico.</t>
  </si>
  <si>
    <t>Durante el mes de octubre se impartió la capacitación sobre generalidades relacionadas con el patrimonio arqueológico para funcionarios de parques nacionales</t>
  </si>
  <si>
    <t xml:space="preserve">Durante el mes de noviembre se participó en la comisión intersectorial nacional de patrimonio mundial. </t>
  </si>
  <si>
    <t>Durante el mes de diciembre se participó en representación del ICANH en el Comité Nacional ad hoc de Geoparques convocado por el Servicio Geológico Colombiano</t>
  </si>
  <si>
    <t>El porcentaje total (100%) se divide en las 10 acciones (5 Acciones de Patrimonio, 5 Acciones de Arqueología). Es decir, 100/10=10=10%</t>
  </si>
  <si>
    <t>Faltan soportes de varios informes entregados</t>
  </si>
  <si>
    <t>5 Acciones de Arqueología</t>
  </si>
  <si>
    <t>Sin avances</t>
  </si>
  <si>
    <t>Mesa de trabajo con el fin de contextualizar al Consejo Nacional de Patrimonio Cultural, sobre los alcances del Decreto y las resoluciones que lo han reglamentado.</t>
  </si>
  <si>
    <t>Participación Mesa de trabajo Instituto de Cultura y Patrimonio de Antioquia -Administración del municipio de Venecia e ICANH con el fin de abordar temas relacionados con la gestión del patrimonio arqueológico presente en el municipio.</t>
  </si>
  <si>
    <t>Participación Mesa Técnica para la evaluar la posibilidad de elevar a patrimonio cultural la ruta libertadora de los municipios de las provincias de Valderrama, la Libertad y del departamento de Boyacá” Secretaría de Turismo, Gobernación de Boyacá.</t>
  </si>
  <si>
    <t>Asistencia a socialización y mesa de trabajo sobre posibilidad de reubicación de un petroglifo en el municipio de Sandoná, Nariño</t>
  </si>
  <si>
    <t>Mesa de Trabajo con la Alcaldía Tocancipá relacionada con la gestión del patrimonio arqueológico presente en el municipio</t>
  </si>
  <si>
    <t>No se adelantaron acciones durante este mes. La meta de la vigencia se cumplió.</t>
  </si>
  <si>
    <t>Solo se encuentra evidencia de la acción para el mes de marzo. Se debe incluir los demás soportes.</t>
  </si>
  <si>
    <t>Generar conceptos con énfasis en  la formulación y actualización del marco normativo del sector Cultura.</t>
  </si>
  <si>
    <t>Emisión de respuestas a conceptos con énfasis en  la formulación y actualización del marco normativo del sector Cultura.</t>
  </si>
  <si>
    <t>Conceptos emitidos respecto a los conceptos solicitados</t>
  </si>
  <si>
    <t>Durante el mes de enero se hicieron contribuciones para la formulación de un concepto sobre el impacto fiscal del proyecto de Ley 190 de 2020. Este acto legislativo se relaciona con la protección de patrimonio arqueológico de la Mojana.</t>
  </si>
  <si>
    <t>Durante el mes de febrero no se recibieron solicitudes relacionadas con formulación y actualización del marco normativo del sector Cultura.</t>
  </si>
  <si>
    <t>Durante el mes de marzo no se recibieron solicitudes relacionadas con formulación y actualización del marco normativo del sector Cultura.</t>
  </si>
  <si>
    <t>Durante el mes de abril no se generaron conceptos relacionados con la formulación y actualización del marco normativo del sector Cultura</t>
  </si>
  <si>
    <t>Durante el mes de mayo no se generaron conceptos relacionados con la formulación y actualización del marco normativo del sector Cultura</t>
  </si>
  <si>
    <t>Durante el mes de junio no se generaron conceptos relacionados con la formulación o actualización del marco normativo del sector cultura</t>
  </si>
  <si>
    <t>Durante el mes de julio se emitió un concepto relacionado con la declaratoria de áreas arqueológicas protegidas marítimas.</t>
  </si>
  <si>
    <t>Durante el mes de agosto se emitió un concepto relacionado con la declaratoria de áreas arqueológicas protegidas marítimas.</t>
  </si>
  <si>
    <t>Se revisó la propuesta de resolución para la reglamentación de declaratoria de paisajes culturales</t>
  </si>
  <si>
    <t>Durante el mes de octubre no se generaron conceptos relacionados con la formulación o actualización del marco normativo del sector cultura</t>
  </si>
  <si>
    <t>Durante el mes de noviembre no se han realizado conceptos relacionados con este ítem</t>
  </si>
  <si>
    <t xml:space="preserve">Durante el mes de diciembre se hicieron sugerencias de contenido al proyecto de decreto de PCS, particularmente se sugirió eliminar un parágrafo del artículo 14. 
Durante el mes de diciembre se ajustaron los lineamientos técnicos de la aplicación de sensores remotos. </t>
  </si>
  <si>
    <t>Hay un soporte pero no corresponde a lo informado</t>
  </si>
  <si>
    <t>Durante el mes de enero no se recibieron solicitudes relacionadas con formulación y actualización del marco normativo del sector Cultura.</t>
  </si>
  <si>
    <t>1 solicitud recibida
1 respuesta a solicitud 
Comentarios al proyecto de Ley para la creación de la contribución de protección arqueológica</t>
  </si>
  <si>
    <t>No se recibieron solicitudes</t>
  </si>
  <si>
    <t>Durante el mes de abril no se recibieron solicitudes relacionadas con formulación y actualización del marco normativo del sector Cultura.</t>
  </si>
  <si>
    <t>Comentarios a la ley "por medio de la cual se dictan normas encaminadas a reconocer la transmisión de los saberes culturales, fomentar y promover la sostenibilidad de los oficios artísticos, de las industrias creativas y culturales y del patrimonio cultural en Colombia y se dictan otras disposiciones".</t>
  </si>
  <si>
    <t>Concepto para el Subcomité Medidas de Satisfacción-ICANH-Min Interior- Ministerio de Cultura y Medicina Legal</t>
  </si>
  <si>
    <t xml:space="preserve">Taller Diálogo Institucional sobre la actualización del Plan Nacional de Cultura; Mesa Permanente de Concertación con los Pueblos y Organizaciones Indígenas, el Ministerio de Cultura y el Ministerio del Interior, sobre los temas de política de sitios sagrados, política de juventud, ley de contratación, catastro multipropósito. </t>
  </si>
  <si>
    <t>Comité técnico de la política de sitios sagrados con la Dirección de Poblaciones del Ministerio de Cultura, 21 de octubre 2021</t>
  </si>
  <si>
    <t>Política "Anticorrupción, antifraude y antisoborno" del Sector Cultura; reunión sobre la Implementación del artículo 19 de la Ley 1381 del 2010 en el marco del Plan Decenal de Lenguas, el ICANH aparece en el artículo 10 de esa ley, junto con Caro y Cuervo, en lo que tiene que ver con diseño, implementación, divulgación de materiales escritos de las lenguas nativas.</t>
  </si>
  <si>
    <t>Seguimiento a los proyectos de los Estímulos a la Investigación, en el marco de las Convocatorias 2021, a cargo del Ministerio de Cultura - ICANH</t>
  </si>
  <si>
    <t>Se cuenta con soportes para los meses de mayo y julio los cuales fueron informados en el plan de acción.</t>
  </si>
  <si>
    <t>Durante el mes de mayo no se recibieron solicitudes relacionadas con formulación y actualización del marco normativo del sector Cultura.</t>
  </si>
  <si>
    <t>Durante el mes de junio no se recibieron solicitudes relacionadas con formulación y actualización del marco normativo del sector Cultura.</t>
  </si>
  <si>
    <t>Durante el mes de agosto no se recibieron solicitudes relacionadas con formulación y actualización del marco normativo del sector Cultura.</t>
  </si>
  <si>
    <t>Durante el mes de septiembre no se recibieron solicitudes relacionadas con formulación y actualización del marco normativo del sector Cultura.</t>
  </si>
  <si>
    <t xml:space="preserve">Durante el mes de octubre se coordinó una respuesta que remitió el Ministerio de Cultura para una cátedra de Etnohistoria sobre la academia de Historia de Sikuani </t>
  </si>
  <si>
    <t>Durante el mes de noviembre no se recibieron solicitudes relacionadas con formulación y actualización del marco normativo del sector Cultura.</t>
  </si>
  <si>
    <t>Durante el mes de diciembre no se recibieron solicitudes relacionadas con formulación y actualización del marco normativo del sector Cultura.</t>
  </si>
  <si>
    <t xml:space="preserve">No hay soportes porque no se han recibido solicitudes </t>
  </si>
  <si>
    <t>2. Realizar acciones de protección del patrimonio arqueológico Colombiano con fines de investigación, divulgación y conservación con enfoque territorial.</t>
  </si>
  <si>
    <t>Asesorar la implementación e incorporación de planes de manejo arqueológico en las figuras de ordenamiento territorial de los municipios del país.</t>
  </si>
  <si>
    <t>Realizar acompañamiento interinstitucional con entidades territoriales, entidades públicas y privadas y demás actores relevantes en los municipios del País.</t>
  </si>
  <si>
    <t>Comunicaciones interinstitucional con entidades territoriales, entidades públicas y privadas y demás actores relevantes en las municipios del País</t>
  </si>
  <si>
    <t>2 Asesorías</t>
  </si>
  <si>
    <t>Durante el mes de enero no se han solicitado ni adelantado espacios de acompañamiento a entidades territoriales, entidades públicas o privadas.</t>
  </si>
  <si>
    <t>Durante el mes de febrero se realizó la asesoría y acompañamiento a un municipio (Cali) en el marco del desarrollo de estrategias para la protección del patrimonio arqueológico del país</t>
  </si>
  <si>
    <t>Se dio inicio al acompañamiento con el municipio de Salento, Quindío. Esta entidad ha propuesto realizar un proyecto que abarque a todos los municipios del departamento</t>
  </si>
  <si>
    <t>Durante el mes de octubre se realizó una reunión con el municipio de Funes, Nariño para la implementación del proyecto INC, así como Urrao y Dabeiba, Antioquia. Se hace seguimiento al municipio de Venecia, Antioquia por un caso de afectación y se realizó una salida de campo. Se continuó la asesoría a la ciudad de Popayán y se inició el acompañamiento al municipio de Sogamoso, Boyacá.</t>
  </si>
  <si>
    <t>Durante este mes se envía comunicación a todos los municipios con los que se trabajó durante el año con el fin de anunciar la suspensión temporal de actividades. Con el Distrito de Santa Marta se acuerda un nuevo plan de trabajo para el año 2022.</t>
  </si>
  <si>
    <t>El porcentaje total (100%) se dividen en las 2 acciones y el 1 documento. Es decir, 100/3=33,33=33,33%</t>
  </si>
  <si>
    <t>Los soportes corresponden a la actividad, sin embargo faltan varias comunicaciones que fueron informadas</t>
  </si>
  <si>
    <t>Formular los lineamientos para planes de manejo arqueológicos municipales</t>
  </si>
  <si>
    <t>Lineamientos de los planes de manejo arqueológicos municipales</t>
  </si>
  <si>
    <t>1 Documento con el lineamiento</t>
  </si>
  <si>
    <t>Durante el mes de enero no se dieron avances en la formulación de los lineamientos para planes de manejo arqueológico municipales</t>
  </si>
  <si>
    <t>Durante el mes de febrero se adelantó la recolección de bibliografía tanto jurídica como técnica que deben ser tenidos en cuenta para la formulación de Planes de Manejo Arqueológico en entidades territoriales</t>
  </si>
  <si>
    <t>Durante el mes de marzo se realizó el diseño de la estructura de contenidos que deben tener los lineamientos para la formulación de los Planes de Manejo Arqueológico de las entidades municipales</t>
  </si>
  <si>
    <t>Durante el mes de abril se presentaron los adelantos al área de patrimonio para realizar retroalimentación sobre los contenidos planteados y se incorporaron los comentarios realizados</t>
  </si>
  <si>
    <t>Durante el mes de mayo se empezó a formalizar los contenidos de los lineamientos para la formulación de planes de manejo arqueológicos municipales.</t>
  </si>
  <si>
    <t>Durante el mes de junio se estableció un plan de trabajo con actividades y objetivos para la formulación de los lineamientos</t>
  </si>
  <si>
    <t>Durante el mes de julio se adelantó la recopilación de información sobre estudios de caso en diferentes municipios del país</t>
  </si>
  <si>
    <t xml:space="preserve">Durante el mes de agosto, a partir de la información recolectada con la encuesta de auto-diagnóstico, así como en las reuniones realizadas con los municipios para brindar asesoría, se hace la organización de la información, así como un análisis de la capacidad de financiamiento, alcance e intereses de los municipios para realizar proyectos relacionados con patrimonio arqueológico. También es posible identificar las problemáticas frecuentes que se tienen en la elaboración de proyectos, lo cual es indispensable para definir unos lineamientos ajustados a la realidad. </t>
  </si>
  <si>
    <t>Durante el mes de septiembre se avanzó con la escritura de la propuesta de lineamientos y se hace una revisión del índice con el grupo de trabajo, y a su vez se define el contenido de cada apartado. De esta manera se tiene la estructura general del documento.</t>
  </si>
  <si>
    <t xml:space="preserve">Durante el mes de octubre se completan los capítulos correspondientes a Introducción, justificación, glosario, Antecedentes que incluye un análisis diagnóstico de la gestión del patrimonio arqueológico de los entes territoriales a partir del trabajo de asesoría que se ha llevado a cabo durante el año; marco normativo en donde se contempla además de lo referente al patrimonio arqueológico, la legislación sobre planeación territorial y el apartado para el diagnóstico y prospección parte del capítulo: 
Esquema para Planes de Manejo para entes territoriales. </t>
  </si>
  <si>
    <t>Durante el mes de noviembre se complementaron las recomendaciones para la inclusión del componente territorial, para el trabajo con la comunidad en la formulación y se describieron fuentes de financiación</t>
  </si>
  <si>
    <t>Este mes se finalizó y entregó la propuesta de documento de Lineamientos para la Formulación de Plan de Manejo Arqueológico municipal para su revisión.</t>
  </si>
  <si>
    <t>Realizar acciones de gestión y protección en áreas arqueológicas protegidas.</t>
  </si>
  <si>
    <t>Llevar a cabo el seguimiento a la gestión de las áreas arqueológicas protegidas.</t>
  </si>
  <si>
    <t>Acciones de seguimiento a las áreas arqueológicas protegidas</t>
  </si>
  <si>
    <t>3 Acciones</t>
  </si>
  <si>
    <t xml:space="preserve">Durante el mes de enero se han emitido comunicaciones oficiales a entidades territoriales para dar seguimiento a procesos de articulación </t>
  </si>
  <si>
    <t>Durante el mes de marzo se llevó a cabo una visita de seguimiento a la implementación de proyectos de conservación y divulgación en el área arqueológica protegida de La Lindosa</t>
  </si>
  <si>
    <t>Durante el mes de julio se desarrolló un documento técnico enfocado en aportar lineamientos específicos para la protección de bienes arqueológicos en el área arqueológica protegida de Nemocón</t>
  </si>
  <si>
    <t>Se desarrollaron reuniones con los municipios de San Marcos, Sucre y Caimito para la declaratoria de La Mojana como Área Arqueológica Protegida</t>
  </si>
  <si>
    <t>El porcentaje total (100%) se dividen en las 3 acciones y el 1 documento. Es decir, 100/4=25=25%</t>
  </si>
  <si>
    <t>Los soportes corresponden a la actividad. Faltan comunicaciones para abordar la formulación del PMA del AAP del Salado de Consotá</t>
  </si>
  <si>
    <t>Plan de manejo de un área arqueológica protegida actualizado</t>
  </si>
  <si>
    <t xml:space="preserve"> 1 Documento</t>
  </si>
  <si>
    <t>Durante el mes de enero se dio continuidad a las actividades planteadas para la formulación del Plan de Manejo Arqueológico del Salado de Consotá en articulación con la alcaldía municipal de Pereira.</t>
  </si>
  <si>
    <t>Durante el mes de abril se establecieron mesas de trabajo con la alcaldía de Pereira para articular los proyectos planteados</t>
  </si>
  <si>
    <t>Durante el mes de agosto se adelantan ajustes sobre el documento proyectado para la formulación del Plan de Manejo Arqueológico del Salado de Consotá</t>
  </si>
  <si>
    <t>Durante el mes de septiembre se monitorea el avance de los ajustes realizados por parte de la Universidad Tecnológica de Pereira</t>
  </si>
  <si>
    <t>Durante el mes de octubre se dio continuidad a las actividades relacionadas con este tema</t>
  </si>
  <si>
    <t>Se recibió y revisó la versión completa de la propuesta de actualización del Plan de Manejo Arqueológico del Área Arqueológica Protegida Salado de Consotá</t>
  </si>
  <si>
    <t>Realizar acciones de evaluación a programas de arqueología preventiva y a las demás intervenciones sobre el Patrimonio arqueológico previstas por la legislación vigente.</t>
  </si>
  <si>
    <t>1.5 Gestión de intervenciones sobre el patrimonio arqueológico</t>
  </si>
  <si>
    <t>Realizar el seguimiento a Programas de Arqueología Preventiva y Autorizaciones de Intervención Arqueológica</t>
  </si>
  <si>
    <t>Acciones de evaluación: Visitas técnicas arqueológicas a los diferentes proyectos de infraestructura que se encuentran implementado un Programa de Arqueología Preventiva o Autorización de Intervención Arqueológica, según solicitudes</t>
  </si>
  <si>
    <t>25 visitas</t>
  </si>
  <si>
    <t>Se realizaron 2 visitas de seguimiento durante el mes de febrero</t>
  </si>
  <si>
    <t>Se realizó 1 visita de seguimiento durante el mes de marzo</t>
  </si>
  <si>
    <t>Se realizaron 6 visita de seguimiento durante el mes de abril</t>
  </si>
  <si>
    <t>Se realizaron 4 visita de seguimiento durante el mes de mayo</t>
  </si>
  <si>
    <t>Se realizaron 7 visitas de seguimiento durante el mes de junio</t>
  </si>
  <si>
    <t>Se realizaron 12 visitas de seguimiento durante el mes de julio</t>
  </si>
  <si>
    <t>Se realizaron 9 visitas de seguimiento durante el mes de agosto</t>
  </si>
  <si>
    <t>Se realizaron 16 visitas de seguimiento durante el mes de septiembre</t>
  </si>
  <si>
    <t>Se realizaron 18 visitas de seguimiento durante el mes de octubre</t>
  </si>
  <si>
    <t>Se realizaron 19 visitas de seguimiento durante el mes de noviembre</t>
  </si>
  <si>
    <t>Se realizaron 16 visitas de seguimiento durante el mes de diciembre</t>
  </si>
  <si>
    <t>El porcentaje total (100%) se dividen en las 25 visitas. Es decir, 100/25=4=4%</t>
  </si>
  <si>
    <t>Se cuentan con todos los soportes de las visitas (solo falta febrero) pero en los soportes más visitas de las que fueron informadas en el plan de acción, se debe verificar la información</t>
  </si>
  <si>
    <t>Elaboración de términos de referencia y actualización de protocolos</t>
  </si>
  <si>
    <t>1 Termino de referencia actualizado</t>
  </si>
  <si>
    <t>Se inició la compilación de los términos de referencia del Programa de Arqueología Preventiva, con el fin de actualizarlos.</t>
  </si>
  <si>
    <t>Se continuó con la compilación de los términos de referencia del Programa de Arqueología Preventiva, con el fin de actualizarlos.</t>
  </si>
  <si>
    <t xml:space="preserve">Se continuó con la compilación de los términos de referencia del Programa de Arqueología Preventiva, con el fin de actualizarlos. </t>
  </si>
  <si>
    <t xml:space="preserve">Se continuó con la compilación de los términos de referencia del Programa de Arqueología Preventiva, con el fin de actualizarlos. Queda pendiente incluir los aspectos relacionados con el nuevo modelo de datos para arqueología. </t>
  </si>
  <si>
    <t xml:space="preserve">Finalizó la compilación de los términos de referencia del Programa de Arqueología Preventiva, con el fin de actualizarlos. Queda pendiente incluir los aspectos relacionados con el nuevo modelo de datos para arqueología, para proceder con la presentación a la dirección general, subdirección científica y oficina jurídica para su aprobación. </t>
  </si>
  <si>
    <t>Se elaboró la versión final de los términos de referencia del Programa de Arqueología Preventiva y se remitió para comentarios de la dirección general, la subdirección científica, la oficina jurídica y el área de patrimonio.</t>
  </si>
  <si>
    <t>Se publicó en la página institucional el documento con los términos de referencia del Programa de Arqueología Preventiva para comentarios de la ciudadanía. Se recibieron 116 comentarios. Se inició la respuesta a los comentarios y el ajuste del documento.</t>
  </si>
  <si>
    <t>Se dio respuesta a los 116 comentarios de la ciudadanía recibidos. Se ajustó el documento de términos de referencia quedando lista para aprobación la versión final</t>
  </si>
  <si>
    <t>Mediante resolución 1337 de 04 de octubre de 2021 se adoptaron los términos de referencia para los Programas de Arqueología Preventiva en el marco de
lo establecido en el Decreto 1080 de 2015, modificado por el Decreto 138 de 2019 y el modelo de datos para
arqueología correspondiente</t>
  </si>
  <si>
    <t>Mediante resolución 1748 de 27 de diciembre de 2021 se adoptaron los Términos de referencia adicionales y especiales para los Programas de Arqueología Preventiva con componente subacuático</t>
  </si>
  <si>
    <t>El porcentaje total (100%) se dividen en 1 Termino de referencia y 1 Protocolo. Es decir, 100/2=50=50%</t>
  </si>
  <si>
    <t>Se cuentan con los soportes de la actividad</t>
  </si>
  <si>
    <t>1 Protocolo</t>
  </si>
  <si>
    <t>Durante el mes de enero no se dieron adelantos en este proyecto</t>
  </si>
  <si>
    <t>Durante el mes de abril el trabajo se ajustó el documento a las observaciones, haciendo énfasis en que el protocolo debería estar diseñado como un texto explicativo de los usos como métodos y técnicas de prospección arqueológica, sus diferentes formatos y software. Se remitió para revisión del despacho de Dirección.</t>
  </si>
  <si>
    <t>El área de Arqueología inició la revisión del borrador de protocolo enviado por el área de patrimonio</t>
  </si>
  <si>
    <t>Durante el mes de septiembre se recibieron los comentarios emitidos por parte del área de arqueología relacionados con el protocolo y se incorporaron a una versión de documento</t>
  </si>
  <si>
    <t>No se reportan avances desde el área de arqueología. Nos encontramos a la espera del envío de la versión ajustada por parte del área de patrimonio.</t>
  </si>
  <si>
    <t>Mediante resolución 1723 de 21 de diciembre de 2021 se adoptó el protocolo aplicación de sensores remotos en arqueología</t>
  </si>
  <si>
    <t>LA ACTIVIDAD ESTÁ MUY REZAGADA PARTIENDO QUE ESTAMOS EN EL SEGUIMIENTO No.8 DEL AÑO.</t>
  </si>
  <si>
    <t>Implementar los Planes de Manejo Arqueológico de los Parques Arqueológicos Nacionales y sitios de Patrimonio Mundial a cargo del ICANH.</t>
  </si>
  <si>
    <t>Ejecutar acciones de protección en los parques arqueológicos Nacionales a cargo del ICANH</t>
  </si>
  <si>
    <t>Acciones de protección en los parques arqueológicos Nacionales a cargo del ICANH</t>
  </si>
  <si>
    <t>1 Acción</t>
  </si>
  <si>
    <t>Durante el mes de enero se adelantaron actividades de mantenimiento y conservación básica como la poda de los sitios y actividades de conservación preventiva cotidianas</t>
  </si>
  <si>
    <t>Durante el mes de abril se generó un modelo de temas y contenidos para la formulación de los Planes de Manejo Arqueológico para todos los parques a partir del diagnóstico realizado por parte del área de patrimonio</t>
  </si>
  <si>
    <t>Durante el mes de mayo se realizaron diversas presentaciones tanto al interior del área de patrimonio, como al equipo de subdirección científica con respecto a la propuesta de contenidos y estructura de los nuevos Planes de Manejo Arqueológico para los parques administrados por el ICANH</t>
  </si>
  <si>
    <t>Durante el mes de junio se realizaron diversas presentaciones tanto al interior del área de patrimonio, como al equipo de subdirección científica con respecto a la propuesta de contenidos y estructura de los nuevos Planes de Manejo Arqueológico para los parques administrados por el ICANH en preparación para el comité de parques que se llevará a cabo el día 23 de julio de 2021</t>
  </si>
  <si>
    <t>Durante el mes de julio se realizaron diversas presentaciones incluido el comité de parques y sus miembros con respecto a la propuesta de contenidos y estructura de los nuevos Planes de Manejo Arqueológico para los parques administrados por el ICANH. El comité de parques del 23 de julio tuvo como eje central de discusión este tema</t>
  </si>
  <si>
    <t>Durante el mes de agosto se llevó a cabo la segunda sesión del comité de parques del año 2021. En dicho espacio se discutió la matriz de problemas identificados en los parques y posibles acciones institucionales para responder a ellos</t>
  </si>
  <si>
    <t>Durante el mes de septiembre se llevó a cabo la tercera sesión del comité de parques del año 2021. En dicho espacio se discutió la necesidad de una nueva resolución para reglamentar las excepciones de pago en los parques arqueológicos y la necesidad de realizar estudios de capacidad de carga en estos espacios durante 2022</t>
  </si>
  <si>
    <t>Durante el mes de noviembre se llevó a cabo el quinto comité de parques en el cual se abordaron temas como la exigencia del carné de vacunación para el ingreso a los parques arqueológicos y las consultas relacionadas con este tema para entidades estatales</t>
  </si>
  <si>
    <t>Durante el mes de diciembre se adelantaron actividades de mantenimiento y conservación básica como la poda de los sitios y actividades de conservación preventiva cotidianas. Adicionalmente se realizaron las gestiones necesarias para la reapertura del bosque de los estatuas y los museos arqueológicos del Parque San Agustín y Tierradentro</t>
  </si>
  <si>
    <t>El porcentaje total (100%) se dividen en 3 acciones. Es decir, 100/3=33.33=%</t>
  </si>
  <si>
    <t xml:space="preserve">Los soportes corresponden a la actividad. Se debe completar la información porque solo está hasta el mes de junio </t>
  </si>
  <si>
    <t>Ejecutar acciones de protección en los sitios de patrimonio mundial a cargo del ICANH</t>
  </si>
  <si>
    <t>Acciones en el área protegida de Chiribiquete y Qhapaq Ñan</t>
  </si>
  <si>
    <t>ÁREA DE PATRIMONIO
ÁREA DE HISTORIA</t>
  </si>
  <si>
    <t>Durante el mes de febrero se participó con parques nacionales de Colombia en la preparación de materiales de divulgación, se asistieron a dos reuniones</t>
  </si>
  <si>
    <t>Se participó con parques nacionales en la elaboración de material de difusión, y en la construcción del plan de manejo del área protegida del Chiribiquete, se participó en una reunión y cinco talleres</t>
  </si>
  <si>
    <t>Se participó con parques nacionales en la elaboración de material de difusión, y en la construcción del plan de manejo del área protegida del Chiribiquete, se participó en 6 talleres y 1 reunión</t>
  </si>
  <si>
    <t>Se participó con parques nacionales en la elaboración de material de difusión, se participó en reuniones con la universidad nacional y parques de Colombia para la creación de un espacio de cualificación destinado a los funcionarios de parques Naturales, se participó en 7 reuniones y 5 talleres</t>
  </si>
  <si>
    <t>Se realizan acciones de gestión del Chiribiquete como sitio de patrimonio mundial en coordinación con Parque Nacionales Naturales</t>
  </si>
  <si>
    <t>Se realizaron las acciones para la modificación de la Secretaría Técnica del Qhapaq Ñan Colombia a favor del ICANH a partir el 2022, entre las cuales se incluye reunión entre las directivas del ICANH y la Universidad de Nariño, proyección y gestión de los oficios de notificación del cambio a entes territoriales a nivel nacional y a la secretaría pro-tempore (internacional).
Se realizaron las acciones de supervisión al proyecto para una exposición itinerante de Chiribiquete desarrollado por le Museo Nacional.</t>
  </si>
  <si>
    <t>Los soportes corresponden a la actividad. Se debe completar la información porque no está la cantidad de información informada</t>
  </si>
  <si>
    <t>2.6 Proyecto UNESCO Sierra Nevada de Santa Marta.</t>
  </si>
  <si>
    <t>Ejecutar acciones para la nominación de la Sierra Nevada de Santa Marta como Patrimonio Mundial</t>
  </si>
  <si>
    <t>Acciones para la nominación de la Sierra Nevada realizadas por historia</t>
  </si>
  <si>
    <t>Durante el mes de junio se organizaron tres reuniones de la mesa técnica de nominación de la Sierra Nevada de Santa Marta como patrimonio mixto de la humanidad, conformada por parques nacionales naturales de Colombia, la fundación Herencia Ambiental y el ICANH.
 Se participó en reuniones con la Universidad Nacional y Parques Nacionales de Colombia para la creación de un espacio de cualificación destinado a los funcionarios de parques Naturales. Se entregar un documento titulado "Los grupos indígenas de la Sierra Nevada de Santa Marta: guardianes del equilibrio del mundo".</t>
  </si>
  <si>
    <t>Durante el mes de agosto se desarrolló el primer espacio de articulación presencial con las autoridades indígenas de la Sierra Nevada de Santa Marta en el marco de la nominación, con los miembros del cabildo indígena del resguardo Kogui Malayo Arhuaco y la asociación de autoridades indígenas del Magdalena.
 Se organizó una reunión de la mesa técnica de nominación de la Sierra Nevada de Santa Marta como patrimonio mixto de la humanidad, conformada por Parques Nacionales de Colombia, la fundación Herencia Ambiental y el ICANH, para revisar documento sobre los atributos excepcionales de la Sierra Nevada de Santa Marta.</t>
  </si>
  <si>
    <t xml:space="preserve">No me permite ingresar a la carpeta de actas </t>
  </si>
  <si>
    <t>Brindar acompañamiento a la formulación e implementación de medidas de manejo para la protección del patrimonio arqueológico en el país.</t>
  </si>
  <si>
    <t>Orientar las acciones de protección en sitios arqueológicos del país</t>
  </si>
  <si>
    <t>Comunicaciones interinstitucional con entidades territoriales, entidades públicas y privadas y demás actores relevantes</t>
  </si>
  <si>
    <t>2 Acciones de acompañamiento de Patrimonio</t>
  </si>
  <si>
    <t>sin avances</t>
  </si>
  <si>
    <t xml:space="preserve">Durante el mes de marzo se llevaron a cabo reuniones en el marco del proyecto Prince Claus que se desarrollará en el área de Providencia
</t>
  </si>
  <si>
    <t>Durante el mes de abril se realizó la emisión del un concepto sobre la gestión caminos reales en Santander</t>
  </si>
  <si>
    <t>Durante el mes de mayo se llevó a cabo la emisión de un concepto sobre la gestión del patrimonio arqueológico en la Hacienda Canoas en Soacha y la formulación de versión preliminar de medidas de manejo para el patrimonio arqueológico en centros históricos</t>
  </si>
  <si>
    <t>Durante el mes de junio se emitió un concepto relacionado con las medidas de manejo para una parte de los rieles del ferrocarril ubicados en la localidad de Puente Aranda, Bogotá</t>
  </si>
  <si>
    <t>Durante el mes de julio no se emitieron comunicaciones interinstitucionales relacionadas con la gestión del patrimonio arqueológico</t>
  </si>
  <si>
    <t>Durante el mes de septiembre se adelantó la revisión a la propuesta del Plan de Ordenamiento de Territorial Departamental diseñado por parte del departamento del Guaviare</t>
  </si>
  <si>
    <t>El porcentaje total (100%) se dividen en las 4 acciones . Es decir, 100/4=25=25%</t>
  </si>
  <si>
    <t>No se cuenta con los soportes completos de toda la información informada</t>
  </si>
  <si>
    <t>2 Acciones de acompañamiento de Arqueología</t>
  </si>
  <si>
    <t>Acompañamiento a la administración municipal de Sogamoso y Gámeza en temas referentes a la gestión del patrimonio arqueológico presente en sus municipios, principalmente, SAR.</t>
  </si>
  <si>
    <t>Acompañamiento y participación en la primera mesa de trabajo con INVIAS y otras entidades, con el fin de realizar la actualización de la Guía de manejo ambiental.</t>
  </si>
  <si>
    <t>Participación en la jornada de actualización con INVIAS- Universidad Distrital para la actualización de las Guías de manejo ambiental para los proyectos PAGA</t>
  </si>
  <si>
    <t>Se continuó con el acompañamiento a la elaboración de las piezas divulgativas SAR con la Gobernación del Huila</t>
  </si>
  <si>
    <t>1. Charla de sensibilización frente al patrimonio arqueológico, organizada por la alcaldía de Salento, Quindío
2 Charla de sensibilización y capacitación frente a la gestión del patrimonio arqueológico con la alcaldía de Venecia, Antioquia</t>
  </si>
  <si>
    <t>Capacitación sobre patrimonio arqueológico dirigida a la
administración municipal de Balboa, Risaralda</t>
  </si>
  <si>
    <t>Los soportes en el Drive no tienen relación con los informados en el plan de acción</t>
  </si>
  <si>
    <t>Actualizar el inventario nacional de bienes muebles e inmuebles del patrimonio arqueológico del país.</t>
  </si>
  <si>
    <t>Inventario nacional de bienes muebles e inmuebles del patrimonio arqueológico del país.</t>
  </si>
  <si>
    <t>1 inventario Nacional de bienes muebles del patrimonio arqueológico del país</t>
  </si>
  <si>
    <t>Actualización del inventario nacional de bienes muebles del patrimonio arqueológico del país. Dicho inventario se encuentra actualizado a la fecha</t>
  </si>
  <si>
    <t>Durante el mes de junio de 2021 se realizó el trámite para expedir 4 Certificados de Registro y Tenencia ICANH. De estos casos, 1 finalizó el proceso y 3 tienen pendiente la firma del tenedor</t>
  </si>
  <si>
    <t>Durante el mes de julio de 2021 se realizó el trámite para expedir 5 Certificados de Registro y Tenencia ICANH. De estos casos, 4 finalizaron el proceso y 1 tiene pendiente la firma del tenedor. Anexo cuadro con la información de los 5 casos.</t>
  </si>
  <si>
    <t xml:space="preserve">Durante el mes de agosto se gestionaron 6 Certificados de Registro y Tenencia ICANH y todos tienen pendiente la firma del tenedor. </t>
  </si>
  <si>
    <t>Durante el mes de septiembre se gestionaron 7 Certificados de Registro y Tenencia ICANH y de estos, 4 finalizaron el proceso y 3 tiene pendiente la firma del tenedor. Anexo cuadro con la información de los 7 casos.</t>
  </si>
  <si>
    <t> Durante el mes de octubre se gestionaron 6 Certificados de Registro y Tenencia ICANH y de estos, 3 finalizaron el proceso y 3 tienen pendiente la firma del tenedor. Anexo cuadro con la información de los 6 casos.</t>
  </si>
  <si>
    <t>Durante el mes de noviembre se gestionaron 10 Certificados de Registro y Tenencia ICANH que tienen pendiente la firma del tenedor.</t>
  </si>
  <si>
    <t xml:space="preserve">Durante el mes de diciembre se gestionaron 4 Certificados de Registro y Tenencia ICANH y todos con proceso finalizado. </t>
  </si>
  <si>
    <t>El porcentaje total (100%) se dividen en 2 inventarios. Es decir, 100/2=50=50%
El área de Patrimonio informa el % de avance</t>
  </si>
  <si>
    <t>Los soportes corresponden a la actividad informada. Se deben actualizar porque la mayoría está hasta junio.</t>
  </si>
  <si>
    <t>1 inventario Nacional de bienes inmuebles del patrimonio arqueológico del país</t>
  </si>
  <si>
    <t>Durante el mes de enero no se realizaron actividades en esta meta</t>
  </si>
  <si>
    <t>Durante el mes de mayo se adelantaron las entrevistas de los profesionales que actualizarán y verificarán el Atlas Arqueológico durante el año 2021, así como la aprobación de sitios arqueológicos en el municipio de Bogotá</t>
  </si>
  <si>
    <t>Durante el mes de junio se llevaron a cabo capacitaciones al personal de la ANH para la actualización del Atlas</t>
  </si>
  <si>
    <t>Durante el mes de julio se desarrolló la actualización y verificación de la información del atlas arqueológico de Colombia</t>
  </si>
  <si>
    <t>Durante el mes de agosto se desarrolló la actualización y verificación de la información del atlas arqueológico de Colombia</t>
  </si>
  <si>
    <t>Durante el mes de septiembre se desarrolló la actualización y verificación de la información del atlas arqueológico de Colombia</t>
  </si>
  <si>
    <t>Durante el mes de octubre se desarrolló la actualización y verificación de la información del atlas arqueológico de Colombia</t>
  </si>
  <si>
    <t>Durante el mes de noviembre se desarrolló la actualización y verificación de la información del atlas arqueológico de Colombia</t>
  </si>
  <si>
    <t>El soporte se encuentra en otro formato, se debe solicitar cambiarlo a otro formato compatible con todos</t>
  </si>
  <si>
    <t>Realizar actividades de conservación del patrimonio arqueológico en el país.</t>
  </si>
  <si>
    <t>Realizar actividades de conservación del patrimonio arqueológico del país</t>
  </si>
  <si>
    <t>Acciones de conservación realizadas</t>
  </si>
  <si>
    <t>En el mes de Enero no se han adelantado acciones de conservación sobre bienes correspondientes al patrimonio arqueológico de la Nación</t>
  </si>
  <si>
    <t>Durante el mes de febrero los trabajadores de los parques adelantaron las labores de mantenimiento. En todos los parques arqueológicos</t>
  </si>
  <si>
    <t>El porcentaje total (100%) se dividen en 2 acciones. Es decir, 100/2=50=50%
El área de Patrimonio informa el % de avance</t>
  </si>
  <si>
    <t>3. Desarrollar y fomentar la investigación en los campos de la antropología, arqueología, historia y patrimonio arqueológico y antropológico.</t>
  </si>
  <si>
    <t>Formular proyectos de investigación en los campos de patrimonio, arqueología, antropología e historia</t>
  </si>
  <si>
    <t>2.2  Gestión de la  investigación en Arqueología.</t>
  </si>
  <si>
    <t>Identificar y caracterizar los materiales arqueológicos cerámicos relacionados con los siglos XVI – XVII que se encuentran en algunas de las colecciones de referencia del país.</t>
  </si>
  <si>
    <t>Informe final con los resultados de la primera fase de investigación.</t>
  </si>
  <si>
    <t>Se inició el proceso de contratación de la persona que va a prestar servicios de apoyo para la revisión de fuentes documentales que reposan en el Archivo General de la Nación</t>
  </si>
  <si>
    <t xml:space="preserve">Contratación de la persona que va a hacer la revisión de fuentes documentales en el Archivo General de la Nación, revisión de información sobre catálogos de cerámica histórica, búsqueda de artículos y documentos en bibliotecas y sistemas de almacenamiento académicos relacionados con los materiales cerámicos de los siglos XVI a XVIII que se han encontrado en diferentes excavaciones arqueológicas en Latinoamérica. </t>
  </si>
  <si>
    <t>Revisión de información sobre catálogos de cerámica histórica.
Búsqueda de artículos y documentos en bibliotecas y sistemas de almacenamiento académicos relacionados con los materiales cerámicos de los siglos XVI a XVIII que se han encontrado en diferentes excavaciones arqueológicas en Latinoamérica. En esta búsqueda se han identificado 20 artículos.
Revisión de la información procesada por el contratista en la revisión de fuentes documentales en el Archivo General de la Nación relacionada con: I) procedencia, posibles orígenes, comercio y distribución de cerámicas que llegaban procedentes de Europa al Nuevo Reino de Granada en los siglos XVI – XVII; II) Producción cerámica local en el Nuevo Reino de Granada, en los siglos XVI – XVII. 
Borrador de base de datos para la recopilación de la información procedente de las colecciones cerámicas.</t>
  </si>
  <si>
    <t xml:space="preserve">Búsqueda de artículos y documentos en bibliotecas y sistemas de almacenamiento académicos relacionados con los materiales cerámicos de los siglos XVI a XVIII que se han encontrado en diferentes excavaciones arqueológicas en Latinoamérica. En esta búsqueda, en este mes, se han identificado 12 artículos.
Revisión de la información procesada por el contratista en la revisión de fuentes documentales en el Archivo General de la Nación relacionada con: I) procedencia, posibles orígenes, comercio y distribución de cerámicas que llegaban procedentes de Europa al Nuevo Reino de Granada en los siglos XVI – XVII; II) Producción cerámica local en el Nuevo Reino de Granada, en los siglos XVI – XVII. </t>
  </si>
  <si>
    <t>Búsqueda de artículos y documentos en bibliotecas y sistemas de almacenamiento académicos relacionados con los materiales cerámicos de los siglos XVI a XVIII que se han encontrado en diferentes excavaciones arqueológicas en Latinoamérica. En esta búsqueda, en este mes, se han identificado 10 artículos.
Revisión de la información procesada por el contratista en la revisión de fuentes documentales en el Archivo General de la Nación relacionada con: I) procedencia, posibles orígenes, comercio y distribución de cerámicas que llegaban procedentes de Europa al Nuevo Reino de Granada en los siglos XVI – XVII; II) Producción cerámica local en el Nuevo Reino de Granada, en los siglos XVI – XVII. 
Borrador de base de datos para la recopilación de la información procedente de la revisión de artículos y documentos relacionados con los materiales cerámicos de los siglos XVI a XVIII que se han encontrado en diferentes excavaciones arqueológicas en Latinoamérica.
Lectura de un catálogo de cerámica histórica y 2 artículos relacionados con la temática de investigación.
El avance del 6% corresponde a que no se ha podido visitar ninguna de las colecciones por razones relacionadas con las consecuencias del paro nacional en Cali y Popayán y por la pandemia de Covid 19</t>
  </si>
  <si>
    <t>Dado que es un investigación el investigador es quien informa el avance % de la misma.
El área de Arqueología informa el % de avance</t>
  </si>
  <si>
    <t>Identificar las transformaciones espaciales y de cultura material resultado de las estrategias implementadas por la Corona española, durante el establecimiento del sistema colonial en los siglos XVI y XVII en la actual ciudad de Honda – Tolima</t>
  </si>
  <si>
    <t>Identificación de sitios para realizar excavaciones arqueológicas.</t>
  </si>
  <si>
    <t>Se iniciaron conversaciones con INCIVA para empezar a revisar los materiales arqueológicos que reposan en sus instalaciones y conocer los requerimientos para ingresar a ellas.</t>
  </si>
  <si>
    <t>Contratación de la persona que va a hacer la revisión de fuentes documentales en el Archivo General de la Nación. Se identificaron de manera preliminar 10 documentos afines a la investigación.</t>
  </si>
  <si>
    <t>Formular e implementar proyectos de investigación en los campos de patrimonio, arqueología, antropología e historia</t>
  </si>
  <si>
    <t>Contribuir desde los enfoques demográficos a la identificación, delimitación y caracterización arqueológica y etnohistórica del antiguo cementerio de Cascajal, Corregimiento de El Hormiguero (Cali-Valle)</t>
  </si>
  <si>
    <t xml:space="preserve">Informe parcial </t>
  </si>
  <si>
    <t>Revisión de avances obtenidos en 2020 con proyección para el reforzamiento de la base estadística que habrá de permitir, un abordaje general de los fenómenos demográficos durante todo el periodo de uso del cementerio de Cascajal en el sector de El Hormiguero (1891-1918)</t>
  </si>
  <si>
    <t>Presentación de avances ante la Subdirección Científica en cuanto a antecedentes históricos y arqueológicos del sector de El Hormiguero, especificando las distribuciones de los enterramientos en Cascajal durante el periodo 1891-1915 con base en las categorías relacionadas con grupos etarios, inhumaciones generales e individuos masculinos y femeninos. Todo con el fin de reconocer algunos aspectos del perfil demográfico que habrían de ser determinantes en cualquier proyección arqueológica.</t>
  </si>
  <si>
    <t>Se han comenzado a hacer algunos acercamientos a líderes comunitarios que facilitarían el desarrollo de las actividades de campo.</t>
  </si>
  <si>
    <t>Se avanzó en la búsqueda de materiales esencialmente fotográficos sobre la zona del antiguo cementerio a principios del siglo XX.</t>
  </si>
  <si>
    <t xml:space="preserve">Se avanzó algo en la consulta bibliográfica y en la búsqueda de soportes técnicos (software libre) </t>
  </si>
  <si>
    <t xml:space="preserve">Continuidad de las lecturas relativas a la expansión urbana de Cali a comienzos del siglo XX, como las efectuadas al Atlas Histórico de Cali . Siglos XVIII-XXI (2020) e Historia de Cali en el siglo XX. Sociedad, economía, cultura y espacio (2001). Aunque estas obras facilitan una contextualización demográfica que cabe tener en cuenta, no aportan datos con suficiente amplitud alrededor de la zona de estudio (Corregimiento El Hormiguero). </t>
  </si>
  <si>
    <t>Se iniciaron las labores de campo del proyecto en el Distrito de Cali y en la municipalidad de Jamundí a través de la Comisión 29721 de 2021. En tal sentido, se hizo entrega de la solicitud de autorización para consulta de los libros de defunción de la Parroquia Nuestra Señora del Rosario, efectuando también, una reunión con líderes del Consejo Comunitario Palenke de la cabecera del Corregimiento El Hormiguero, con el fin de gestionar el acompañamiento para el registro etnográfico. De igual manera, mientras el párroco de Jamundí retornaba de un viaje, se inició la consulta de los índices relativos a los fondos Miscelánea, Notaría Primera y Notaría Segunda del Archivo Histórico de Cali (AHC): labor que facilitó obtener información demográfica con base en el censo de 1912.</t>
  </si>
  <si>
    <t>LA ACTIVIDAD ESTÁ MUY REZAGADA PARTIENDO QUE ESTAMOS EN EL SEGUIMIENTO No.8 DEL AÑO.
SE DEBE REVISAR LA PROYECCIÓN DE LA ACTIVIDAD</t>
  </si>
  <si>
    <t>Reconstruir rasgos y depósitos subterráneos del sitio arqueológico de Mesitas para poder establecer de manera más clara las relaciones entre áreas domésticas, monumentos funerarios y zonas de actividades públicas de la comunidad prehispánica principalmente durante el período Clásico Regional (1-900 d.C.). El proyecto busca contribuir a la evaluación de los factores que formaron y mantuvieron a las comunidades mientras se convertían en los lugares centrales de los cacicazgos del período Clásico Regional.</t>
  </si>
  <si>
    <t>Informes preliminares de investigación</t>
  </si>
  <si>
    <t>En febrero, se ha continuado con procesamiento y análisis de datos de sensores remotos del sitio Mesitas. Se avanzó en análisis de los datos del sitio de La Cancha. Se continuó la edición de una página web de divulgación. Se analizaron los datos de artefactos líticos de Mesitas y se trabajó en borradores de textos de divulgación.</t>
  </si>
  <si>
    <t>En agosto se continuó el procesamiento y análisis de datos de datos de sensores remotos de Mesitas, San Agustín. Se trabajó también en el análisis de información de excavaciones en Alto de los Ídolos, Hornitos, y Alto de las Piedras. Se realizó la contratación del Mantenimiento Preventivo del Georradar.</t>
  </si>
  <si>
    <t>En septiembre se continuó el procesamiento y análisis de datos de datos de sensores remotos de Mesitas, San Agustín. Se trabajó también en el análisis de información de excavaciones en Alto de los Ídolos, Hornitos, y Alto de las Piedras. Se realizó la supervisión del Mantenimiento Preventivo del Georradar.</t>
  </si>
  <si>
    <t>En noviembre se continuó el análisis de datos de datos de sensores remotos recabados en Mesitas, San Agustín, Huila. Se avanzó en el análisis de información sobre el material lítico de excavaciones en Alto de los Ídolos, Hornitos, y Alto de las Piedras.</t>
  </si>
  <si>
    <t>En diciembre se trabajó en el análisis de datos de datos de sensores remotos de Mesitas, San Agustín, Huila. Se formuló una propuesta para la continuación de tareas de análisis de datos en la vigencia 2022, y se preparó un informe de actividades del proyecto.</t>
  </si>
  <si>
    <t xml:space="preserve">Avanzar con el procesamiento y posprocesamiento (aplicación de filtros matemáticos) de la información de Georradar existente para una muestra de yacimientos distribuida en las varias zonas del reconocimiento de Los Patios, obtenida en etapas previas. Con esto se busca delimitar las anomalías detectadas que señalen depósitos densos y profundos de probables yacimientos estratificados. </t>
  </si>
  <si>
    <t>En enero, se ha continuado con organización de los datos de sensores remotos del proyecto. Se avanzó con discusiones sobre metodología de análisis de sitios paleoindios dentro del proyecto Last journey, en el cual colabora el presente proyecto.</t>
  </si>
  <si>
    <t>En febrero se ha continuado con análisis de datos de sensores remotos del proyecto con ajustes de georreferenciación. Se ha trabajado virtualmente en temas de metodología con miembros del proyecto Last Journey y se ha asesorado a representantes de la vereda Agualinda en el tema de protección de yacimientos.</t>
  </si>
  <si>
    <t>En el mes de marzo se ha continuado con el análisis de datos de sensores remotos (georradar) con la interpolación de radargramas.</t>
  </si>
  <si>
    <t>En el mes de mayo se ha continuado con el análisis de datos de sensores remotos (georradar) con la interpolación de radargramas de la zona Los Vados Sur.</t>
  </si>
  <si>
    <t>En el mes de junio se ha continuado con el análisis de datos de sensores remotos (georradar) con la interpolación de radargramas de la zona Los Vados Norte.
Carpeta compartida: https://drive.google.com/drive/folders/1Za6sGzLT_P1fWj9PaNrIQWYwHLct553d?usp=sharing</t>
  </si>
  <si>
    <t>En el mes de julio se ha continuado con el análisis de datos de sensores remotos (georradar) con la interpolación de radargramas de la zona Los Vados Oeste.
Carpeta compartida: https://drive.google.com/drive/u/1/folders/1sW0P63egAoSIMdAnYHU3dTE2gOgGkMBy</t>
  </si>
  <si>
    <t>En el mes de agosto se ha continuado con el análisis de datos de sensores remotos (georradar) con la interpolación de radargramas de la zona Los Vados.</t>
  </si>
  <si>
    <t>En el mes de septiembre se ha continuado con el análisis de datos de sensores remotos (georradar) con la interpolación de radargramas de la zona Los Vados.</t>
  </si>
  <si>
    <t>En el mes de noviembre se ha continuado el análisis de datos de sensores remotos (georradar) recolectados en las veredas Agualinda y Los Vados, municipio de Los Patios, Norte de Santander. Adicionalmente, se ha apoyado la respuesta por parte del ICANH al hallazgos fortuito de restos de mastodonte en el área de estudio, y la coordinación con colegas de la universidad de Exeter para la eventual excavación de esta zona.</t>
  </si>
  <si>
    <t>En el mes de diciembre se realizó análisis de datos de sensores remotos (georradar) recolectados en las veredas Agualinda y Los Vados, municipio de Los Patios, Norte de Santander. Se formuló una propuesta para la continuación de tareas de análisis de datos en la vigencia 2022, y se preparó un informe de actividades del proyecto.</t>
  </si>
  <si>
    <t>Llevar a cabo el inventario y la caracterización del conjunto de pirámides prehispánicas de Popayán, Cauca, con mapeo de georradar de dos de las pirámides prehispánicas para apoyar la investigación antropológica sobre el nivel sociopolítico alcanzado por los cacicazgos prehispánicos del suroccidente colombiano y apoyar la construcción de medidas de manejo arqueológico adecuadas a los bienes arqueológicos.
Realizar una prospección general de las pirámides y otros montículos prehispánicos en Popayán para inventariar y evaluar el estado de conservación.</t>
  </si>
  <si>
    <t>Informe final con recomendaciones sobre medidas de manejo</t>
  </si>
  <si>
    <t>En el mes de enero se avanzó en diseñar las técnicas de campo a ser usadas, y a la preparación del software .</t>
  </si>
  <si>
    <t>En el mes de febrero se han realizado reuniones virtuales de planeación de las actividades de campo y preparación de métodos y técnicas de recolección de datos.</t>
  </si>
  <si>
    <t>En el mes de marzo se avanzó con la preparación de los métodos y técnicas de recolección de datos y con los trámites internos para la contratación planeada.</t>
  </si>
  <si>
    <t>En el mes de abril no se adelantaron nuevas actividades en este proyecto.</t>
  </si>
  <si>
    <t>En el mes de mayo no se adelantaron nuevas actividades en este proyecto.</t>
  </si>
  <si>
    <t>En el mes de junio no se adelantaron nuevas actividades en este proyecto.</t>
  </si>
  <si>
    <t>En el mes de Julio se avanzó con el proceso contractual del investigador que se encargará de recolectar datos en campo.</t>
  </si>
  <si>
    <t>En el mes de agosto se avanzó la contratación y la preparación de la temporada de campo. A fines del mes se inició el trabajo de campo en Popayán con la capacitación del personal en el uso del Georradar.</t>
  </si>
  <si>
    <t>En el mes de septiembre se adelantó trabajo de campo en Popayán. Se adelantó la capacitación del personal, la zonificación de las áreas de trabajo y la recolección de datos en las zonas planas de Molanga y de Morro de Tulcán. Se adelantó el procesamiento básico de los datos de georradar para la cima de Morro de Tulcán. Se adelantó la supervisión del contrato de la recolección de datos.</t>
  </si>
  <si>
    <t>En el mes de noviembre se ha continuado el trabajo de campo en Popayán a cargo del contratista Javier Giraldo y su equipo de trabajo, finalizando la prospección del montículo de Morro de Tulcán y continuando el trabajo en el montículo de Molanga. Paralelamente se ha avanzado en Bogotá con el procesamiento básico de datos de georradar del montículo de Morro de Tulcán.</t>
  </si>
  <si>
    <t>En el mes de diciembre se ha finalizado el trabajo de campo en Popayán, con las últimas tareas de prospección en el montículo de Molanga. Se avanzó con el procesamiento de datos. Se adelantaron reuniones con los colaboradores en Popayán para avanzar el análisis de datos y se realizó un evento de divulgación al público, en la sede del Banco de la República de esa ciudad. Se avanzaron las discusiones sobre un eventual convenio de colaboración con Universidad del Cauca para futuras fases de la investigación. Se formuló un proyecto de investigación para el año 2022 y se elaboró un informe de actividades.</t>
  </si>
  <si>
    <t>Generar una estrategia de arqueología pública, con participación comunitaria, para el manejo, protección y gestión del patrimonio arqueológico de la Nación en el corregimiento de Las Palmas, municipio de San Jacinto, Bolívar</t>
  </si>
  <si>
    <t xml:space="preserve">Informe final de investigación con diagnóstico e implementación de medidas de conservación del sitio arqueológico. </t>
  </si>
  <si>
    <t>Elaboración del cronograma de trabajo y plan de acción para el desarrollo del proyecto</t>
  </si>
  <si>
    <t xml:space="preserve">Se hizo la socialización del proyecto y se adelantó la revisión de documentación para la contratación del personal de apoyo </t>
  </si>
  <si>
    <t xml:space="preserve">Se realizaron entrevistas para la contratación del auxiliar en SIG. Se diseñaron los estudios previos y documentación necesaria para este fin. </t>
  </si>
  <si>
    <t>Durante este mes se redefine el alcance del proyecto, de acuerdo con la posibilidad de financiamiento y con la asesoría de subdirección; estableciendo las entregas indispensables para el cumplimiento de los objetivos. Se replantean los perfiles a contratar y se entregan los documentos de contratación de la persona para desarrollar el SIG.</t>
  </si>
  <si>
    <t xml:space="preserve">En el mes de mayo se define el perfil y actividades concretas para el conservador, se realizan entrevistas, se diseñan los estudios previos y se entregan los documentos para su contratación. Así mismo se avanza con el diseño de estudios previos de profesional de apoyo de arqueología. </t>
  </si>
  <si>
    <t xml:space="preserve">Se finalizó el proceso de contratación del SIG y se avanzó en la digitalización de planos y en la creación del SIG participativo. Ya se seleccionaron los candidatos que serán contratados para ejercer los cargos de restaurador y profesional de apoyo en arqueología. Ya se están adelantando ambos procesos de contratación. </t>
  </si>
  <si>
    <t>Se realiza la contratación del profesional en arqueología y se avanza en el proceso de contratación del restaurador. Se avanza con la digitalización de dibujos y en la creación del SIG participativo, y se inicia la organización de bases de datos e información de campo del año 2019.</t>
  </si>
  <si>
    <t>Se realiza la contratación del restaurador, la georreferenciación de las imágenes digitalizadas y un primer análisis de los datos cualitativos y cuantitativos. Se planean las actividades de campo.</t>
  </si>
  <si>
    <t>Se adelanta el análisis de la información recabada por parte del restaurador, se avanza en la última etapa de construcción del SIG y georreferenciación de las imágenes digitalizadas y se avanza con el análisis de los datos cualitativos y cuantitativos tomados en 2019. Se planean las actividades de campo</t>
  </si>
  <si>
    <t>Se adelanta el análisis de la información recabada por parte del restaurador, se finalizó la construcción del SIG y georreferenciación de las imágenes digitalizadas y se avanza con el análisis de los datos cualitativos y cuantitativos tomados en 2019. Se realizaron las sesiones de capacitación sobre el manejo del SIG para que la herramienta ya quede en manos de las investigadoras. A la fecha, todavía no se han adelantado las actividades de campo</t>
  </si>
  <si>
    <t xml:space="preserve">Dado que la salida de campo prevista tuvo que ser reprogramada para inicios del 2022 a causa de los retrasos que ocurrieron con la contratación del operador logística, de quien dependía gran parte de la salida, se adelantaron diversas reuniones con el fin de establecer la fechas para la salida de campo y coordinar las actividades pendientes para el 2022. Así mismo, se procedió a suspender el contrato del Restaurador. Estos acuerdos fueron tomados de la mano de la subdirección científica y la coordinación de Arqueología. </t>
  </si>
  <si>
    <t>2.4  Investigación para la gestión del patrimonio arqueológico.</t>
  </si>
  <si>
    <t>Realizar actividades de investigación en Áreas Arqueológicas Protegidas y sitios de patrimonio mundial, con el fin de contribuir a su adecuada gestión y protección</t>
  </si>
  <si>
    <t xml:space="preserve">Informe de investigación en áreas arqueológicas protegidas </t>
  </si>
  <si>
    <t>Durante el mes de enero no se adelantaron actividades de investigación en Áreas Arqueológicas Protegidas ni en sitios de patrimonio mundial</t>
  </si>
  <si>
    <t>No se adelantaron acciones durante el mes de febrero</t>
  </si>
  <si>
    <t>Durante el mes de abril no se generaron avances en este tema</t>
  </si>
  <si>
    <t>Durante el mes de junio se llevó a cabo la temporada de campo para la investigación desarrollada en el Qhapaq Ñan. A partir de esta obtención de datos se desarrollarán las demás etapas del proyecto</t>
  </si>
  <si>
    <t>Se avanzó en el análisis de la información recopilada en la salida de campo realizada</t>
  </si>
  <si>
    <t>Se avanzó en el análisis de la información recopilada en la salida de campo realizada, así como el análisis del material cerámico encontrado en la salida de campo ejecutada y la zonificación arqueológica del área</t>
  </si>
  <si>
    <t>Se llevaron a cabo reuniones de seguimiento para verificar el avance de los análisis adelantados a los datos recolectados en campo</t>
  </si>
  <si>
    <t>Durante el mes de octubre, los contratistas continuaron el proceso de investigación en el área</t>
  </si>
  <si>
    <t>Durante el mes de noviembre se concluyó la fase de análisis de la información recolectada en campo y se realizó la escritura del informe final del proceso adelantado durante 2021</t>
  </si>
  <si>
    <t>Se finalizó el informe de la temporada de investigación 2021</t>
  </si>
  <si>
    <t>Dado que es un investigación el investigador es quien informa el avance % de la misma.</t>
  </si>
  <si>
    <t>2.3 Generación de conocimiento y fomento a la investigación en antropología</t>
  </si>
  <si>
    <t xml:space="preserve">Colisión de competencias entre jurisdicción especial indígena y la jurisdicción ordinaria. A cargo de Carlos Andrés Meza </t>
  </si>
  <si>
    <t>Informe parcial</t>
  </si>
  <si>
    <t>Recursos propios que dependen de recaudo</t>
  </si>
  <si>
    <t>Revisión primer borrador de informe</t>
  </si>
  <si>
    <t>Revisión informe</t>
  </si>
  <si>
    <t>Informe sobre la participación del ICANH en la colisión de competencias entre jurisdicción especial indígena y la jurisdicción ordinaria.</t>
  </si>
  <si>
    <t>Informe sobre la participación del ICANH en las sentencias de la Corte Constitucional; Artículo "Demanda del riesgo y lógicas de actuación en la post consulta previa El caso de la bahía de Cartagena" en proceso de escritura. Preparación del evento "conocimiento burocrático, científico y social en torno a los megaproyectos"</t>
  </si>
  <si>
    <t xml:space="preserve">Informe sobre la participación del ICANH en la colisión de competencias entre jurisdicción especial indígena y la jurisdicción ordinaria. </t>
  </si>
  <si>
    <t>Dado que es un investigación el investigador es quien informa el avance % de la misma.
El área de Antropología informa el % de avance</t>
  </si>
  <si>
    <t>Se cuenta con un documento Word donde detalla un enlace Drive en el que el investigador Carlos Andrés Meza aloja sus archivos de investigación. Además, se cuenta con un archivo de seguimiento interno a las actividades pero solo se cuenta con un avance hasta el mes de mayo.</t>
  </si>
  <si>
    <t>“Antropología y Estado”. Libro editado por Margarita Chaves con Juan Felipe Hoyos</t>
  </si>
  <si>
    <t>Manuscrito de libro</t>
  </si>
  <si>
    <t>Planeación conceptual del volumen, el análisis de varios manuscritos, reuniones con tres de los autores para orientar el foco de sus contribuciones</t>
  </si>
  <si>
    <t>Reuniones para resolver algunas dudas de los autores sobre las revisiones de los artículos.</t>
  </si>
  <si>
    <t>Se cuenta con un documento Word donde detalla un enlace Drive en el que la investigadora Margarita Chávez y el investigador Juan Felipe Hoyos alojan sus archivos de investigación. Además, se cuenta con un archivo de seguimiento interno a las actividades pero solo se cuenta con un avance hasta el mes de junio.</t>
  </si>
  <si>
    <t xml:space="preserve">Conocimientos y experiencias financieras de mujeres cocaleras en Piamonte, Cauca y el corredor Puerto Vega-Teteyé. A cargo de Margarita Chaves. </t>
  </si>
  <si>
    <t>Borrador de artículo sobre metodología para el proyecto</t>
  </si>
  <si>
    <t>Reuniones con el equipo de trabajo, reuniones con los financiadores para la aprobación del nuevo plan de trabajo y presupuesto, contratación de dos asistentes de investigación, preparación de la salida de campo y plan de trabajo de los asistentes de investigación</t>
  </si>
  <si>
    <t>Contratación de dos asistentes de investigación para asistir a la asamblea de la organización Asimptracampic en Piamonte y recoger información en temas varios. Reuniones de orientación a los contratistas y de discusión de resultados. Lectura de primeros informes de los asistentes de investigación.</t>
  </si>
  <si>
    <t>Reuniones grupales y revisión del trabajo de asistentes de investigación en campo.</t>
  </si>
  <si>
    <t>Reuniones grupales y revisión del trabajo de asistentes de investigación en campo. Reuniones de equipo para evaluar el avance del proyecto. Preparación de un informe y presentación de resultados ante el financiador. Está pendiente la reunión con el financiador. Dos reuniones de la RED RINEPI para el avance de la preparación del seminario interno sobre los posicionamientos estratégicos que se asumen en distintos contextos de intermediación.</t>
  </si>
  <si>
    <t>Desarrollo conceptual y argumentativo de un artículo sobre seguridad financiera, productiva y alimentaria de productores cocaleros de Putumayo y su publicación en revista académica. Desarrollo de un ensayo visual sobre el corredor Puerto Vega - Teteyé en Putumayo para su publicación en revista académica.</t>
  </si>
  <si>
    <t>Avance del artículo sobre el corredor Puerto Vega - Teteyé en Putumayo. Reuniones con el equipo de la investigación, Universidad del Rosario - ICANH.</t>
  </si>
  <si>
    <t>Proceso de elaboración del artículo y revisión del ensayo visual Corredor Puerto Vega-Teteyé asociado al artículo</t>
  </si>
  <si>
    <t>Avance en la escritura del artículo y realización de entrevistas en Putumayo para confirmar el curso del PNIS durante la pandemia.</t>
  </si>
  <si>
    <t>Revisión de los informes de avance de los estudiantes de la URosario vinculados a la investigación, y reunión virtual con el investigador Jairo Baquero para acordar estrategias de entrega de productos finales; Elaboración sobre cambios recientes en los programas de sustitución de cultivos ilícitos, gracias a las salidas a Putumayo relacionadas con la sentencia T 300;</t>
  </si>
  <si>
    <t>Avance en el Borrador del artículo: Conocimientos y experiencias financieras de mujeres rurales en Piamonte, Cauca y el corredor Puerto Vega-Teteyé;</t>
  </si>
  <si>
    <t>Se cuenta con un documento Word donde detalla un enlace Drive en el que la investigadora Margarita Chávez aloja sus archivos de investigación. Además, se cuenta con un archivo de seguimiento interno a las actividades pero solo se cuenta con un avance hasta el mes de junio.</t>
  </si>
  <si>
    <t>Seguridad y vida urbana.  A cargo de María Teresa Salcedo</t>
  </si>
  <si>
    <t>Borrador de artículo  para presentar a revista indexada</t>
  </si>
  <si>
    <t>Un (1) esbozo de artículo para presentar a revista indexada 8%; revisión de bibliografía para la investigación "Significados antropológicos de la seguridad" 8%; revisión de entrevistas de la investigación "Significados antropológicos de la seguridad" 8%; trabajo de investigación que se realiza con mujeres jóvenes de Soacha sobre seguridad y barrismo social en el marco de "Significados antropológicos de la seguridad" 8%; dirección de tesis de estudiante de la Universidad Distrital 8%; Libro Fricciones II, realizado concepto previo y se esperan evaluaciones; Dosier Antropología de la Danza en colaboración en la Revista RCA.</t>
  </si>
  <si>
    <t>Un (1) esbozo de artículo para presentar a revista indexada 8%; revisión de bibliografía para la investigación "Significados antropológicos de la seguridad" 8%; revisión de entrevistas de la investigación "Significados antropológicos de la seguridad" 8%; trabajo de investigación que se realiza con mujeres jóvenes de Soacha sobre seguridad y barrismo social en el marco de "Significados antropológicos de la seguridad" 8%; dirección de tesis de estudiante de la Universidad Distrital 8%; Libro Fricciones II, realizado concepto previo y se esperan evaluaciones; Dosier Antropología de la Danza en colaboración en la Revista RCA</t>
  </si>
  <si>
    <t>Un (1) esbozo de artículo para presentar a revista indexada 8%; revisión de bibliografía para la investigación "Significados antropológicos de la seguridad" 8%; revisión de entrevistas de la investigación "Significados antropológicos de la seguridad" 8%; trabajo de investigación que se realiza con mujeres jóvenes de Soacha sobre seguridad y barrismo social en el marco de "Significados antropológicos de la seguridad" 8%; dirección de tesis de estudiante de la Universidad Distrital 8%; Libro Fricciones II, realizado concepto previo y hay una evaluación del manuscrito; Dosier Antropología de la Danza ya editado. Gestión de alianzas académicas e institucionales.</t>
  </si>
  <si>
    <t>Avance en el borrador de artículo para presentar a revista indexada 8%; revisión de bibliografía para la investigación "Significados antropológicos de la seguridad" 8%; revisión de entrevistas de la investigación "Significados antropológicos de la seguridad" 8%; trabajo de investigación que se realiza con mujeres jóvenes de Soacha sobre seguridad y barrismo social en el marco de "Significados antropológicos de la seguridad" 8%; dirección de tesis de estudiante de la Universidad Distrital 8%;</t>
  </si>
  <si>
    <t>Avance en el borrador del artículo para presentar a revista indexada 10%; revisión de bibliografía para la investigación "Significados antropológicos de la seguridad" 10%; revisión de entrevistas de la investigación "Significados antropológicos de la seguridad" 10%; trabajo de investigación que se realiza con mujeres jóvenes de Soacha sobre seguridad y barrismo social en el marco de "Significados antropológicos de la seguridad" 10%; dirección de tesis de estudiante de la Universidad Distrital 10%;</t>
  </si>
  <si>
    <t>Gestión de alianzas académicas e institucionales; Realizar correcciones al libro Fricciones II: etnografía urbana, jóvenes, seguridad y sexualidades junto con los autores de los capítulos; Un (1) esbozo de artículo para presentar a revista indexada 8%; Grabación de un audio sobre la investigación 8%; revisión de bibliografía para la investigación "Significados antropológicos de la seguridad" 8%; revisión de entrevistas de la investigación "Significados antropológicos de la seguridad" 8%; trabajo de investigación que se realiza con mujeres jóvenes de Soacha sobre seguridad y barrismo social en el marco de "Significados antropológicos de la seguridad" 8%; dirección de tesis de estudiante de la Universidad Distrital 8%; Atención a la Reunión en el marco de la Formulación de Acuerdos de Consulta Previa con la comunidad Mokaná; Atención a la Reunión de preparación del Test de Proporcionalidad La Virginia-Alférez.</t>
  </si>
  <si>
    <t>Se cuenta con una carpeta con todos los soportes relacionados con la investigación y su avance</t>
  </si>
  <si>
    <t>Antropología de la danza.  A cargo de María Teresa Salcedo</t>
  </si>
  <si>
    <t xml:space="preserve">Dosier para publicar en la RCA (57-2, 2021) (editores: América Larraín, Vladimir Caraballo y María Teresa Salcedo). </t>
  </si>
  <si>
    <t>Correcciones finales a los tres artículos, y revisión de la traducción.</t>
  </si>
  <si>
    <t>Correcciones a la traducción, y sugerencias al Editorial</t>
  </si>
  <si>
    <t>Sugerencias a la Editorial del dosier sobre antropología de la Danza</t>
  </si>
  <si>
    <t>Este dosier sobre Antropología de la Danza ya se encuentra con todos los artículos en proceso de edición por parte de Publicaciones del ICANH.</t>
  </si>
  <si>
    <t>Dosier de Antropología de la Danza finalizado, hace parte del Número 57-2 de la Revista RCA</t>
  </si>
  <si>
    <t>finalizado</t>
  </si>
  <si>
    <t>finalizada la Indexación en los índices bibliográficos.</t>
  </si>
  <si>
    <t>Violencia de género, mujeres indígenas y justicia. A cargo de Juana Camacho y Antonio Olmos</t>
  </si>
  <si>
    <t>Investigación que incluye un evento de socialización y discusión con académicos, instituciones y comunidades</t>
  </si>
  <si>
    <t>Primeros contactos con líderes indígenas y académicas que trabajan violencias de género. Revisión de literatura sobre justicia propia.</t>
  </si>
  <si>
    <t>Entrevistas con: Grupo de Fortalecimiento a la Justicia Indígena - Ministerio de Justicia; Gabriel Liévano de Medicina Legal; Natalia Morena de la Fiscalía General de la Nación, sobre la oferta institucional para el acceso de las comunidades indígenas a la justicia, la relación entre justicia ordinaria y Jurisdicción Especial Indígena y el papel de la antropología en la institucionalidad de la justicia. Asistencia a reunión sobre rol de la antropología en el PARD-ICBF.</t>
  </si>
  <si>
    <t>Coordinación de eventos de sensibilización, capacitación y divulgación sobre violencias basadas en género</t>
  </si>
  <si>
    <t>Transcripción notas de las entrevistas. Identificación de nuevas referencias bibliográficas para diseñar el marco teórico del informe.</t>
  </si>
  <si>
    <t>Preparación de materiales para estrategia de divulgación del protocolo y resultados de la encuesta. Coordinación de articulación con Secretaría Distrital para la Mujer y el Observatorio de Género de la UNAL para conocer las rutas de atención de violencias sexuales y protocolos institucionales</t>
  </si>
  <si>
    <t>Coordinación con la Secretaría de la Mujer y el Observatorio de Género de la Universidad Nacional</t>
  </si>
  <si>
    <t>Borrador de artículo sobre violencia sexual, mujeres indígenas y justicia para presentar a una revista indexada.</t>
  </si>
  <si>
    <t>2.1 Gestión de la investigación y divulgación científica en Historia.</t>
  </si>
  <si>
    <t xml:space="preserve">Publicación del volumen 57-2 “Antropología de la danza”, editado por María Teresa Salcedo, Vladimir Caraballo y América Larraín. </t>
  </si>
  <si>
    <t>Publicación del volumen 57-2 “Antropología de la danza”</t>
  </si>
  <si>
    <t xml:space="preserve">Elaboración de 2 primeros galeradas Ahead of Print correspondientes al volumen. Publicación digital en la página web de la RCA: https://revistas.icanh.gov.co/index.php/rca/issue/view/116 , Normalización bibliográfica y adecuación a la pauta editorial ICANH de 2 nuevos manuscritos aprobados para su publicación, Envío de 1 nuevo manuscrito a corrección de estilo. </t>
  </si>
  <si>
    <t xml:space="preserve">Revisión de la primera galerada. Consolidación de comentarios y devolución a Oficina de Publicaciones. </t>
  </si>
  <si>
    <t xml:space="preserve">Revisión de la armada final. Publicación online del volumen. </t>
  </si>
  <si>
    <t>Marcación del volumen para la divulgación en SCIELO</t>
  </si>
  <si>
    <t>finalizado, divulgado en página web RCA</t>
  </si>
  <si>
    <t>Marcación Scielo y Redalyc de la edición RCA 57-2 ante Biteca (Indicador completado)</t>
  </si>
  <si>
    <t>Se cuenta con una carpeta con todos los soportes relacionados con la publicación del número 57-2 de la RCA</t>
  </si>
  <si>
    <t>Publicación del volumen 58-1 “De cuándo acá campesinos”, editado por Vladimir Caraballo, Vladimir Montaña, Maite Yie y Natalia Robledo.</t>
  </si>
  <si>
    <t>Publicación del volumen 58-1 “De cuándo acá campesinos”</t>
  </si>
  <si>
    <t xml:space="preserve">Asignación de 7 pares externos para manuscritos seleccionados para el dosier, Evaluación editorial de 6 manuscritos que ingresaron mediante la convocatoria temática, pero fueron aprobados para competir por espacio en la sección miscelánea de la RCA, Comunicación de 28 rechazos de manuscritos que ingresaron por la convocatoria temática y no resultaron seleccionados para ninguna de las secciones de la RCA., </t>
  </si>
  <si>
    <t>Asignación de pares, y envío de manuscritos a los pares evaluadores.</t>
  </si>
  <si>
    <t>Volumen 58-1, De cuando acá campesinos, Publicado en el OJS de la Revista Colombiana de Antropología;</t>
  </si>
  <si>
    <t>Se cuenta con una carpeta con todos los soportes relacionados con el avance de la publicación del número 58-1 de la RCA</t>
  </si>
  <si>
    <t>Preparación de los dosieres: “Reclamos de (in)justicia por megaproyectos y extractivismo en Latinoamérica”, editado con Gabriela Torres-Mazuera y Victoria Chenaut y “Comunidades Afroamericanas y Trabajo”, editado con María Elvira Díaz Benítez y Samara Freire.</t>
  </si>
  <si>
    <t>Preparación del dosier: “Reclamos de (in)justicia por megaproyectos y extractivismo en Latinoamérica”</t>
  </si>
  <si>
    <t xml:space="preserve">Dosier Reclamos de (in)justicia: La convocatoria se abrirá un año antes de la fecha de publicación. </t>
  </si>
  <si>
    <t>Aún no se ha indicado las convocatoria</t>
  </si>
  <si>
    <t>Proyección del cronograma y de la convocatoria</t>
  </si>
  <si>
    <t xml:space="preserve">Convocatoria vigente, no llegaron contribuciones. </t>
  </si>
  <si>
    <t>Todavía no llegan contribuciones a esta Convocatoria; Actualización permanente de la página web de la RCA (OJS); Promoción de los contenidos de la RCA en redes sociales; Grabación de podcast de divulgación de la RCA; Soporte técnico permanente a los usuarios de la plataforma Open Journal Systems.</t>
  </si>
  <si>
    <t xml:space="preserve">se cuenta con un archivo de seguimiento interno a las actividades lo que está de acuerdo con el seguimiento informado hasta el momento </t>
  </si>
  <si>
    <t>Preparación del dosier: “Comunidades Afroamericanas y Trabajo”.</t>
  </si>
  <si>
    <t>Dosier Comunidades Afroamericanas y Trabajo: La convocatoria se abrirá un año antes de la fecha de publicación.</t>
  </si>
  <si>
    <t>Reuniones RCA. Elaboración de cronograma tentativo.</t>
  </si>
  <si>
    <t>Continuar con la investigación "Pueblos de indios del nuevo reino de granada etapa 2"</t>
  </si>
  <si>
    <t xml:space="preserve">Informe de avance de investigación de la segunda etapa </t>
  </si>
  <si>
    <t>NO</t>
  </si>
  <si>
    <t xml:space="preserve">El investigador presenta el proyecto de la segunda etapa de la investigación cuyo objetivo es establecer las razones que llevaron a que los pueblos indígenas del altiplano cundiboyacense, llamados muiscas, permitieran adelantar una serie de reformas que alteraron sus vidas y su relación con la tierra a comienzos del siglo XVII, con especial énfasis en el estudio de los cambios generados en las formas tradicionales de gobierno. El proyecto no cuenta con financiamiento razón por la cual no se realizarán informes mensualizados.
</t>
  </si>
  <si>
    <t>Se continuó con la investigación en la consulta de las fuentes primarias y la bibliografía de referencia, la cual ha permitido sostener los argumentos de la explicación de la tesis del proyecto.</t>
  </si>
  <si>
    <t>Durante los primeros meses del año 2021 se han venido adelantando labores de consulta de fuentes en la medida en que lo permitan los diferentes archivos en que se encuentran y que ellas estén digitalizadas. La investigación se ha concentrado en el estudio de la Visita de Gabriel de Carvajal adelantada en el año de 1539 al pueblo de indios de Bogotá, actual municipio de Funza, la cual consta de una descripción de todas las capitanías que componían ese cacicazgo. También se encuentran datos que permiten analizar la forma en que el pueblo fue construido y congregado alrededor de su iglesia y el manejo que los indígenas le daban a las tierras del resguardo. Hay gran cantidad de pleitos por tierras, daños de ganados y otros asuntos que se van analizando con el fin de cumplir con los objetivos planteados para este año.</t>
  </si>
  <si>
    <t>El proyecto se ha venido desarrollando mediante la consulta de fuentes primarias depositadas en el Archivo General de la Nación y a las cuales se tiene acceso a través de Internet. La búsqueda de información ha continuado, enfocándose en unos documentos muy especiales, las llamadas visitas de la tierra, que se hicieron al altiplano cundiboyacense, provincias de Tunja y Santafé, entre 1600 y 1650. En estas visitas, que eran inspecciones que hacían las máximas autoridades del Nuevo Reino de Granada, se recaudaba información sobre los recursos humanos y naturales de los pueblos de indios, y otras circunstancias como el manejo de la tierra. En especial se ha recogido información sobre el proceso de congregación en pueblos y la evangelización, que dan luces sobre la forma en que actuaron los caciques, capitanes y otros actores sociales. Hasta el momento las metas de este año se han venido cumpliendo</t>
  </si>
  <si>
    <t xml:space="preserve">El investigador hace entrega de dos informes de investigación. El primero consta de una página en la que se informa de la actividades con una relación de sus gastos. El segundo informe de investigación consta de 98 páginas que incluyen una tabla de contenido, una introducción, desarrollo de la parte correspondiente de la investigación y unos anexos acerca de los estudios de parentesco. </t>
  </si>
  <si>
    <t>Continuar con la investigación "La nueva granada y sus provincias etapa 2"</t>
  </si>
  <si>
    <t>El investigador presenta el proyecto en su segunda etapa, que tiene como objeto elaborar un estado del arte sobre las provincias de la Nueva Granada y las relaciones que establecieron entre sí, con la capital de la monarquía, del virreinato y de la república y con las unidades territoriales locales, de acuerdo con las circunstancias políticas del periodo comprendido entre 1739 y 1853. El proyecto no cuenta con financiamiento razón por la cual no se realizarán informes mensualizados.</t>
  </si>
  <si>
    <t>Durante el mes de agosto continué con la revisión bibliográfica, en este caso la obra del sacerdote jesuita Antonio Julián, La perla de América, Provincia de Santa Marta: reconocida, observada y expuesta en discursos históricos. S.F. (primera edición: Madrid: Don Antonio de Sancha, 1787). Se ha hecho una lectura enfocada en las formas como representa las áreas geográficas sobre las cuales dirige su atención. Esas representaciones obedecen a unos determinados propósitos, se fundan en diversas fuentes, no siendo de menor importancia la experiencia directa del autor, aluden a determinados accidentes geográficos, introducen elementos religiosos y se inscriben en unos determinados proyectos. De esa forma se construye la provincia de Santa Marta, como un texto con múltiples efectos. Esta construcción tiene como fondo el escenario del Nuevo Reino de Granada y en general de la monarquía. Cartagena, Santafé, el Orinoco, El Darién, Caracas, Madrid, etc.. adquieren su propio significado a la luz de sus relaciones con la provincia.</t>
  </si>
  <si>
    <t xml:space="preserve">Se continuó con la consulta de fuentes documentales. Asimismo, se realizaron las reuniones de investigación sobre la documentación y la proyección de un documento. </t>
  </si>
  <si>
    <t xml:space="preserve">El investigador entregó dos informes de investigación. En el primero da cuenta de sus actividades académicas y administrativas durante el año 2021. Allí resume su agenda de investigación y las consultas realizadas en el transcurso del año. En el segundo informe entrega el avance correspondiente a su investigación de 75 páginas. </t>
  </si>
  <si>
    <t>Continuar con la investigación "Etnohistoria y antropología histórica etapa 2"</t>
  </si>
  <si>
    <t>En el mes de Enero la investigadora presenta el proyecto de la segunda etapa de su investigación que tiene como objetivo construir insumos técnicos-académicos relacionados con los procesos de gestión de las áreas protegidas del Chiribiquete y la Sierra Nevada de Santa Marta, a cargo del ICANH Se realizan las gestiones pertinentes a la contratación de un asistente de investigación.</t>
  </si>
  <si>
    <t>Se contrata una asistente con el objeto de Prestar sus servicios profesionales para apoyar la recaudación de información histórica y antropológica para los proyectos desarrollados en la línea de antropología histórica, durante este mes la investigadora realizó la transcripción de documentos del AGN y se organizó la información compilada en el año 2020</t>
  </si>
  <si>
    <t xml:space="preserve">En el mes de marzo, se realizó la transcripción de una serie de documentos pertenecientes al Archivo General de la Nación, que fueron recolectados durante el año inmediatamente anterior en desarrollo de la primera fase del proyecto de investigación. Se adelantó la lectura de la tesis llamada: “Living the Law of Origin: The Cosmological, Ontological, Epistemological, and Ecological Framework of Kogi Environmental Politics”, relacionada con la Sierra Nevada, de la cual se realizará una ficha de lectura al finalizar la lectura
</t>
  </si>
  <si>
    <t>Se realizó la transcripción de una serie de documentos pertenecientes al Archivo General de la Nación y la recuperación de otros documentos del mismo archivo, se moderó el evento El impacto histórico-cultural del galeón de Manila en el Pacífico mexicano el día 29 de Abril</t>
  </si>
  <si>
    <t>Durante los primeros meses del años se han realizado en el marco del proyecto dos tipos de acciones. En primer lugar, en el caso de la investigación de Chiribiquete se ha continuado con el proceso de indagación y selección de fuentes primarias del siglo XVII al XIX, relativas a la población indígena Tucano Occidental en la región del Caquetá, que se encuentran en el Archivo General de la Nación. Asimismo se ha realizado el proceso de selección y transcripción de la información recabada durante este periodo. En segundo lugar, para el proceso de nominación de la Sierra Nevada de Santa Marta se realizó la lectura de una bibliografía seleccionada de textos etnográficos y algunos documentos de las Organizaciones indígenas de esta región, con miras a la elaboración de un documento que permita establecer de manera preliminar, los valores excepcionales, en términos culturales, de dicha región. El día 13 de mayo se participó en el evento La vamo&amp;#39; a tumbá! Lugares sagrados y representaciones en disputa, convocado en por la Universidad Nacional de Colombia</t>
  </si>
  <si>
    <t xml:space="preserve">Se realizó la transcripción de una serie de documentos pertenecientes al Archivo General de la Nación, Sección Encomiendas. Todos los documentos referentes a un pleito de los indios en el Caguán. Se asistió a la reuniones de la mesa técnica en el proceso de nominación de la Sierra Nevada de Santa Marta. Asimismo, se realizaron las reuniones de investigación con la asistente de investigación sobre la documentación y la proyección de un documento. </t>
  </si>
  <si>
    <t xml:space="preserve">Se continuó con la consulta de fuentes documentales. Asimismo, se realizaron las reuniones de investigación con la asistente de investigación sobre la documentación y la proyección de un documento. </t>
  </si>
  <si>
    <t>La investigadora entrega su informe final de actividades. Las secciones de su informe presentan un avance de la investigación y de sus actividades administrativas. Asimismo, da cuenta de un avance en la redacción de du trabajo y de la consulta de fuentes de archivo transcritas. La extensión de su informe es de 100 páginas.</t>
  </si>
  <si>
    <t>Desarrollo de investigación en la línea de historia " Historia republicana y economía"</t>
  </si>
  <si>
    <t>Informe final de investigación</t>
  </si>
  <si>
    <t>Se realizan las gestiones para la contratación de un investigador y se levanta el proyecto de la línea de historia republicana</t>
  </si>
  <si>
    <t>Durante este mes se procesaron bases de datos de transacciones mercantiles de la Aduana de Bogotá para los años 1830-1831 en el marco del proyecto “Guerra y mercados: el impacto del proceso de independencia en el movimiento de mercancías norandino 1790-1840” y se apoyó al área de comunicaciones del ICANH en la elaboración de contenidos para su publicación en las plataformas virtuales del Instituto.</t>
  </si>
  <si>
    <t>Durante este mes el investigador continúa con las acciones pertinentes al desarrollo de su investigación y la preparación de un evento sobre historia económica</t>
  </si>
  <si>
    <t>El contratista presenta un avance del proyecto de investigación “Guerra y mercados: el impacto del proceso de independencia en el movimiento de mercancías norandino (1790-1840)” dando cuenta del procesamiento de la información procedente de las aduanas restablecidas por Bolívar en
1827, luego de la eliminación de la alcabala de la tierra en 1822. El investigador ha concentrado la investigación durante estos meses en los libros de cuentas ligados a la administración de alcabalas del departamento del Cauca que cubrirían la antigua aduana o administración principal de Popayán, a la fecha, el investigador ha analizado los libros de Popayán, Cali y Buga y depurado la información para descontar problemas de doble contabilidad, cambios de aranceles y reformas administrativas. El investigador presenta un ejemplo extenso del alcance y naturaleza de los registros que incluye parte de la base de datos que se deberá depurar para su utilización.</t>
  </si>
  <si>
    <t>Se realiza la gestión y evaluación de la ponencias al 1er Congreso Colombiano de Historia Económica. Se apoyó en sobre la historiografía básica para la generación de contenidos digitales al área de comunicaciones. Por último, se hizo el procesamiento de las bases de datos de transacciones mercantiles de la Aduana de Quito para los años 1827-1830.</t>
  </si>
  <si>
    <t>Procesamiento de la base de datos de transacciones mercantiles de la Aduana de Popayán para los años 1827-1830 en el marco del proyecto “Guerra y mercados: el impacto del proceso de independencia en el movimiento de mercancías norandino 1790-1840”. El proyecto busca fortalecer la línea de historia republicana del área de historia del Instituto al dar continuidad a los proyectos trazados en el año 2020</t>
  </si>
  <si>
    <t>Procesamiento de la base de datos de transacciones mercantiles de la Aduana de Quito para los años 1827-1830 en el marco del proyecto “Guerra y mercados: el impacto del proceso de independencia en el movimiento de mercancías norandino 1790-1840”. El proyecto busca fortalecer la línea de historia republicana del área de historia del Instituto al dar continuidad a los proyectos trazados en el año 2020.</t>
  </si>
  <si>
    <t xml:space="preserve">Continuación en el procesamiento de la base de datos de transacciones mercantiles de la Aduana de Quito para los años 1827-1830 en el marco del proyecto “Guerra y mercados: el impacto del proceso de independencia en el movimiento de mercancías norandino 1790-1840”. El proyecto busca fortalecer la línea de historia republicana del área de historia del Instituto al dar continuidad a los proyectos trazados en el año 2020. Participación como panelista, organizador y comentarista en el Congreso Colombiano de Historia Económica, evento en el que el ICANH participó como entidad organizadora junto con 16 universidades nacionales e internacionales. </t>
  </si>
  <si>
    <t xml:space="preserve">El investigador entrega un informe de investigación con su respectivo producto. Un artículo de 76 páginas acerca de la historia económica en el período republicano. </t>
  </si>
  <si>
    <t>Desarrollo de investigación en la línea de historia "Lingüística Histórica"</t>
  </si>
  <si>
    <t>Se realizan las gestiones para la contratación de un investigador y se levanta el proyecto de la línea de lingüística histórica</t>
  </si>
  <si>
    <t>Se contrata un investigador para hacerse cargo de la línea de investigación en lingüística histórica, presenta el proyecto ·"La evolución de los fonemas fricativos en la lengua muysca”.</t>
  </si>
  <si>
    <t>Se realizaron varias lecturas para construir el marco teórico y se inició la escritura del artículo en el que se exponen las primeras evidencias de los fenómenos de palatalización. y se realizaron las primeras indagaciones sobre la evolución de los fonemas fricativos en la lengua muysca y se dieron respuesta a consulta sobre lingüística histórica, se realizó una presentación sobre la diversidad lingüística de las poblaciones muyscas de la cordillera oriental a un público experto, se atendieron los requerimientos que se hicieron desde el área de divulgación
sobre temas de lingüística histórica.</t>
  </si>
  <si>
    <t>Se continuó la escritura del artículo Palatalización en el muysca de Bogotá, se
agregaron varios esquemas explicativos, y se empezaron a describir algunos
fenómenos de cambio lingüístico. Por otro lado, y como resultado de este
ejercicio, se inició otro escrito titulado por ahora El muysca, ¿Una lengua
ergativo-absolutiva? en el que se junta evidencia para mostrar el uso del
morfema -z como marca de absolutivo, lo que posiciona al muysca bogotano
como una de las tres lenguas en el mundo con este tipo de marcado.</t>
  </si>
  <si>
    <t>El investigador presenta un primer avance de su investigación presenta el apartado titulado “El muysca, ¿Una lengua ergativa? (Boceto 1) el objetivo de esta investigación es demostrar que el muysca es una lengua ergativo-evolutiva con marcado de caso absolutivo, explica para ello el uso del morfema –z (ABS) y se presenta evidencia sobre la existencia de concordancias de sujeto y actante tanto en cláusulas transitivas como intransitivas. Adicionalmente, se exponen aparentes excepciones que pueden explicarse por el contacto muysca bogotano con el español colonial.</t>
  </si>
  <si>
    <t xml:space="preserve">Se continuó la escritura del artículo "Palatalización en el muysca de Bogotá". Allí se agregaron varios esquemas explicativos, y se empezaron a describir algunos
fenómenos de cambio lingüístico. </t>
  </si>
  <si>
    <t>Entrega del avance del artículo de investigación, cuyo resumen es: La fonología del muysca de Bogotá ha sido tratada por algunos investigadores que han intentado reconstruirla a partir de documentos lingüísticos coloniales y la ortografía del español de la época usada como base por los lingüistas-misioneros. En este artículo se priorizan las fuentes lingüísticas contemporáneas de lenguas chibchas magdalénicas emparentadas y se subordinan los registros coloniales a la evidencia comparativa, y se proponen hipótesis de varios fenómenos de palatalización de consonantes oclusivas como *k, *t y *d.</t>
  </si>
  <si>
    <t>Se presentó el borrador final del artículo Palatalización en el muysca de Bogotá. Se respondieron por correo electrónico las consultas de los ciudadanos relacionadas con el campo de lingüística histórica.</t>
  </si>
  <si>
    <t xml:space="preserve">El investigador entregó su informe de actividades con un artículo inédito acerca de la palatalización del muysca en Bogotá. Su producto es un artículo extenso de cerca de 40 páginas. </t>
  </si>
  <si>
    <t>Apoyo a la edición de la revista en línea de estudiantes de historia</t>
  </si>
  <si>
    <t>Edición de revista publicadas en formato virtual</t>
  </si>
  <si>
    <t>Se adelantan actividades administrativas para la contratación del editor y asistente editorial de la RFH, Adicionalmente, se logra la publicación del primer número del semestre con lo cual se adelanta el 35% de los objetivos trazados</t>
  </si>
  <si>
    <t xml:space="preserve">Se adelantó la contratación de la editora y el asistente editorial de la revista, y se adelantan actividades concernientes al dossier del primer número del año 2022 </t>
  </si>
  <si>
    <t>Durante el presente mes, se realizó un comité editorial y se avanzó en la elaboración de un balance sobre el estado de la edición de los números 26-II y 27-I, se preparó también el cronograma para la convocatoria 27-II.</t>
  </si>
  <si>
    <t>Durante este mes se ordena la revista 26 II en acuerdo con Jaime Borja el editor del Dossier, Se realizaron las labores pertinentes a la publicación de las convocatorias para el dossier de las siguientes revistas, se cumple con esto casi con la totalidad del cronograma del número 26 II. Se adelantan acciones concernientes a la ejecución del proyecto sobre la historia de la revista.</t>
  </si>
  <si>
    <t>Se da inicio a la lectura de la primera armada del número 26 II, se continua anunciando los próximos dossier referentes a "Colombia y el Mar Caribe, política, sociedad y cultura" y "los protectores de naturales", se realizan comunicaciones pertinentes para solicitar los permisos para la publicación de la portada del 26-II, y se empieza la organización del número 27-I</t>
  </si>
  <si>
    <t>Se realizan las reuniones pertinentes para avanzar en el cronograma de la edición 26 II y 27 I en la convocatoria que cerró el día 30 de junio. Se inició el proceso de digitalización del número 26 II. Asimismo, se prepara el Dossier "Pueblo de indios en el período colonial tardío (1700-1821) en la Américas y Lusitania".</t>
  </si>
  <si>
    <t>1. Coordinación con Lina Garzón de las tareas pendientes a través de reuniones virtuales semanales.
2. Atención a los cambios requeridos por los derechos de reproducción de las imágenes de los artículos en proceso.
3. Evaluación de los cambios sugeridos a los artículos que se publican en la revista 27-I.
4. Revisión de las evaluaciones que envían los jurados.
5. Búsqueda de evaluadores para los artículos de la Revista 27-II, que inician el proceso editorial.
6. Seguimiento a los cambios realizados en el OJS por Diego Gil y Lina Garzón.
7. Seguimiento de la actualización del Publindex para la presente convocatoria de las revistas. - Gestión de las piezas gráficas de las siguientes revistas.
- Preparación de la presentación gráfica del Dossier “Pueblos indios en el periodo colonial tardío (1700-1821) en las Américas Hispana y Lusitana”. Sección a cargo del profesor Antonio Escobar.</t>
  </si>
  <si>
    <t>Dado que es un investigación el investigador es quien informa el avance % de la misma.
El área de Historia informa el % de avance</t>
  </si>
  <si>
    <t xml:space="preserve">Evaluar investigaciones arqueológicas en el marco de la legislación colombiana.     </t>
  </si>
  <si>
    <t>Evaluar las investigaciones arqueológicas requeridas en el marco de la legislación colombiana (según solicitudes)</t>
  </si>
  <si>
    <t>Evaluaciones realizadas frente a las solicitudes realizadas</t>
  </si>
  <si>
    <t>Se evaluaron 300 solicitudes asociadas a las intervenciones sobre el patrimonio arqueológico</t>
  </si>
  <si>
    <t>293 solicitudes recibidas
293 respuestas a solicitudes 
Se evaluaron 293 solicitudes asociadas a las intervenciones sobre el patrimonio arqueológico</t>
  </si>
  <si>
    <t>372 solicitudes recibidas
372 respuestas a solicitudes 
Se evaluaron 372 solicitudes asociadas a las intervenciones sobre el patrimonio arqueológico</t>
  </si>
  <si>
    <t>358 solicitudes recibidas
358 respuestas a solicitudes 
Se evaluaron 358 solicitudes asociadas a las intervenciones sobre el patrimonio arqueológico</t>
  </si>
  <si>
    <t>324 solicitudes recibidas
324 respuestas a solicitudes 
Se evaluaron 324 solicitudes asociadas a las intervenciones sobre el patrimonio arqueológico</t>
  </si>
  <si>
    <t>317 solicitudes recibidas
317 respuestas a solicitudes 
Se evaluaron 317 solicitudes asociadas a las intervenciones sobre el patrimonio arqueológico</t>
  </si>
  <si>
    <t>380 solicitudes recibidas
380 respuestas a solicitudes 
Se evaluaron 380 solicitudes asociadas a las intervenciones sobre el patrimonio arqueológico</t>
  </si>
  <si>
    <t>369 solicitudes recibidas
369 respuestas a solicitudes 
Se evaluaron 369 solicitudes asociadas a las intervenciones sobre el patrimonio arqueológico</t>
  </si>
  <si>
    <t>305 solicitudes recibidas
305 respuestas a solicitudes 
Se evaluaron 305 solicitudes asociadas a las intervenciones sobre el patrimonio arqueológico</t>
  </si>
  <si>
    <t>394 solicitudes recibidas
394 respuestas a solicitudes 
Se evaluaron 394 solicitudes asociadas a las intervenciones sobre el patrimonio arqueológico</t>
  </si>
  <si>
    <t>366 solicitudes recibidas
366 respuestas a solicitudes 
Se evaluaron 366 solicitudes asociadas a las intervenciones sobre el patrimonio arqueológico</t>
  </si>
  <si>
    <t>El área de arqueología presenta el anche</t>
  </si>
  <si>
    <t>Fomentar la investigación a través de los estímulos financieros en los campos de patrimonio, arqueología, antropología e historia.</t>
  </si>
  <si>
    <t>2.5. Fomento y apoyo a la investigación.</t>
  </si>
  <si>
    <t>Fomentar la investigación mediante convocatorias públicas</t>
  </si>
  <si>
    <t>Estímulos de investigación en las áreas de patrimonio, arqueología, antropología e historia</t>
  </si>
  <si>
    <t>DESPACHO SUBDIRECCIÓN CIENTÍFICA</t>
  </si>
  <si>
    <t>Durante el mes de enero se avanzó en la consolidación de las cartillas de las convocatorias que serán ofertadas.</t>
  </si>
  <si>
    <t>Durante el mes de febrero se realizó la solicitud del CDP para garantizar los recursos de ejecución de los estímulos</t>
  </si>
  <si>
    <t>Revisión de las convocatorias y ajustes en requisitos, criterios de evaluación y desembolsos, según las recomendaciones del Ministerio de Cultura.
Se ajustaron los perfiles de los jurados.
Se realizó el 16 de abril una reunión de articulación con el Grupo de fomento y estímulos a la creación, a la investigación, a la actividad artística y cultural, del Ministerio de Cultura.
Del 21 al 26 de abril se realizaron reuniones con los coordinadores de las áreas para ajustar los textos de las convocatorias.
El 27 de abril se remitieron los textos finales de las convocatorias al Ministerio de Cultura.</t>
  </si>
  <si>
    <t>Segunda revisión de las convocatorias y ajustes en requisitos, criterios de evaluación y desembolsos, según las recomendaciones del Ministerio de Cultura.
El Ministerio de Cultura publicó la convocatoria el 20 de mayo de 2021.
Con el área de Comunicaciones se elaboró la nota para la página web y las piezas de divulgación de la convocatoria. Este material está disponible en la página web y redes sociales del ICANH.</t>
  </si>
  <si>
    <t>La convocatoria abierta por el Ministerio de Cultura cerró el 2 de julio. El 6 de julio se solicitó un reporte de inscritos.
Participaron 89 proyectos en las 9 convocatorias ofertadas por el ICANH.
La evaluación de los proyectos será asumida por el Ministerio de Cultura.</t>
  </si>
  <si>
    <t>Durante el mes de octubre se gestionaron los desembolsos correspondientes al primer pago de 15 ganadores.</t>
  </si>
  <si>
    <t>se continuó con la ejecución de los estímulos asignados</t>
  </si>
  <si>
    <t>Subdirección Científica informa el avance</t>
  </si>
  <si>
    <t>Crear escenarios de debate público que permitan la generación de conocimiento en las áreas misionales</t>
  </si>
  <si>
    <t>Realizar eventos estratégicos del ICANH</t>
  </si>
  <si>
    <t>Eventos estratégicos del despacho de la Subdirección Científica y las áreas misionales</t>
  </si>
  <si>
    <t>SUBDIRECCIÓN CIENTÍFICA
ÁREA DE ANTROPOLOGÍA
ÁREA DE ARQUEOLOGÍA
ÁREA DE HISTORIA
ÁREA DE PATRIMONIO</t>
  </si>
  <si>
    <t>Evento 1. Lanzamiento del XVIII número revista Artificios</t>
  </si>
  <si>
    <t xml:space="preserve">Evento 2: Ancianos de 13 comunidades colonas, afrodescendientes, emberas y gunas del Darién chocoano se reunieron el 27 de febrero entre las 7 p. m. y las 6 a. m. en las instalaciones del Parque Arqueológico e Histórico Santa María de la Antigua del Darién para contar historias ancestrales de esta región del país en la "Noche de la Memoria Oral del Darién".
Evento 4. Durante el mes de febrero se llevó a cabo la tercera sesión de la Cátedra Chocó, "Rutas de la mancha y la vida campesina en Chocó" desarrollada por Carlos Meza y Antonio Olmos
</t>
  </si>
  <si>
    <t xml:space="preserve">
Se continuó con el Evento 4. Cátedra Chocó. Capítulo 6 Muestra fotográfica "El rostro de mi pueblo"
Se continuó con el Evento 5. Describiendo la República: "Capítulo 2: representación gráfica de la nación en la Comisión Corográfica, 1850-1859". A cargo del área de Historia
</t>
  </si>
  <si>
    <t>Evento 4: Cátedra Chocó, Cap. 8: Saberes asociados a la partería tradicional. 
Se continuó con el Evento 5. Describiendo la República: " Capítulo 4: El horizonte en fuga. Vida y aventuras de Agustín Codazzi"
Evento 10: Lanzamiento del XIX número revista Artificios. Conversatorio “Difusión y divulgación de la historia en Colombia”. Este espacio contó con la participación de Mabel López, coordinadora del Área de Divulgación y Publicaciones del ICANH, Andrés Felipe Calderón, historiador de la Universidad Nacional de Colombia, y Andrés Felipe Ruiz, estudiante de la maestría en Historia de la Universidad del Rosario. Organizado por el Área de Historia.</t>
  </si>
  <si>
    <t>Evento 4: Cátedra Chocó, Cap. 9: Asociación de mujeres campesinas, afro, indígenas y mestizas de Condoto.
Se continuó con el Evento 5. Describiendo la República. Capítulo 5: "Los pasos de la nación: caminos de herradura en la historia y geografía de Colombia" y Capítulo 6: "La diversidad de Colombia en el siglo XIX captada por pintores nacionales y extranjeros" 
Evento 11. “Gubernamentalidad, neoliberalismo e institucionalidad ambiental en el caso Pascua-Lama, Chile”. Espacio virtual de diálogo en el que se analizaron los contextos sociales, políticos y culturales relacionados con los conflictos ambientales y las prácticas de las empresas y el Estado en proyectos extractivos. Realizado por el Área de Antropología.</t>
  </si>
  <si>
    <t>Evento 12. Presentación de libro "Dolor que canta" con el autor Sergio Ospina. 
Evento 13. Ciclo “A.P. Antes del Presente: avances de investigación en Arqueología”. 
Conferencia 9 | Implementación del PMA línea de transmisión conexión Porce III-Sogamoso
Conferencia 10 | Programa de Arqueología Preventiva del campo La Cira-Infantas (B/meja, Santander)
Conferencia 11 | Los sistemas de caza y pesca prehispánicos en la diversidad ecológica del Caribe
Conferencia 12 | Implementación del PMA en el proyecto vial perimetral oriental de Cundinamarca
Conferencia 13 | Arqueología subacuática en la bahía de Providencia y Santa Catalina
Evento 14. Diarios de Campo. E2 La Mojana: investigación social en un paisaje anfibio del Caribe colombiano
Se continuó con el Evento 5. Describiendo la República. Capítulo 7: Oficina de Longitudes. Ingenieros y cartografía en los albores del siglo XX en Colombia. 
Se continuó con el Evento 4: Cátedra Chocó | Cap. 10: Joyería en Andagoya, corazón de la región minera chocoana</t>
  </si>
  <si>
    <t>El área gestiona el evento del seminario económico para el año 2022. Se presenta la propuesta y el cronograma de actividades</t>
  </si>
  <si>
    <t>Los soportes corresponden a las actividades</t>
  </si>
  <si>
    <t>Realizar una investigación en los temas de enfoque diferencial étnico y daño cultural en la línea "Multiculturalidad, Etnicidad y Estado". Juan Felipe Hoyos</t>
  </si>
  <si>
    <t>Documento técnico de consulta pública</t>
  </si>
  <si>
    <t>01 de febrero de 2021</t>
  </si>
  <si>
    <t>Recopilación bibliográfica inicial y revisión de la versión anterior del informe de “enfoque diferencial” y de “daño cultural "como base para el informe técnico y el artículo académico</t>
  </si>
  <si>
    <t>Planteamiento inicial del argumento y estructura del informe.</t>
  </si>
  <si>
    <t>Consolidación de la estructura que tendrá el documento técnico sobre enfoque diferencial étnico.</t>
  </si>
  <si>
    <t>Procesamiento de la información de visita de campo para el test de proporcionalidad de la concesión de material de arrastre y el cabildo indígena awá de Alto Temblón, Orito, Putumayo.
Redacción del informe de visita de campo para el test de proporcionalidad de la concesión de material de arrastre y el cabildo indígena awá de Alto Temblón, Orito, Putumayo.</t>
  </si>
  <si>
    <t xml:space="preserve">Finalización de la versión del documento técnico titulado "Enfoque diferencial étnico, tres
aproximaciones para su análisis":
https://drive.google.com/file/d/1ktXLzgnOzUizhbjn87-g-Np2IEo9GzT0/view?usp=sharing
</t>
  </si>
  <si>
    <t xml:space="preserve">
El área de Antropología informa el % de avance</t>
  </si>
  <si>
    <t>Se cuenta con un documento Word donde detalla un enlace Drive en el que el investigador Juan Felipe Hoyos alojan sus archivos de investigación. Además, se cuenta con un archivo de seguimiento interno a las actividades pero solo se cuenta con un avance hasta el mes de junio.</t>
  </si>
  <si>
    <t xml:space="preserve">Documento académico presentable para publicación. </t>
  </si>
  <si>
    <t>Análisis preliminar de las fuentes secundarias identificadas sobre el concepto de “daño cultural”, centrada en la teoría jurídica de la responsabilidad</t>
  </si>
  <si>
    <t>Recopilación bibliográfica y análisis preliminar de las fuentes secundarias identificadas sobre el concepto de “daño cultural”, centrada en la teoría jurídica de la responsabilidad, que sirvió tanto de insumo para el taller sobre daño cultural como para el concepto técnico sobre daño cultural a realizar.</t>
  </si>
  <si>
    <t>Consolidación de la estructura que tendrá el documento sobre "daño cultural".</t>
  </si>
  <si>
    <t>Evaluación y reuniones relacionadas con el capítulo del investigador Carlos Andrés Meza titulado “Lógicas de riesgo y postconsulta previa. El caso de la bahía de Cartagena”. Evaluación de materiales y reuniones relacionadas con el capítulo sobre el movimiento social y político del campesinado como sujeto de derechos.</t>
  </si>
  <si>
    <t>Reunión editorial con el autor Andrés Lara para la publicación Antropología y estado.</t>
  </si>
  <si>
    <t>Finalización de la versión del documento técnico titulado "Dimensiones del daño cultural":
https://drive.google.com/file/d/1YTXPd_LBN5XAxB0EdwG6v9QR8OEzNDHf/view?usp=sharing;</t>
  </si>
  <si>
    <t xml:space="preserve">4. Divulgar el conocimiento técnico y científico en antropología, arqueología, historia y patrimonio a distintos públicos. </t>
  </si>
  <si>
    <t>Establecer mecanismos de articulación entre la comunidad y los servicios propios de la biblioteca especializada.</t>
  </si>
  <si>
    <t>1.8 Biblioteca especializada</t>
  </si>
  <si>
    <t>Realización de actividades de extensión</t>
  </si>
  <si>
    <t>Número de actividades de extensión</t>
  </si>
  <si>
    <t>ÁREA DE BIBLIOTECA ESPECIALIZADA</t>
  </si>
  <si>
    <t>Elaboración de la programación con las respectivas actividades y presentación de la misma a la Dirección General, Subdirección Científica y coordinadores de las áreas misionales.</t>
  </si>
  <si>
    <t>Reuniones con el grupo de Patrimonio, Comunicaciones y Publicaciones para integrar las actividades de extensión propuestas por la Biblioteca Especializada en 2021, con la programación general de eventos de la entidad conforme a las indicaciones de la Subdirección Científica.</t>
  </si>
  <si>
    <t>Aprobación de la programación propuesta por parte de la Subdirección Científica y presentación en comité directivo. Se recibieron comentarios, se realizaron los ajustes respectivos y se contactaron los personajes invitados para organizar el cronograma.</t>
  </si>
  <si>
    <t>Transmisión del capítulo N°2 de la serie Palabra, imagen y memoria con el audiovisual “Los chamanes de piedra de San Agustín y el mundo amazónico”a través del canal de YouTube.</t>
  </si>
  <si>
    <t>Transmisión del capítulo N°3 de la serie Palabra, imagen y memoria con la entrevista pregrabada al antropólogo Jaime Arocha y titulada “Una mirada a la antropología social en Colombia años 70 y 80 ”a través del canal de YouTube.</t>
  </si>
  <si>
    <t>Transmisión del capítulo N°4 de la serie Palabra, imagen y memoria con la transmisión en vivo de la conversación con el antropólogo Hernando Pulido Londoño, denominada "Antropología e historia en la restauración conservadora (1946-1958) ”a través del canal de YouTube.</t>
  </si>
  <si>
    <t>Transmisión del capítulo N°5 de la serie Palabra, imagen y memoria con la entrevista pregrabada al historiador y curador de arte Christian Padilla y titulada "Arte e identidad en los preámbulos de la Antropología” a través del canal de YouTube.</t>
  </si>
  <si>
    <t>Transmisión del capítulo N°6 de la serie Palabra, imagen y memoria, con la entrevista pregrabada a Gustavo Correal en conversación con Nicolás Loaiza, Ana María Groot, Jorge Morales Gómez, Roberto Pineda Camacho, Felipe Cárdenas y Laura Martínez. El programa fue titulado "Gonzalo Correal: resonancias de su vida y obra" y fue transmitido a través del canal de YouTube de la entidad.</t>
  </si>
  <si>
    <t>Investigación documental e identificación de posibles invitados para el borrador de agenda de actividades de extensión en 2022</t>
  </si>
  <si>
    <t>Consolidar la divulgación del quehacer científico del ICANH a través de su sello editorial en diferentes formatos, lenguajes y sustratos dirigidos a distintos públicos.</t>
  </si>
  <si>
    <t>1.7 Gestión de Publicaciones</t>
  </si>
  <si>
    <t>Edición de libros y revistas del sello editorial ICANH</t>
  </si>
  <si>
    <t>ÁREA DE DIVULGACIÓN Y PUBLICACIONES</t>
  </si>
  <si>
    <t>Memoria de antigüedades neogranadinas (En espera del prólogo solicitado)
El mestizo no es de color (Libro retirado por la autora mediante comunicación en estudio del Comité de Publicaciones)
Cuentos de la Conquista (Remitidos archivos a la Imprenta Nacional para impresión)
Nuevo atlas histórico marítimo de Colombia (A la espera de formalización de convenio de coedición, a cargo de la Universidad Nacional de Colombia)
Colección cultura campesina: Entre el racimo y la ración (Enviado a diagramación para primera armada)
Colección cultura campesina: Pasando trabajo (En espera de concepto previo y las evaluaciones)
A un salto del pasado (Nueva esperanza vol. 1) (En evaluación)
A un salto del pasado (Nueva esperanza vol. 2) (En evaluación)
Naturaleza como infraestructura (Incorporación de correcciones y en etapa de cotejos para tercera armada)
Paz y guerra (En espera a dato de impresor por parte de la Universidad Nacional de Colombia para elaborar colofón)
Miradas a Chiribiquete (En elaboración de ilustraciones)
Guía del buen viajero. La Lindosa y Chiribiquete. (En elaboración de ilustraciones) 
Revista Colombiana de Antropología 58-1 (en corrección de estilo de últimos artículos) Revista Fronteras de la historia 27-1 (en corrección de estilo de los primeros artículos) 
Revista Arqueología y Patrimonio Nº 2 (en corrección de estilo de primeros artículos)
Juntos allá y acá. Estímulo infantil (Archivos de impresión enviados a la Imprenta Nacional de Colombia )
Chía, nuestro hogar (Archivos de impresión enviados a la Imprenta Nacional de Colombia ) 
Señores de los parajes nevados (en lectura de coordinadora) 
Cartilla para la gestión y protección del patrimonio (Archivos de diagramación enviados a la Imprenta Nacional de Colombia )
Catálogo editorial 2018-2021 (en espera de recursos para contratar diagramador) 
Reconfiguraciones políticas de la etnicidad en Colombia, vol. 3 (Solicitud al Comité de Publicaciones de coedición por parte de los autores)
Reconfiguraciones políticas de la etnicidad en Colombia, vol. 4 (Solicitud al Comité de Publicaciones de coedición por parte de los autores)
Daño cultural: Análisis crítico jurídico-antropológico y recomendaciones al Estado colombiano para su caracterización, prevención y reparación (Libro viabilizado por el Comité Editorial como literatura gris para publicar en OMP)</t>
  </si>
  <si>
    <t>Los soportes corresponden a lo informado en el plan de acción</t>
  </si>
  <si>
    <t>Generar espacios de información y debate, a través de distintos medios, que propicien apropiación social del conocimiento.</t>
  </si>
  <si>
    <t>Generar espacios de información que propicien apropiación social del conocimiento.</t>
  </si>
  <si>
    <t>Espacios de información que propicien la apropiación del conocimiento</t>
  </si>
  <si>
    <t>ÁREA DE COMUNICACIONES</t>
  </si>
  <si>
    <t>Se realizan los procesos de contratación de los equipos del grupo. Se distribuyen tareas de manera equitativa y se inicia la programación de la agenda del año con las distintas unidades. A la fecha se cuenta ya con un ejercicio de programación de febrero a abril, con un volumen de eventos que permite anticipar el cumplimiento de la meta fijada. En evento se realizó 1 evento: 
1) Lanzamiento del n.° XVIII de la revista «Artificios» Conversatorio “‘Corrientes historiográficas’, de la Nueva Historia a la historia cultural”</t>
  </si>
  <si>
    <t>Se realizan los procesos de contratación de los equipos del grupo. Se distribuyen tareas de manera equitativa y se inicia la programación de la agenda del año con las distintas unidades. A la fecha se cuenta ya con un ejercicio de programación de febrero a abril, con un volumen de eventos que permite anticipar el cumplimiento de la meta fijada. 
Entre los meses de enero y febrero se transmitieron 2 eventos: 
1) Programa de Fomento a la Investigación 2020 "La lucha campesina en Colombia"
2) Cátedra Chocó "Entre el racimo y la ración. Las rutas del plátano y la vida campesina en el Chocó"</t>
  </si>
  <si>
    <t>Se realizan los procesos de contratación de los equipos del grupo. Se distribuyen tareas de manera equitativa y se inicia la programación de la agenda del año con las distintas unidades. A la fecha se cuenta ya con un ejercicio de programación de marzo a abril, con un volumen de eventos que permite anticipar el cumplimiento de la meta fijada. 
En marzo se realizaron 9 eventos:
1 ) Programa de Fomento a la Investigación 2020 "Los problemas del tabaco, cultura transnacional y testimonio: los cultivadores de tabaco en la América del siglo XX"
2 ) Programa de Fomento a la Investigación 2020 "Prácticas políticas durante el federalismo colombiano: intermediarios políticos y alianzas estratégicas. Ramón Santo Domingo Vila en el Estado Soberano de Bolívar"
3) Programa de Fomento a la Investigación 2020 “‘Hay coronado Rey nuevo en las Indias y se llama el poderoso don José Gabriel Tupac Amaru’: imaginarios políticos y gobierno indígena en la serranía de Morcote durante la revuelta comunera (1781-1783)”
4 ) Programa de Fomento a la Investigación 2020 "Locura y melancolía: aproximación a la concepción médica de la enfermedad mental en el Virreinato de Nueva Granada (s. XVIII)" 
5) Programa de Fomento a la Investigación 2020 "Crédito eclesiástico y sistema de empréstitos de la catedral de Popayán, 1592-1790"
6) Programa de Fomento a la Investigación 2020 "Evaluación de la influencia de un consolidante en la bioreceptividad del material pétreo de la Fuente del Lavapatas, Parque Arqueológico San Agustín"
7) Programa de Fomento a la Investigación 2020 "Monumentalidad y experiencia. Narrativas y representaciones de los parques arqueológicos colombianos en la virtualidad"
8) Programa de Fomento a la Investigación 2020 "Museo virtual de la comunidad de La Cristalina"
9) Cátedra Chocó "Historia de los grupos humanos del Chocó, siglos XVI-XX: culturas y espacios de origen de los africanos traídos a Colombia"</t>
  </si>
  <si>
    <t>Durante el mes de abril se realizaron 10 eventos, que incluyeron 6 sesiones de socialización de resultados del programa de Fomento a la Investigación del área de Antropología Social; los eventos que se realizaron fueron: 
1) Socialización de resultados Estefanía Méndez Ortiz
2) Socialización de resultados Catalina Serrano Pérez
3) Socialización de resultados María Camila Chávez Mosquera
4) Socialización de resultados Diana Marcela Vargas Álvarez
5) Socialización de resultados Yaid Bolaños y Esteban Leguizamón
6) Socialización de resultados Sandra Amador y William López
7) Describiendo la República: comisiones y viajeros del siglo XIX: Capítulo 1: "Museo Nacional de Colombia: actores, prácticas científicas y colecciones"
8) Conferencia "Miedo a la mujer. Violencias de larga duración"
9) Palabra, imagen y memoria | T. 2 C.1 “Primera antropología profesional colombiana”
10) Cátedra Chocó | Cap. 5: «¿Quién gobierna al río Atrato?»</t>
  </si>
  <si>
    <t>En el mes de mayo se realizaron los siguientes eventos:
1) Describiendo la República: comisiones y viajeros del siglo XIX: Capítulo 2: representación gráfica de la nación en la Comisión Corográfica, 1850-1859
2) Palabra, imagen y memoria | T. 2 C.2 “Los chamanes de piedra de San Agustín y el mundo amazónico”
3) Cátedra Chocó | Cap. 6: “Muestra fotográfica del colectivo El rostro de mi Pueblo”</t>
  </si>
  <si>
    <t>En el mes de junio se llevaron a cabo los siguientes eventos:
1) Rendición de cuentas ICANH | Vigencia 2020 (pregrabado)
2) Voces desde el comienzo Jornada 1 | El arte rupestre temprano en el contexto mundial
3) Voces desde el comienzo Jornada 2 | Arte rupestre y el poblamiento de las Américas
4) Ecología, ¿queer?
5) Socialización del portafolio de becas y reconocimientos ICANH 2021
6) Palabra, imagen y memoria | T. 2 C.3 “Una mirada a la antropología social en Colombia, Años 70 y 80”
7) Capítulo 3: Relatos de viajeros colombianos, 1850-1860
8) Cátedra Chocó | Cap. 7: Escuela Radiofónica Atarraya de Saberes</t>
  </si>
  <si>
    <t xml:space="preserve">Durante el mes de agosto se transmitieron los siguientes eventos:
1) Ciclo de conferencias A. P. Antes del Presente: avances de investigación en Arqueología. Conferencia 6. Análisis de idoneidad de sitios arqueológicos y su relación con el paisaje
2) «Describiendo la República: comisiones y viajeros del siglo XIX» Capítulo 5: Los pasos de la nación: caminos de herradura en la historia y geografía de Colombia
3) «Palabra, imagen y memoria» Capítulo 5 “Arte e identidad en los preámbulos de la Antropología”
4) El mapa, el convento, la crónica y otros espacios visuales coloniales. Panel virtual 1. Cultura visual y cultura material
5) Ciclo de conferencias A. P. Antes del Presente: avances de investigación en Arqueología. Conferencia 7. Aproximación geohistórica al poblamiento prehispánico del suroeste antioqueño
6) Charlas ICANH "Experiencia sociocultural de la muerte: breve historia de los ritos funerarios"
7) Ciclo de conferencias A. P. Antes del Presente: avances de investigación en Arqueología. Conferencia 8. Determinando la función de artefactos líticos de la región de Antioquia
8) «Describiendo la República: comisiones y viajeros del siglo XIX». Capítulo 6: La diversidad de Colombia en el siglo XIX captada por pintores nacionales y extranjeros
9) Cátedra Chocó. Capítulo 9. Asociación de Mujeres Campesinas, Afro, Indígenas y Mestizas de Condoto ADMUCAICO 
10) Gubernamentalidad, neoliberalismo e institucionalidad ambiental en el caso Pascua-Lama, Chile
</t>
  </si>
  <si>
    <t>Durante el mes de septiembre se transmitieron los siguientes eventos o videos de eventos pregrabados por el canal de Youtube: 
1) Entrevista a Sergio Ospina Romero
2) Ciclo “A. P. Antes del Presente: avances de investigación en Arqueología”. Conferencia 9 | Implementación del PMA línea de transmisión conexión Porce III-Sogamoso
3) Palabra, imagen y memoria, temporada 2, capítulo 6 “Gonzalo Correal: resonancias de su vida y obra”
4) Ciclo “A. P. Antes del Presente: avances de investigación en Arqueología”. Conferencia 10: Programa de Arqueología Preventiva del Campo La Cira-Infantas (Barrancabermeja-Santander)
5) Ciclo “A. P. Antes del Presente: avances de investigación en Arqueología”. Conferencia 11. Los sistemas de caza y pesca prehispánicos en la diversidad ecológica del caribe colombiano
6) Diarios de Campo, temporada 2, capítulo 1: La Mojana: investigación social en un paisaje anfibio del Caribe colombiano
7) Charla Plan de ordenamiento territorial y patrimonio arqueológico: los petroglifos en Arboleda-Berruecos
8) Violencia de género y masculinidades
9) Ciclo “A. P. Antes del Presente: avances de investigación en Arqueología”. Conferencia 12: Implementación del Plan de Manejo Arqueológico en el Proyecto Vial Perimetral Oriental de Cundinamarca
10) Cátedra Chocó, capítulo 10: Joyería en Andagoya, corazón de la región minera chocoana
11) Describiendo la República: comisiones y viajeros del siglo XIX, sapítulo 7: Oficina de Longitudes. Ingenieros y cartografía en los albores del siglo XX en Colombia
12) Capacitación Participación ciudadana en la gestión pública</t>
  </si>
  <si>
    <t xml:space="preserve">Durante el mes de octubre se transmitieron los siguientes eventos o videos de eventos pregrabados por el canal de Youtube: 
1) Palabra, imagen y memoria, temporada 2, capítulo 7: “Presencia del legado de Virginia Gutiérrez de Pineda”
2) Ciclo “A. P. Antes del Presente: avances de investigación en Arqueología”. Conferencia 14: “Producción social del espacio arqueológico en la cuenca alta de la quebrada Piedras Blancas (Santa Elena, Medellín, Antioquia): una mirada transdisciplinar”
3) ICANH en la Feria Internacional del Libro, las Artes y la Cultura de Santa Marta. Presentación del libro «Los wounaan y la construcción de su paisaje»
4) ICANH en la Feria Internacional del Libro, las Artes y la Cultura de Santa Marta. Presentación del libro «Paraíso y frontera: prácticas musicales y performance de la etnicidad en la isla de San Andrés»
5) ICANH en la Feria Internacional del Libro, las Artes y la Cultura de Santa Marta. Presentación del libro «Arqueología en territorios de incandescencia»
6) ICANH en la Feria Internacional del Libro, las Artes y la Cultura de Santa Marta. Estreno video presentación del libro «El sujeto en la historia marítima»
7) Paneles virtuales sobre cultura visual colonial. Panel 2 "Retratos, reliquias, milagros y otras experiencias visuales coloniales”
8) Ciclo “A. P. Antes del Presente: avances de investigación en Arqueología”. Conferencia 15 | Modelos predictivos para la zonificación arqueológica
9) Diarios de Campo temporada 2. Capítulo 2: ¿Cómo se investigan las lenguas chibchas de la Cordillera Oriental?
10) Cátedra Chocó, capítulo 11: "El rol de Cocomacia en el reconocimiento de derechos de comunidades étnicas" </t>
  </si>
  <si>
    <t>Durante el mes de diciembre de 2021 se llevaron a cabo los siguientes eventos:
1) Presentación del libro «Vivir en policía y a son de campana: el establecimiento de la república de indios en la provincia de Santafé, 1550-1604»
2) Patrimonio mundial y comunidades. Sesión 1: Serranía de Chiribiquete y el Qhapaq Ñan, Sistema Vial Andino
3) Diarios de campo, temporada 2, capítulo 3: Sensores remotos y geofísica aplicada a la Arqueología</t>
  </si>
  <si>
    <t>Realizar proyectos museológicos y museográficos en los campos de patrimonio, arqueología, antropología e historia.</t>
  </si>
  <si>
    <t>1.6 Gestión para la divulgación del patrimonio</t>
  </si>
  <si>
    <t xml:space="preserve">Museografía y museología el Parque Arqueológico de Santa María de la Antigua del Darién </t>
  </si>
  <si>
    <t xml:space="preserve">Guión museológico y museográfico detallado para el segundo recorrido (Abya Yala – Conquistas y Resistencias) </t>
  </si>
  <si>
    <t>Durante el mes de febrero se dio inicio al diseño museológico del segundo recorrido por el parque y se está terminando dando cierre al convenio establecido durante el año pasado</t>
  </si>
  <si>
    <t>Durante el mes de abril se desarrollaron actividades de campo en el marco del proyecto diseñado durante 2020 que llegó a un porcentaje de ejecución del 80%</t>
  </si>
  <si>
    <t>Durante el mes de mayo se desarrollaron actividades de campo en el marco del proyecto diseñado durante 2020 que llegó a un porcentaje de ejecución del 90%</t>
  </si>
  <si>
    <t>Se terminó la construcción del primer cobertizo con su pasarela para la museografía del parque y se construyó el segundo cobertizo y se trabaja en la creación de su pasarela</t>
  </si>
  <si>
    <t>Se adelantó la impresión de los paneles de museografía y se instaló el primer panel. Así como se trabajó en la creación de la cartilla del primer recorrido y el desarrollo de un drenaje para la construcción del tercer cobertizo del parque. Se adelantaron reuniones de historia indígena con las comunidades de la zona para su inclusión en la museografía del parque. Se planificó el desarrollo de un evento relacionado con esta temática durante el mes de octubre</t>
  </si>
  <si>
    <t xml:space="preserve">Durante el mes de agosto se llevaron a cabo reuniones con la Fundación Trenza y subdirección científica del Instituto con respecto al panorama de pagos del proyecto. </t>
  </si>
  <si>
    <t>Durante el mes de noviembre se avanzó en el estudio sobre los primeros afrodescendientes en américa y se adelantó el kiosco interactivo del parque y se dio inicio al tercer cobertizo del parque.</t>
  </si>
  <si>
    <t>El área de Patrimonio informa el % de avance</t>
  </si>
  <si>
    <t>Los soportes corresponden a la actividad informada. Se deben actualizar porque la mayoría de información son fotografías y también se debe incluir los avances en la construcción de los documentos del museo.</t>
  </si>
  <si>
    <t>PENDIENTE.
EL TOTAL PROYECTADO NO CORRESPONDE AL TOTAL DE LA ACTIVIDAD</t>
  </si>
  <si>
    <t>Proyectos museológicos y colecciones ICANH</t>
  </si>
  <si>
    <t>Montaje y ajustes museográficos en los museos de los parques arqueológicos</t>
  </si>
  <si>
    <t xml:space="preserve">
Durante el mes de enero se adelantó el desarrollo del catálogo de la exposición permanente del Museo arqueológico de Tierradentro</t>
  </si>
  <si>
    <t>Durante el mes de abril no se desarrollaron actividades de este proceso por las condiciones de orden público en la zona y la no asignación de presupuesto para realizar trabajos en campo</t>
  </si>
  <si>
    <t>Durante el mes de mayo no se desarrollaron actividades de este proceso por las condiciones de orden público en la zona y la no asignación de presupuesto para realizar trabajos en campo</t>
  </si>
  <si>
    <t>En el mes de julio se desmontó la exposición temporal, se embalaron las piezas, se devolvieron las obras expuestas y se embaló el material etnográfico para ser devuelto a Bogotá. Adicionalmente, se identificaron y programaron las actividades de mantenimiento de las diferentes salas del museo de San Agustín para ser desarrolladas en el mes de agosto y parte de septiembre. En el parque arqueológico de Tierradentro dadas las humedades que presentan los muros del museo fue necesario ajustar todos los diseños gráficos para su posterior impresión sobre soporte rígido, (imprimir sobre polyestileno)</t>
  </si>
  <si>
    <t>Durante el mes de septiembre, en el parque de san Agustín se identificaron puntos del montaje y espacios del museo para ser intervenidos en cuanto a ajustes y mantenimiento. Se iniciaron labores de mantenimiento del museo, pintura de muros, limpieza de acrílicos, soportes, vitrinas, correcciones en los montajes de piezas, traslado de vídeo introductorio a sala de exposiciones temporales y se trabajó en el protocolo con miras a la apertura de este espacio. Se sigue trabajando en el diseño de un montaje de línea de tiempo. En el caso de Tierradentro se llevó a cabo dos etapas de montaje museográfico de la exposición permanente donde se realizó pintura de muros, montaje parcial de impresos, trabajo de desinfección y secado de salas del museo, traslado de piezas material lítico (estatuaria) y desarrollo parcial de caligrafía de montaje museográfico. Se realizó un encuentro el 26 de septiembre con profesores y rectores de entidades educativas en el parque arqueológico en el marco del montaje del museo.</t>
  </si>
  <si>
    <t>Durante octubre se desarrollaron salidas de campo a San Agustín y Tierradentro. En San Agustín se montó una exposición temporal sobre tráfico ilícito y decomisos de bienes arqueológicos y se organizó el nuevo recorrido del museo, se revisaron las condiciones y se adelantaron ajustes. En Tierradentro se culminó el montaje del museo arqueológico</t>
  </si>
  <si>
    <t>Se diseñaron piezas infográficas para la página web de los parques arqueológicos se San Agustín y Tierradentro</t>
  </si>
  <si>
    <t>Los soportes corresponden a la actividad informada. Se deben actualizar porque solo tiene información del Tierradentro y los demás parques no tienen soportes.</t>
  </si>
  <si>
    <t>Asesoría en el Museo Arqueológico en el CEA - Putumayo</t>
  </si>
  <si>
    <t>Durante el mes de abril se llevaron a cabo laboratorios de formación en el marco del proyecto del museo arqueológico Centro Experimental Amazónico CEA</t>
  </si>
  <si>
    <t>Durante el mes de mayo se desarrollaron los diseños gráficos y museográficos del museo arqueológico Centro Experimental Amazónico CEA</t>
  </si>
  <si>
    <t>Se dio continuidad a los laboratorios de formación con sesiones virtuales y se continúa el seguimiento a la readecuación a los espacios museográficos y diseños gráficos y museográficos de los 15 módulos</t>
  </si>
  <si>
    <t>Durante el mes de julio se dio continuidad a los laboratorios de formación con sesiones virtuales para el trabajo de curaduría de la exposición temporal y se continúa el seguimiento a la adecuación arquitectónica de los espacios museográficos, se terminó el diseño gráfico y se realizaron pruebas de contraste de los mismos.</t>
  </si>
  <si>
    <t>Durante el mes de agosto, se continuó trabajando en la curaduría de la exposición temporal y se dio inicio a la producción gráfica y museográfica</t>
  </si>
  <si>
    <t>Durante el mes de octubre se llevó a cabo el montaje del museo CEA.</t>
  </si>
  <si>
    <t>Durante el mes de noviembre se dio la inauguración del museo, se realizó un diorama y se continúa con la planeación de una nueva exposición temporal</t>
  </si>
  <si>
    <t>Los soportes corresponden a la actividad informada</t>
  </si>
  <si>
    <t>Manejo de la reserva visible del ICANH.</t>
  </si>
  <si>
    <t>Durante el mes de enero no se registraron avances en relación con esta meta</t>
  </si>
  <si>
    <t>Durante el mes de marzo se realizaron actividades de conservación, movimiento de piezas, contextualización y retroalimentación de colecciones colombianas, investigación y montaje de piezas divulgativas para página web del ICANH de la franja piezas en contexto.</t>
  </si>
  <si>
    <t>Se llevó a cabo la exposición temporal “Casas de vidrio: la diversidad humana y Paul Rivet", la cual estará expuesta en el Museo Nacional de Colombia entre los meses de diciembre
de 2021 y febrero de 2022.</t>
  </si>
  <si>
    <t>Adelantar las acciones de divulgación necesarias para orientar la implementación de la política pública en materia de arqueología y patrimonio.</t>
  </si>
  <si>
    <t>Continuar con el desarrollo del Catálogo de formas cerámicas de Colombia</t>
  </si>
  <si>
    <t>Página web implementada</t>
  </si>
  <si>
    <t>Durante el mes enero se dio continuidad al trabajo adelantado para consolidar el desarrollo de la página web donde se estará alojado el desarrollo</t>
  </si>
  <si>
    <t xml:space="preserve"> Durante el mes de febrero se adelantó la contratación del equipo de dibujo con el propósito de dar continuidad al desarrollo de la base de datos del catálogo.</t>
  </si>
  <si>
    <t>Durante el mes de marzo se han adelantado 60 dibujos técnicos en papel milimetrado y se adelanta la contratación del fotógrafo para el proyecto y se está perfeccionando la página web del proyecto</t>
  </si>
  <si>
    <t>Durante el mes de abril las acciones se enfocaron en las siguientes acciones: Se coordinó y dio seguimiento al proceso de contratación del profesional en
fotografía
- Elaboración y revisión de 25 modelos provenientes de la subregión Sabanas y que
equivalen a 153 fichas
- Se adelantó el proceso de revisión de la página web
- Se realizó el levantamiento en papel milimetrado de 40 piezas cerámicas, lo que
equivale aproximadamente a 120 dibujos.
- Se coordinó el ingreso al Museo Nacional del equipo de dibujo
- Se dio seguimiento al trabajo del pasante de la U. de Caldas
- Se adelantaron reuniones con el equipo de trabajo</t>
  </si>
  <si>
    <t>Durante el mes de mayo las actividades se enfocaron en las siguientes acciones: Se adelantó la fotografía de 140 piezas de la Colección del Museo Nacional.
- Se realizó el levantamiento en papel milimetrado de 35 piezas cerámicas, lo que
equivale aproximadamente a 105 dibujos
- Elaboración y revisión de 13 modelos provenientes de la subregión Sabanas y que
equivalen a 90 fichas
- Se realizaron 20 modelos de La Sierra incluyendo fragmentos cerámicos
- Se coordinó el ingreso al Museo Nacional del equipo de dibujo y fotografía
- Se dio seguimiento al trabajo del pasante de la U. de Caldas
- Se adelantaron reuniones periódicas del equipo de trabajo
- Se diseñó una estrategia de trabajo conjunta con el centro de museos y laboratorio
de la U. de Caldas
- Se realizó una presentación de los avances del proyecto a la subdirección científica,
la oficina jurídica y planeación.</t>
  </si>
  <si>
    <t>Durante el mes de Julio las actividades se enfocaron en las siguientes acciones: 
1.	Fotografía de 210 piezas de la Colección de Museo Nacional. Hasta el momento en este año se ha adelantado la toma de 473 fotografías, de las cuales 241 aún están en proceso de postproducción, 241 cuentan con escala y se han editado 1270. https://drive.google.com/drive/folders/1zxUZphYDMeCaNxVz_OVbSVQyFaEtJiSO
2.	Levantamiento en papel milimetrado de 30 piezas cerámicas del departamento del Huila y Cauca, lo que equivale aproximadamente a 90 dibujos. https://drive.google.com/drive/folders/1CF2Wid32WL-A43zvMIWqQ5rQQ5NF6xfx?usp=sharing
3.	Elaboración y revisión de modelos cerámicos de las siguientes subregiones: Sabanas del Caribe, Guajira, Depresión Momposina, Sierra Nevada de San Marta, Valles del Río Sinú y Magdalena Medio. https://drive.google.com/drive/u/2/folders/1CPV3e4zpHjYCaVW4X8Jx8GlPfsIM21JS
4.	Coordinación para el ingreso al Museo Nacional del equipo de dibujo y fotografía
5.	Se adelantaron reuniones periódicas del equipo de fotografía y dibujo 
6.	Reuniones periódicas con el equipo de programación 
7.	Cargue masivo de fichas a la página web
8.	Investigación de colecciones para tipos cerámicos 
9.	Se culminó el proceso de revisión de la publicación conjunta con la UPTC</t>
  </si>
  <si>
    <t>El porcentaje total (100%) se dividen en 4 productos. Es decir, 100/4=25=25%</t>
  </si>
  <si>
    <t>Realizar ciclo de conferencias AP</t>
  </si>
  <si>
    <t>Ya finalizó el ciclo de conferencias por este año</t>
  </si>
  <si>
    <t>Generar contenidos para divulgar las investigaciones desarrolladas en el área de Antropología</t>
  </si>
  <si>
    <t>Productos de divulgación</t>
  </si>
  <si>
    <t>Sin avance</t>
  </si>
  <si>
    <t>El porcentaje total (100%) se dividen en 6 productos de divulgación .Es decir, 100/6=16,66=16,66%
El área de Antropología informa el % de avance</t>
  </si>
  <si>
    <t>Se cuenta con una carpeta con todos los soportes relacionados con la actividad y su avance</t>
  </si>
  <si>
    <t>5. Adelantar acciones que permitan el fortalecimiento de la infraestructura para la conservación, divulgación y adecuado manejo del patrimonio arqueológico nacional.</t>
  </si>
  <si>
    <t>Realizar intervenciones o adecuaciones arquitectónicas y de infraestructura para la protección y divulgación del patrimonio arqueológico.</t>
  </si>
  <si>
    <t>Adecuación y mantenimiento de cobertizos en los parques arqueológicos</t>
  </si>
  <si>
    <t>Intervenciones o adecuaciones realizadas</t>
  </si>
  <si>
    <t>Durante el mes de enero se intervinieron 5 cobertizos con el propósito de realizar labores de adecuación y mantenimiento dividido de la siguiente manera: 2 cobertizos en Tierradentro y 3 cobertizos en San Agustín</t>
  </si>
  <si>
    <t>Se realizaron trabajos de mantenimiento por goteras a los cobertizos de Segovia en Tierradentro en el caso del S1 y S4 y en San Agustín se hizo un cobertizo en la mesita B (2 acciones)</t>
  </si>
  <si>
    <t>Durante el mes de abril se realizaron obras de reparación de cobertizos en el parque arqueológico de Tierradentro. Particularmente en el hipogeo S2 en el alto de Segovia</t>
  </si>
  <si>
    <t>Durante el mes de mayo no se realizaron obras de reparación en cobertizos de los parques arqueológicos. Sin embargo, se adelantaron otro tipo de obras de mantenimiento que son constantes como la poda y despeje de zonas de acuerdo con cada caso particular</t>
  </si>
  <si>
    <t>Durante el mes de junio no se realizaron obras de reparación en cobertizos de los parques arqueológicos. Sin embargo, se adelantaron otro tipo de obras de mantenimiento que son constantes como la poda y despeje de zonas de acuerdo con cada caso particular</t>
  </si>
  <si>
    <t>Durante el mes de julio no se realizaron obras de reparación en cobertizos de los parques arqueológicos. Sin embargo, se adelantaron otro tipo de obras de mantenimiento que son constantes como la poda y despeje de zonas de acuerdo con cada caso particular</t>
  </si>
  <si>
    <t>Durante el mes de agosto no se realizaron obras de reparación en cobertizos de los parques arqueológicos. Sin embargo, se adelantaron otro tipo de obras de mantenimiento que son constantes como la poda y despeje de zonas de acuerdo con cada caso particular</t>
  </si>
  <si>
    <t>Durante el mes de septiembre no se realizaron obras de reparación en cobertizos de los parques arqueológicos. Sin embargo, se adelantaron otro tipo de obras de mantenimiento que son constantes como la poda y despeje de zonas de acuerdo con cada caso particular</t>
  </si>
  <si>
    <t>Durante el mes de octubre se realizaron intervenciones en el cobertizo ubicado en el cobertizo del alto del lavapatas en el parque arqueológico de San Agustín</t>
  </si>
  <si>
    <t>Durante el mes de noviembre no se realizaron intervenciones en los cobertizos de los parques</t>
  </si>
  <si>
    <t>Durante el mes de diciembre no se realizaron intervenciones en los cobertizos de los parques</t>
  </si>
  <si>
    <t>El porcentaje total (100%) se dividen en 4 intervenciones. Es decir, 100/4=25=25%</t>
  </si>
  <si>
    <t>Brindar asesorías técnicas  para la constitución de espacios, laboratorios, reservas de colecciones arqueológicas e intervenciones arquitectónicas en sitios arqueológicos.</t>
  </si>
  <si>
    <t>Asesoría para actualización en planes de manejo y guiones museográficos en sitios arqueológicos y áreas arqueológicas protegidas</t>
  </si>
  <si>
    <t>1 Asesoría</t>
  </si>
  <si>
    <t>Durante el mes de enero se asesoró y acompañó las reuniones entre el Ministerio de Cultura y la Escuela Taller de Cartagena para el establecimiento de un museo en la ciudad de Cartagena</t>
  </si>
  <si>
    <t>No se adelantaron actividades en esta meta durante el mes de marzo</t>
  </si>
  <si>
    <t>No se adelantaron actividades en esta meta durante el mes de abril</t>
  </si>
  <si>
    <t>No se adelantaron actividades en esta meta durante el mes de mayo</t>
  </si>
  <si>
    <t>Se adelantó una asesoría a un centro cultural y museológico en la ciudad de Villavicencio y la secretaría de cultura de Cúcuta, Norte de Santander, museo del ferrocarril</t>
  </si>
  <si>
    <t>Durante el mes de julio se realizaron actividades relacionadas con el proyecto La Magdalena. Un caudal de mujeres, en el municipio de Honda, Tolima</t>
  </si>
  <si>
    <t>Se participó en un conversatorio con mujeres del alto y bajo Magdalena en el Museo del Río.</t>
  </si>
  <si>
    <t>Durante el mes de septiembre no se realizaron actividades en esta estrategia</t>
  </si>
  <si>
    <t>Durante el mes de octubre se desarrollaron charlas en el Museo del Oro Zenu, enfocadas a museos regionales de Bolívar. En el caso del Museo del Río, se dio continuidad a la asesoría que se ejecuta allí</t>
  </si>
  <si>
    <t>Se realizaron charlas temáticas en el Museo del Rio</t>
  </si>
  <si>
    <t xml:space="preserve">La acción equivale al 100% </t>
  </si>
  <si>
    <t>Los soportes no corresponder a la información reportada</t>
  </si>
  <si>
    <t>Generación de acciones para la constitución del laboratorio de arqueología y reserva de colección arqueológica nacional.</t>
  </si>
  <si>
    <t>3.2 Infraestructura y mantenimiento de la planta física.</t>
  </si>
  <si>
    <t>Realizar el seguimiento al avance del proyecto de obra Adecuación y modernización estructural sede Bogotá D.C. de acuerdo con el cronograma establecido</t>
  </si>
  <si>
    <t>Seguimiento al avance del proyecto de obra Adecuación y modernización estructural sede Bogotá D.C. de acuerdo con el cronograma establecido</t>
  </si>
  <si>
    <t>SUBDIRECCIÓN ADMINISTRATIVA Y FINANCIERA</t>
  </si>
  <si>
    <t>Durante el periodo en trámite se efectuaron los análisis de posibles asentamientos diferenciales teniendo en cuenta los tipos de cimentación identificados en dentro de los diseños estructurales, concluyendo que de la  estimación de tipologías presentes en el diseño las reacciones en cada una de ellas a nivel de cimentación difieren de manera representativa por la condición de cargas de cada sector del proyecto, por lo que se optimizó a través de un nuevo planteamiento definiendo menos tiempos de ejecución en obra garantizando el comportamiento homogéneo ante los asentamientos.  Se realizaron exploraciones de los estratos del subsuelo encontrando los valores reales de la capacidad portante del mismo. Se efecto el ajuste al diseño de acuerdo con las recomendaciones del especialista de suelos y el geotecnista del proyecto, por medio de la utilización de pilotes que trabajan por fricción y en menor pérdida por punta garantizando el similar asentamiento total del proyecto.  Se elimina la placa de cimentación aligerada, los caisson y la placa fondo del tanque. En cuanto al seguimiento al Plan de Manejo Arqueológico, durante su monitoreo adelantado en el predio se identificaron insertos dentro del nivel culturalmente estéril, como colectores de agua, estructuras que datan probablemente de la década de 1960 y que están en desuso.  En términos generales, los hallazgos realizados sugieren procesos de construcción de estructuras que fueron levantadas en la segunda mitad del siglo XX.  Adicionalmente, de acuerdo con las recomendaciones de los asesores estructurales en cuanto al método constructivo se definió que las actividades se desarrollaran en dos etapas; una inicial que corresponde al cuadrante del eje constructivo denominado B', a través de la construcción de la viga de eje de nivel 3,70 m, la cual desempeñará la función de anillo de contención, apoyo a las actividades de los muros pantalla, y a su vez formará parte estructural del segundo nivel del proyecto. Finalmente, se inicia el amarre de hierros y primera fundida de concreto den la viga de nivel 3,70 m.</t>
  </si>
  <si>
    <t>Durante el mes de marzo se continuó con la demolición de los muros colindantes y la submuración de las cimentaciones y muros expuestos, reforzamiento del muro occidental con columneta para mantener la estabilidad del muro propio. Renivelación de la zona 1 del proyecto y armado del entarimado del nivel 3,72 para la construcción de las vigas perimetrales desde los ejes A y E con parales, crucetas, cerchas y camillas, testereado con triplex para terminado a la vista. Se continúa con la revisión y seguimiento de la validación geotécnica, estudios de suelos, cimentaciones existentes, investigación del nivel freático, caracterización geomecánica del sub suelo para la optimización de la cimentación con los análisis y cálculos geotécnicos de cimentación, empuje de taludes perimetrales, recomendaciones geotécnicas.</t>
  </si>
  <si>
    <t xml:space="preserve">Durante el periodo se realizaron las siguientes actividades:
1. Construcción de la totalidad de los muros de contención del nivel 0,05 m 
2. Excavación hasta el nivel -4,22 para recuperar el suelo deteriorado por la lluvia
3. Pañete de taludes
4. Excavación de vigas y dados 
5. Descabezado de pilotes
6. Fundida de dados y vigas iniciales </t>
  </si>
  <si>
    <t>Durante este periodo se da culminación a la etapa 1 del proyecto, con la finalización de la cimentación de la fase 1 y se da inicio al armado de la columnas y muros estructurales con su correspondiente fundida. De igual forma se construyen las placas de contrapaso y entrepiso. Se avanza en la construcción del muro punto fijo panorámico correspondiente a la escalera caracol.
Adicionalmente se inician lo trabajos de instalaciones hidrosanitarias tanto de la red sanitario como de la red de agua potable; así mismo se da inicio de las actividades de instalaciones eléctricas y de la red contra incendios</t>
  </si>
  <si>
    <t>En este periodo se adelanta el armado, fundida y esmaltado de las placas de nivel 6,87 y 10,02. Construcción del muro circular del punto fijo hasta alcanzar la placa de nivel 10,02. Se da inicio de las actividades de mampostería del sótano y primer piso. Se da inicio a las labores estructurales de la etapa 2 del proyecto con la construcción de las zarpas, demoliciones de muros y cimentaciones que se encuentran dentro del polígono del proyecto para el replanteamiento de las vigas. Armado y de vigas pre-excavadas sobre el terreno con los hierros de los muros de contención; se efectúa el armado de las redes de acueducto y alcantarillado para de las pacas próximas a fundir. Se inician instalaciones de la red contra incendio y de tubería y accesorios de la red eléctrica.</t>
  </si>
  <si>
    <t>Se continúa con la fundida de la primera etapa y se termina exceptuando la cubierta del punto fijo, se adelantan las actividades de mampostería hasta la oficina de dirección, se paleta hasta el segundo piso, se continúa con la excavación mecánica de la etapa 2, incluyendo el tanque de agua potable y el cuarto de bombas, se funde como un 70% de la etapa 2, se funden los muros del punto fijo de la etapa 2 del sótano, se funde más o menos el 60% de los muros de contención de la etapa 2, se continua con la instalación de tubería eléctrica en el piso 2, se protege el edificio con polisombra x requerimiento de la SDA, para evitar la emisión de material particulado, y el retiro del material excavado.</t>
  </si>
  <si>
    <t>Los soportes se encuentran conforme a la actividad presentada. Se recomienda actualizar la información</t>
  </si>
  <si>
    <t>6. Gestionar alianzas, redes y recursos de cooperación para el cumplimiento de los objetivos misionales en los campos de antropología, historia, arqueología y patrimonio</t>
  </si>
  <si>
    <t>Generar proyectos culturales asociados al patrimonio arqueológico, etnográfico e histórico con entidades territoriales, nacionales y cooperación internacional.</t>
  </si>
  <si>
    <t>1.2 Apoyo Científico</t>
  </si>
  <si>
    <t>Formular proyectos culturales asociados al patrimonio arqueológico, etnográfico e histórico con entidades territoriales, nacionales y cooperación internacional.</t>
  </si>
  <si>
    <t>Proyectos Formulados</t>
  </si>
  <si>
    <t xml:space="preserve">Se continuó con la formulación de los proyectos anteriormente planteados.
2. Se presentó el proyecto. 
3. Fue enviado el proyecto Relacionamiento de sitios arqueológicos de Patrimonio mundial, intercambio de experiencias entre Costa Rica y Colombia (Patrimonio) a MinCultura. </t>
  </si>
  <si>
    <t>Proyecto 9. Mejoramiento al acceso de información para la toma de decisiones mediante el avance de herramientas para la consulta y la investigación: Atlas Arqueológico de Colombia y Catálogo Virtual de Cerámica. En asocio con la ANH
Proyecto 10. Proceso de laboratorio para Hallazgo Fortuito Obonuco, Nariño. En asocio con CESMAG</t>
  </si>
  <si>
    <t>El porcentaje total (100%) se dividen en 10 investigaciones formuladas. Es decir, 100/10=10=10%</t>
  </si>
  <si>
    <t>Generar proyectos de protección y divulgación en arqueología, antropología, historia y patrimonio, con entidades públicas del orden nacional y entidades territoriales, a través de cooperación nacional e internacional</t>
  </si>
  <si>
    <t>SUBDIRECCIÓN CIENTÍFICA</t>
  </si>
  <si>
    <t>No</t>
  </si>
  <si>
    <t>1. Se continuó con el proyecto para el fondo Prince Claus.
2. Se inició la ejecución del proyecto de fortalecimiento del atlas, con la vinculación del equipo de trabajo.</t>
  </si>
  <si>
    <t>1. El proyecto para el Fondo Prince Claus está para presentación ante la dirección.
2. Se continuó con la ejecución del proyecto con la ANH.</t>
  </si>
  <si>
    <t>1. El proyecto para el Fondo Prince Claus fue presentado ante la Dirección. Como el Fondo informó que no habría posibilidad de recursos se determinó almacenar el proyecto en banco de proyectos formulados por el área de Patrimonio. 
2. Se continuó con la ejecución del proyecto con la ANH.</t>
  </si>
  <si>
    <t>2. Se continuó con la ejecución del proyecto con la ANH.</t>
  </si>
  <si>
    <t xml:space="preserve">2. Se llevó a cabo reunión con la ANH sobre avances de la actualización del Atlas Arqueológico en el marco del Convenio. Se programó reunión con la ANH para presentar resultados definitivos, para el mes de diciembre. </t>
  </si>
  <si>
    <t>El porcentaje total (100%) se dividen en 2 investigaciones formuladas. Es decir, 100/2=50=50%</t>
  </si>
  <si>
    <t>7. Articular la gestión administrativa con la misión y visión del ICANH</t>
  </si>
  <si>
    <t>Mejorar las condiciones actuales de procesos y procedimientos de conformidad con la realidad institucional.</t>
  </si>
  <si>
    <t>Actualizar procedimientos de conformidad con la realidad institucional.</t>
  </si>
  <si>
    <t>Procedimientos institucionales actualizados</t>
  </si>
  <si>
    <t>OFICINA DE PLANEACIÓN</t>
  </si>
  <si>
    <t>30 de abril de 2021</t>
  </si>
  <si>
    <t>La Oficina de Planeación preparó el cronograma para actualizar los procedimientos del Instituto, además terminó la gestión de preparación y actualización de los primeros 11 procedimientos que se venían actualizando desde la vigencia 2020.</t>
  </si>
  <si>
    <t xml:space="preserve">Se llevaron a cabo las reuniones y gestiones para actualizar 10 procedimientos institucionales, se citó a un comité extraordinario para aprobar dichos procedimientos </t>
  </si>
  <si>
    <t>El día 06 de abril de 2021 se llevó a cabo reunión extraordinaria del comité institucional de gestión y desempeño para tratar el tema de la actualización de procedimientos, por tal motivo se aprobaron los siguientes 10 procedimientos:
-Copia y restauración de backup
-Programa de Arqueología preventiva
-Revisión documentos de arqueología
-Gestión contractual
-Supervisión de contratos
-Suscripción de convenios de asociación
-Procesos de selección
-Gestión de caja menor
-Salidas de campo
-Evaluación de la gestión
Adicionalmente, el día 27 de abril de 2021 se aprobaron en sesión ordinaria del comité institucional de gestión y desempeño los siguientes 33 procedimientos
-Gestión y actualización de la plataforma tecnológica
-Publicación de contenido en página web e intranet
-Atención de soporte técnico en T.I
-Gestión de incidentes de seguridad
-Prácticas académicas y pasantías
-Comunicaciones internas y externas del ICANH
-Atención de hallazgos fortuitos
-Registro Nacional de Arqueólogos
-Intervenciones de investigación arqueológica
-Autorización de intervención de bienes arqueológicos con fines de conservación
-Registro y tenencia de bienes muebles pertenecientes al patrimonio arqueológico colombiano
-Declaratoria áreas arqueológicas protegidas
-Gestión museológica
-Conceptos técnicos
-Selección, vinculación e inducción de personal de carrera administrativa
-Selección, vinculación e inducción de personal de libre nombramiento y remoción
-Selección, vinculación e inducción de personal trabajador oficial
-Desvinculación del personal de carrera administrativa, libre nombramiento y remoción y trabajadores oficiales
-Capacitación
-Comisión de servicios
-Gestión interna de las solicitudes allegadas a la Oficina Jurídica
-Procesos administrativos sancionatorios
-Defensa Judicial
-Procesos coactivos
-Procesos policivo
-Procedimiento administrativo general
-Gestión de Presupuesto
-Adquisición de bienes para la entidad
-Baja de bienes
-Préstamo de equipos para uso interno o externo en la sede Bogotá
-Requisición de almacén
-Seguimiento y toma física de los inventarios
-Registro de los bienes devolutivos, elementos de consumo, pasaportes y publicaciones de la entidad</t>
  </si>
  <si>
    <t>Los 55 procedimientos actualizados se encuentran publicados en la página web institucional.</t>
  </si>
  <si>
    <t>Por solicitud de la Asesora Carolina Hernández se revisó, actualizó y aprobó en el comité institucional de gestión y desempeño el procedimiento "Publicación actualización y eliminación de contenidos en intranet y el portal web del ICANH"</t>
  </si>
  <si>
    <t>Durante el mes de agosto se llevó a cabo una mesa de trabajo con el equipo de la Subdirección Científica, con el fin de establecer los ultimos cambios para construir el procedimiento de Aval a investigadores externos.</t>
  </si>
  <si>
    <t>Durante el mes de septiembre se llevó a cabo una mesa de trabajo con el equipo de la Subdirección Científica, con el fin de establecer los ultimos cambios para construir el procedimiento de Aval a investigadores externos.</t>
  </si>
  <si>
    <t>Realizar seguimientos específicos a la adecuada ejecución de los recursos de inversión respecto de cada proyecto POAI.</t>
  </si>
  <si>
    <t>Presentar seguimientos específicos a la adecuada ejecución de los recursos de inversión respecto de cada proyecto POAI.</t>
  </si>
  <si>
    <t>Seguimientos a la ejecución de los recursos de inversión de cada proyecto POAI</t>
  </si>
  <si>
    <t>01 de marzo de 2021</t>
  </si>
  <si>
    <t>La Oficina de Planeación se encuentra llevando a cabo la socialización del POAI 2021 con las áreas del ICANH, además, este POAI se encuentra en ejecución de acuerdo a los solicitudes y necesidades informadas por las áreas.</t>
  </si>
  <si>
    <t>El asesor de la Oficina de Planeación presentó en el comité directivo ampliado del día 10 de marzo de 2021 la ejecución del POAI 2021 con fecha de corte 08 de marzo de 2021.</t>
  </si>
  <si>
    <t>El asesor de la Oficina de Planeación presentó en el comité directivo del día 13 de abril de 2021 los saldos que a la fecha presenta los diferentes proyectos del POAI 2021.</t>
  </si>
  <si>
    <t>El contratista de la Oficina de Planeación presentó en el comité institucional de gestión y desempeño del día 25 de mayo de 2021 los saldos que los proyectos del POAI presentaban.</t>
  </si>
  <si>
    <t>El asesor de la Oficina de Planeación presentó en el comité directivo del día 27 de julio de 2021 el seguimiento y los saldos existentes en los tres proyectos DNP del ICANH y sus diferentes subproyectos.</t>
  </si>
  <si>
    <t>El día 10 de agosto durante el comité directivo presencial se llevó a cabo la presentación de todo la programación del POAI 2022 de las áreas del ICANH.</t>
  </si>
  <si>
    <t xml:space="preserve">El día martes 24 de septiembre el contratista Daniel Rivera presentó ante el comité directivo ampliado los saldos existentes del POAI. </t>
  </si>
  <si>
    <t>Construir los Planes de Mejora y garantizar la articulación del modelo Integrado de Planeación y Gestión con la misión y visión del ICANH.</t>
  </si>
  <si>
    <t>Implementar las variables de planeación asociadas al Modelo Integrado de Planeación y Gestión.</t>
  </si>
  <si>
    <t>La Oficina de Planeación se encuentra implementando todas las alternativas de mejora que tiene pactadas en los planes de mejora MIPG. Para el mes de febrero no se tiene planeado la entrega de ninguna actividad en específico.</t>
  </si>
  <si>
    <t xml:space="preserve">La Oficina de Planeación se encuentra implementando todas las alternativas de mejora que tiene pactadas en los planes de mejora MIPG, para el mes de marzo dio cumplimiento a:
- Actualizar constantemente las estadísticas en el SUIT.
</t>
  </si>
  <si>
    <t xml:space="preserve">La Oficina de Planeación se encuentra implementando todas las alternativas de mejora que tiene pactadas en los planes de mejora MIPG, para el mes de abril dio cumplimiento a:
-Realizar propuesta de indicadores por procesos y presentar al Comité Directivo
</t>
  </si>
  <si>
    <t>La Oficina de Planeación se encuentra implementando todas las alternativas de mejora que tiene pactadas en los planes de mejora MIPG, para el mes de mayo dio cumplimiento a:
-Generar Invitación de control social y de veedurías ciudadanas en el ejercicio de Rendición de Cuentas (Página web)</t>
  </si>
  <si>
    <t>La Oficina de Planeación se encuentra implementando todas las alternativas de mejora que tiene pactadas en los planes de mejora MIPG, para el mes de junio dio cumplimiento a:
- Realizar Rendición de Cuentas a la ciudadanía y establecer el Plan de Mejora resultante para corregir los problemas detectados.
-Actualizar Procesos y Procedimientos de la entidad
-Actualizar constantemente las estadísticas en el SUIT.</t>
  </si>
  <si>
    <t>La Oficina de Planeación se encuentra implementando todas las alternativas de mejora que tiene pactadas en los planes de mejora MIPG. Para el mes de julio no se tiene planeado la entrega de ninguna actividad en específico.</t>
  </si>
  <si>
    <t>La Oficina de Planeación se encuentra implementando todas las alternativas de mejora que tiene pactadas en los planes de mejora MIPG. Para el mes de agosto no se tiene planeado la entrega de ninguna actividad en específico.</t>
  </si>
  <si>
    <t xml:space="preserve">La Oficina de Planeación se encuentra implementando todas las alternativas de mejora que tiene pactadas en los planes de mejora MIPG, para el mes de septiembre dio cumplimiento a:
- Actualizar constantemente las estadísticas en el SUIT.
</t>
  </si>
  <si>
    <t>La Oficina de Planeación se encuentra implementando todas las alternativas de mejora que tiene pactadas en los planes de mejora MIPG. Para el mes de octubre no se tiene planeado la entrega de ninguna actividad en específico.</t>
  </si>
  <si>
    <t>La Oficina de Planeación se encuentra implementando todas las alternativas de mejora que tiene pactadas en los planes de mejora MIPG. Para el mes de noviembre no se tiene planeado la entrega de ninguna actividad en específico.</t>
  </si>
  <si>
    <t>Fortalecer la planeación estratégica institucional a través de metodologías de diálogo participativo (sensibilización de los elementos que forman parte de la planeación estratégica).</t>
  </si>
  <si>
    <t>Jornadas de sensibilización sobre elementos que forman parte de la planeación estratégica institucional</t>
  </si>
  <si>
    <t>01 de julio de 2021</t>
  </si>
  <si>
    <t>Esta actividad se planea llevar a cabo en el segundo semestre del año 2021</t>
  </si>
  <si>
    <t>Esta actividad se planea llevar a cabo en los meses de septiembre y noviembre del año 2021</t>
  </si>
  <si>
    <t>El día miércoles 29 de septiembre se llevó a cabo la Sensibilización: Planeación estratégica ICANH. Donde participaron contratistas y personal de planta de todo el ICANH.</t>
  </si>
  <si>
    <t>Esta actividad se planea llevar a cabo en el mes de noviembre del año 2021</t>
  </si>
  <si>
    <t>El día lunes 22 de noviembre se llevó a cabo la Jornada de sensibilización sobre riesgos de corrupción, la cual fue impartida a todo el personal del Instituto</t>
  </si>
  <si>
    <t>La Oficina de Planeación dio cumplimiento a esta actividad en el mes de septiembre y noviembre</t>
  </si>
  <si>
    <t>Verificar la adecuada implementación de los componentes del Plan Anticorrupción y Atención al Ciudadano.</t>
  </si>
  <si>
    <t>Llevar a cabo el seguimiento cuatrimestral a las evidencias del Plan Anticorrupción y Atención al Ciudadano y a la matriz de riesgos anticorrupción.</t>
  </si>
  <si>
    <t>3 Seguimientos cuatrimestrales a la implementación del Plan Anticorrupción y Atención al Ciudadano y a la matriz de riesgos anticorrupción.</t>
  </si>
  <si>
    <t>OFICINA DE CONTROL INTERNO</t>
  </si>
  <si>
    <t>1er seguimiento a la implementación del Plan Anticorrupción y Atención al Ciudadano y a la matriz de riesgos anticorrupción.</t>
  </si>
  <si>
    <t>La Oficina de Control Interno avanzó en la evaluación del PAAC del segundo cuatrimestre de la vigencia 2021 (Mayo- Agosto) Con relación a los riesgos de corrupción se recibió como respuesta por parte del contratista líder que estos se encuentran en ajustes luego de su publicación para que la ciudadanía realizará sus comentarios, de esta última actividad se deja la observación en cuanto a la priorización de ajustes, publicación y posterior evaluación.</t>
  </si>
  <si>
    <t xml:space="preserve">Proyectado para Diciembre </t>
  </si>
  <si>
    <t>Establecer estrategias de Autoevaluación institucional.</t>
  </si>
  <si>
    <t>Realizar la divulgación de los resultados del seguimiento al instrumento establecido por el DAFP para realizar la autoevaluación institucional</t>
  </si>
  <si>
    <t>2 Divulgaciones</t>
  </si>
  <si>
    <t>La OCI realizó la divulgación del instrumento diseñado por el DAFP para realizar la autoevaluación con relación al instrumento utilizado para la autoevaluación del sistema de control interno para el primer semestre de la vigencia 2021, dicha divulgación fue realizada ante el Comité Institucional de Coordinación de Control Interno.</t>
  </si>
  <si>
    <t xml:space="preserve">Verificar la implementación del Modelo Integrado de Planeación y Gestión - MIPG a través de las respectivas políticas que componen el modelo. </t>
  </si>
  <si>
    <t>Llevar a cabo la evaluación de las políticas MIPG</t>
  </si>
  <si>
    <t>2 seguimientos a 16 políticas MIPG</t>
  </si>
  <si>
    <t xml:space="preserve">Está Proyectado la primera divulgación de resultados en Junio de 2021 </t>
  </si>
  <si>
    <t xml:space="preserve">Las políticas MIPG, se encuentran en ajustes por parte de la Oficina de Planeación, se proyecta presentar resultado de evaluación en septiembre de 2021. </t>
  </si>
  <si>
    <t>Las políticas MIPG, se encuentran en ajustes por parte de la Oficina de Planeación, se proyecta presentar resultado de evaluación en septiembre de 2021.</t>
  </si>
  <si>
    <t xml:space="preserve">La actividad fue trasladas para el mes de Octubre la cual ya se encuentra cumplida y el último seguimiento sigue proyectado para el mes de Diciembre. </t>
  </si>
  <si>
    <t xml:space="preserve">La OCI realizó el respectivo seguimiento a las Políticas MIPG de las cuales presentó el respectivo informe a la Alta Dirección y al Comité de Control Interno </t>
  </si>
  <si>
    <t xml:space="preserve">Se proyecta informe final en Diciembre </t>
  </si>
  <si>
    <t>Realizar seguimientos que permitan fortalecer el Sistema de Control Interno Institucional.</t>
  </si>
  <si>
    <t>Llevar a cabo el seguimiento al Sistema de Control Interno Institucional.</t>
  </si>
  <si>
    <t>2 Seguimientos al Sistema de Control Interno Institucional.</t>
  </si>
  <si>
    <t xml:space="preserve">La Oficina de Control Interno realizó la evaluación del sistema de control Interno del primer semestre de la vigencia 2021. </t>
  </si>
  <si>
    <t>El segundo seguimiento está proyectado para el mes de Diciembre</t>
  </si>
  <si>
    <t xml:space="preserve">Verificar el acceso a la información, la participación ciudadana y la rendición de cuentas del ICANH, en el marco de la Ley 1712 de 2014. </t>
  </si>
  <si>
    <t xml:space="preserve">Llevar a cabo la verificación al cumplimiento del Índice de Transparencia y Acceso a la Información (ITA) </t>
  </si>
  <si>
    <t xml:space="preserve">2 Seguimientos al cumplimiento del Índice de Transparencia y Acceso a la Información (ITA) </t>
  </si>
  <si>
    <t xml:space="preserve">Se realizó el primer seguimiento a ITA y se verificó el cumplimiento del 100% del Índice de Transparencia y Acceso a la Información (ITA); sin embargo se deben implementar acciones de mejora para articular dicho índice con la Resolución 1519 de MINTIC </t>
  </si>
  <si>
    <t xml:space="preserve">Se proyecta para el mes de noviembre realizar el segundo seguimiento al cumplimiento del ITA. </t>
  </si>
  <si>
    <t>Se proyecta para el mes de noviembre realizar el segundo seguimiento al cumplimiento del ITA.</t>
  </si>
  <si>
    <t xml:space="preserve">Proyectado para Noviembre </t>
  </si>
  <si>
    <t xml:space="preserve">Avance de implementación del Plan Estratégico de Tecnologías de la Información en concordancia con la Misión y Visión de la entidad. </t>
  </si>
  <si>
    <t>3.3 Gestión soporte TI</t>
  </si>
  <si>
    <t>Crear o actualizar los documentos del área de Tecnología para cumplimiento del PETIC</t>
  </si>
  <si>
    <t>Documentación correspondiente a las actividades que fueron propuestas para avanzar en el cumplimiento del PETIC</t>
  </si>
  <si>
    <t>ÁREA DE TECNOLOGÍAS Y SISTEMAS DE LA INFORMACIÓN</t>
  </si>
  <si>
    <t>Plan Estratégico de Tecnologías de la Información y las Comunicaciones ­ PETI</t>
  </si>
  <si>
    <t>Actualización y publicación en el portal web del PETIC, documentos de política y manual de seguridad y privacidad de la información.</t>
  </si>
  <si>
    <t xml:space="preserve">Se mantiene no hay avance. </t>
  </si>
  <si>
    <t xml:space="preserve">Elaboración matriz de riesgos de seguridad 
Actualización de procedimientos TI
Creación matriz de riesgos </t>
  </si>
  <si>
    <t xml:space="preserve">Creación de la política de TI, que incluye:
Indicadores de Ti. 
Instancias de Decisión.
Roles y responsabilidades. 
Organigrama de TI. 
Cuadro de Organización. 
Procesos de TI.
Creación de los procesos de TI.
Creación del documento uso y apropiación de TI. 
</t>
  </si>
  <si>
    <t>No se reportó información</t>
  </si>
  <si>
    <t>No se hizo avance durante septiembre</t>
  </si>
  <si>
    <t>Documento de plan de comunicaciones estrategia TI y caracterización de usuarios</t>
  </si>
  <si>
    <t>No se encuentran soportes de la actividad</t>
  </si>
  <si>
    <t>Contratar los servicios de soporte y mantenimiento para el correcto funcionamiento de la infraestructura y aplicaciones a cargo de TI</t>
  </si>
  <si>
    <t>12 Contratos específicos que permitan dar cumplimiento a las acciones de soporte y mantenimiento planeadas por el área</t>
  </si>
  <si>
    <t>Se envío al área de contratos 4 estudios correspondientes a:
Renovación licencias Adobe
Internet Parques
soporte aplicativos Correspondencia y biblioteca
Contrato soporte para migración a la nube</t>
  </si>
  <si>
    <t>En ejecución Contrato 2272115, para internet Parques San Agustín. 
En ejecución Contrato 2280984, Soporte Migración Nube. 
Contrato ejecutado para adjudicación de UPS N°2306559.</t>
  </si>
  <si>
    <t xml:space="preserve">
En ejecución Contrato 2272115, para internet Parques San Agustín. 
Ejecutado Contrato 2280984 
Henry Ragua.
Adjudicado contrato N°2409967 Micrositios</t>
  </si>
  <si>
    <t>En ejecución Contrato 2272115, para internet Parques San Agustín. 
Ejecutado Contrato 2280984 Henry Ragua. 
En ejecución contrato N°2409967 Micrositios
Contrato ejecutado para adjudicación de UPS N°2306559.
Ejecutado contrato Adobe No.2474098
Se envío al área de contratos estudios para Contratación de: Correo Google, Dos profesionales para Orfeo, 1 Desarrollador SILA y Sophos</t>
  </si>
  <si>
    <t>Contrato Sophos No. 2616471 con la empresa ITSEC
Contrato desarrollador SILA No. 2610223 con el Ing. Julio Jiménez
Contrato desarrollador apoyo Orfeo No.2621620 con el Ing. Camilo Pintor
Contrato desarrollador apoyo Orfeo No.2598046 con el Ing. Hardy Niño
Orden de compra No. 71155 Con la empresa Orión para Google
Contrato IPV6 con la empresa Redneet No.2613387</t>
  </si>
  <si>
    <t>Se publicó evento para adquisición de equipos y portátiles.</t>
  </si>
  <si>
    <t xml:space="preserve">Se adjudicó proceso de equipos de cómputo
licenciamiento Backup
Servicios nube pública
Licenciamiento Microsoft
</t>
  </si>
  <si>
    <t>Ninguno</t>
  </si>
  <si>
    <t>Fortalecer la gestión documental en cuanto a su infraestructura física, tecnológica y operativa.</t>
  </si>
  <si>
    <t>3.4 Soporte Gestión Documental</t>
  </si>
  <si>
    <t xml:space="preserve">Implementar el sistema de gestión documental </t>
  </si>
  <si>
    <t xml:space="preserve">Sistema de gestión documental implementado </t>
  </si>
  <si>
    <t>30 de septiembre de 2021</t>
  </si>
  <si>
    <t xml:space="preserve">
Cargue de usuarios internos en el sistema.
Reunión con gestión documental parta definición de roles.
</t>
  </si>
  <si>
    <t xml:space="preserve">Inicio de pruebas con las áreas de jurídica y correspondencia. </t>
  </si>
  <si>
    <t>Actividad finalizada</t>
  </si>
  <si>
    <t xml:space="preserve">Parametrizar el sistema de gestión documental </t>
  </si>
  <si>
    <t>Parametrización del sistema</t>
  </si>
  <si>
    <t>01 de octubre de 2021</t>
  </si>
  <si>
    <t>30 de noviembre de 2021</t>
  </si>
  <si>
    <t>Envío de estudios previos con la documentación requerida para la contratación de dos ingenieros desarrolladores que serán los encargados de realizar el despliegue e implementación del SGD ORFEO</t>
  </si>
  <si>
    <t>2 Ingenieros contratados para desarrollo 
Adecuación espacio en nube para el despliegue de 2 instancias para aplicación y 1 para base de datos</t>
  </si>
  <si>
    <t>Creación de las TRD en el sistema.
Parametrización de los dígitos de cada área.</t>
  </si>
  <si>
    <t xml:space="preserve">Cargue de imagen corporativa
Cargue de dependencias
Creación de roles y perfiles
Configuración de módulos de radicación 
Cargue de formatos de uso frecuente </t>
  </si>
  <si>
    <t>Finalización de actividades proyectadas para el periodo se dará continuidad a soportes y/o afinamientos según reporte de gestión documental</t>
  </si>
  <si>
    <t xml:space="preserve">Capacitar al personal del ICANH en el manejo del sistema de gestión documental </t>
  </si>
  <si>
    <t xml:space="preserve">Capacitaciones </t>
  </si>
  <si>
    <t>01 de diciembre de 2021</t>
  </si>
  <si>
    <t xml:space="preserve">Se realizaron capacitaciones a 2 funcionarios de cada área, (Jurídica, arqueología, patrimonio y correspondencia) sobre el flujo general de ORFEO, desde la recepción de un radicado hasta la generación de una respuesta. </t>
  </si>
  <si>
    <t>Se realizaron capacitaciones al área de: * Dirección
* Arqueología
* Patrimonio
* Historia
* Correspondencia
* Archivo
* Publicaciones
* Administrativa y Financiera
* Jurídica
* Planeación
* Tecnología
* Control Interno
* Contratos
* Rol Secretarias*</t>
  </si>
  <si>
    <t>Aprobación de las tablas de retención documental-TRD, PINAR y PGD</t>
  </si>
  <si>
    <t>Actas de aprobación por parte del comité institucional de gestión y desempeño</t>
  </si>
  <si>
    <t>ÁREA DE GESTIÓN DOCUMENTAL</t>
  </si>
  <si>
    <t>Plan Institucional de Archivos de la Entidad ­PINAR</t>
  </si>
  <si>
    <t>Actualización, gestión y trámite para convalidación por parte del AGN de las Tablas de Retención Documental (TRD) dell ICANH.
Actualización del instrumento Archivístico - PINAR
Control de correspondencia por el correo de contáctenos@icanh.gov.co.
Realizar en conjunto con la oficina de TI el anexo técnico para el gestor documental. 
Reuniones para adquisición de software gestor documental
Solicitud de cotizaciones de gestor documental 
Apoyar actividades de gestión documental en el día a día.
Visitas a las bodegas por actividades de aseo, control y seguimiento dos bodegas del ICANH 
Capacitación del área de gestión documental para el diligenciamiento de las hojas de control de la serie documental contratos y tesorería.</t>
  </si>
  <si>
    <t xml:space="preserve">Corrección según ajustes solicitados del instrumento Archivístico - PINAR
Seguimiento a la actualización de los procedimientos
Solicitud de cotizaciones de gestor documental – software libre.
Reuniones para adquisición de software de gestión documental varios proveedores.
Apoyo en instalación de equipos para el grupo de gestión documental.
Mesas de trabajo con TI para el gestor documental. 
Revisión de transferencia de la serie misional contratos 2019
Revisión de la serie misional orden de pago presupuestal
Apoyar capacitación y mesa de trabajo. 
Desarrollo de memoria descriptiva para el AGN. 
Logística traslado de documentación del área de Arqueología sede candelaria a sede Bodega Corferias.
Elaboración de Análisis de Mercado SGDEA
Se recibió la transferencia del año 2018 del área contratos 
Supervisar el contrato objeto Prestar el servicio de desinstalación/instalación de estantería metálica rodante, cargue y descargue del material, traslado de la estantería metálica rodante 
 </t>
  </si>
  <si>
    <t xml:space="preserve"> Actualización de tablas de retención documental según actualización de procedimientos áreas de:
Control interno
Subdirección Administrativa y financiera
Planeación
Jurídica
Tesorería
Subdirección Científica
Áreas Misionales, Arqueología, Antropología, Historia, Patrimonio
Atención al Ciudadano
Tesorería 
Contabilidad
Biblioteca
Almacén
Gestión documental
Correspondencia
TI
Museología
Divulgación y publicaciones
Laboratorio
Talento Humano 
Elaboración de presentación de aprobación de actualización de tablas de retención documental.
</t>
  </si>
  <si>
    <t>Los soportes corresponden a la actividad. Se deben actualizar los soportes para los meses de agosto y septiembre</t>
  </si>
  <si>
    <t>Búsqueda, digitalización e indexación de las diferentes unidades documentales</t>
  </si>
  <si>
    <t>Registro de consulta</t>
  </si>
  <si>
    <t>Búsqueda, y digitalización de las diferentes series documentales, para consulta a solicitud de las diferentes áreas.</t>
  </si>
  <si>
    <t>Búsqueda, y digitalización de las series documentales, para consulta a solicitud de las diferentes áreas.
- Consulta de las áreas de Arqueología, Talento Humano, Antropología, Contratos</t>
  </si>
  <si>
    <t>Búsqueda, y digitalización de las series documentales, para consulta a solicitud de las diferentes áreas.
- Consulta de las áreas de Arqueología, Contratos.</t>
  </si>
  <si>
    <t>Para el área de arqueología se atendieron 17 consultas de solicitudes de digitalización de autorizaciones arqueológicas. 
Búsqueda de consulta por solicitud del área jurídica de las Autorizaciones de intervención arqueológicas. N°1966 y 1262
Digitalización de Consulta del área de contratos, a los Contratos N°092,090,239,111,116,169,100,158, 033,057,239,188
Digitalización de consulta de la Dependencia Subdirección Administrativa y financiera por solicitud de la Señora Alba Alfonso del contrato N°188</t>
  </si>
  <si>
    <t xml:space="preserve">Consulta del área de Contratos
• Digitalización de contratos para su consulta.
Contrato 176 de 2017
Contrato 280 de 2017
Contrato 235 de 2019
Contrato 023 de 2019
Contrato 319 de 2016
Contrato 280 de 2017
Contrato 320 de 2016 Tomos I, II, III, IV, V, VI, VII
Búsqueda y digitalización de consulta por solicitud del área Patrimonio de correspondencia enviada y recibida de la señora Manuela Silva
</t>
  </si>
  <si>
    <t>Búsqueda y digitalización de consulta por solicitud del área de Jurídica:
• Coactivo Consorcio Isla Guayabal
Búsqueda y digitalización de consulta por solicitud del área de Jurídica de 
• Plan parcial la Julia
• Proceso Sancionatorio Concesión ruta del Cacao
• Eco cementos
• Ana Yesenia Martínez
Búsqueda y digitalización de consulta por solicitud del área de contratos, contratos N°174-2018, N°255-2018, N°197-2018, N°168-2018, N°201-2018, N°142-2018, N°148-2018, N°173-2018, N°193-2018, N°312-2018, N°121-2019
Consulta del área de Contratos
• Digitalización de contratos para su consulta.
Contrato 187 de 2016
Contrato 242 de 2018
Contrato 165 de 2018
Contrato 177 de 2018
Contrato 167 de 2018
Contrato 166 de 2018
Contrato 299 de 2016
Contrato 160 de 2016
Contrato 109 de 2016
Contrato 189 de 2016
Contrato 153 de 2017
Contrato 109 de 2017
Contrato 266 de 2017
Contrato 114 de 2017
Contrato 111 de 2017
Contrato 163 de 2017</t>
  </si>
  <si>
    <t>CONSULTAS DE LICENCIAS DE LA SERIE DE
ARQUEOLOGÍA:
7464
8137
8661
1952
6893
7479
6365
4461
5551
3167
3179
3645
4288
4902
4943
5889
6085
7190
8385
7884
5858
 CR 5634</t>
  </si>
  <si>
    <t>Implementar las acciones en materia de Conflicto de intereses.</t>
  </si>
  <si>
    <t>Llevara cabo 2 seguimientos a las declaración de bienes y rentas 
Sesionar de acuerdo a lo estipulado mediante resolución el comité de conflicto de intereses</t>
  </si>
  <si>
    <t>Resultados de seguimientos a las declaraciones de bienes y rentas
Actas de comité de conflicto de intereses</t>
  </si>
  <si>
    <t>ÁREA DE TALENTO HUMANO</t>
  </si>
  <si>
    <t>La primera revisión se hará en la primera semana de junio de 2021, toda vez que el plazo para presentar el certificado es 31 de mayo</t>
  </si>
  <si>
    <t>Presentación de informe declaración de bienes y rentas. Seguimiento a personas faltantes con un cumplimiento total.</t>
  </si>
  <si>
    <t>La actividad se cumplió en el mes de junio</t>
  </si>
  <si>
    <t>Se debe replantear la meta informada porque solo se ha hecho 1 seguimiento y son 2 además, falta cargar las actas del comité de conflicto de intereses.
Está el informe de jornadas de inducción y reinducción pero este soporte no aplica para la actividad.</t>
  </si>
  <si>
    <t>Ejecutar acciones de bienestar institucional e incentivos.</t>
  </si>
  <si>
    <t>3.1 Fortalecimiento estratégico</t>
  </si>
  <si>
    <t>Desarrollar el plan de bienestar institucional e incentivos</t>
  </si>
  <si>
    <t>Cumplimiento del plan de bienestar institucional e incentivos</t>
  </si>
  <si>
    <t>Plan de Incentivos Institucionales</t>
  </si>
  <si>
    <t>Proyección del plan de bienestar e incentivos de acuerdo a al documento técnico del Departamento Técnico de Administración Pública Programa Nacional de Bienestar social 2020 -2022. Pendiente la ejecución</t>
  </si>
  <si>
    <t>Plan de Bienestar e incentivos 2021 -2022, para aprobación y firma por parte de la Dirección General.</t>
  </si>
  <si>
    <t>Pendiente aprobación por parte de la Dirección General el plan de bienestar y resolución de adopción.</t>
  </si>
  <si>
    <t>Ajustes al plan de bienestar referente a las actividades a ejecutar con la caja de compensación familiar, en virtud al presupuesto asignado y a las actividades de apalancamiento</t>
  </si>
  <si>
    <t>Aprobación del plan de bienestar con cargo a contrato con la caja de compensación familiar y asignación de presupuesto para dicho contrato</t>
  </si>
  <si>
    <t>Presentación y aprobación ante comité de contratación de las actividades de bienestar a contratar con la caja de compensación Compensar.</t>
  </si>
  <si>
    <t xml:space="preserve">Pregunta: si para el mes de julio se adjudicó cómo se tiene el avance de 68,75%
Se requieren soportes de las actividades del contrato
</t>
  </si>
  <si>
    <t>Ejecutar las capacitaciones previstas en el Plan Institucional de Capacitaciones.</t>
  </si>
  <si>
    <t>Desarrollar el Plan Institucional de Capacitaciones.</t>
  </si>
  <si>
    <t>Cumplimiento del Plan Institucional de Capacitaciones.</t>
  </si>
  <si>
    <t>Plan Institucional de Capacitación</t>
  </si>
  <si>
    <t>Proyección del plan de capacitación con base en la necesidades existentes al interior del ICANH, bajo los parámetros de la normatividad vigente. Pendiente la ejecución</t>
  </si>
  <si>
    <t>Plan de capacitación publicado en la página Web y se realizó por parte del área de atención al ciudadano una capacitación en Atención al Ciudadano y Derecho de Petición</t>
  </si>
  <si>
    <t>Revisión oferta académica</t>
  </si>
  <si>
    <t>Revisión oferta académica y planeación jornada de reinducción para todo el personal</t>
  </si>
  <si>
    <t>Se realizó la jornada de inducción y reinducción para todos los colaboradores de la entidad.</t>
  </si>
  <si>
    <t>Se llevaron a cabo 4 jornadas de reinducción e inducción durante el 04 de junio, de SSTA, dirigida a funcionarios y contratistas dela Entidad.</t>
  </si>
  <si>
    <t>Capacitación en atención al ciudadano y Correspondencia, incluidas en el plan de capacitación 2021 -2022.
Se realizó inducción a los funcionarios de planta que ingresaron nuevos a la entidad</t>
  </si>
  <si>
    <t>*Se proyectan 2 estudios previos para realizar capacitaciones al área financiera y talento humano
*Revisión Roles – Usuarios – Sistema de Gestión Documental ORFEO
*Ciberseguridad -Sensibilización Protección Datos Personales - ICANH</t>
  </si>
  <si>
    <t>Se realizan actividades de acuerdo a las capacitaciones que se ajustaban al PIC. 
*Actualización tributaria.
*Novedades en la gestión del talento humano 
*Gestión contractual 
*Sensibilización Seguridad Digital-MINTIC
*Charla virtual sobre delitos contra la administración pública
*Participación ciudadana en la gestión pública 
*Capacitación google ofimática
*Planeación estratégica ICANH.</t>
  </si>
  <si>
    <t>Se realizan actividades de acuerdo a las capacitaciones que se ajustaban al PIC. 
*Capacitación Orfeo</t>
  </si>
  <si>
    <t>Fortalecimiento del sistema de evaluación y desempeño.</t>
  </si>
  <si>
    <t>Realizar 2 seguimientos a las evaluaciones del desempeño</t>
  </si>
  <si>
    <t>2 seguimientos a las evaluaciones del desempeño</t>
  </si>
  <si>
    <t>Cumplimiento de concertación de objetivos y plan piloto a 31 de enero de 2021</t>
  </si>
  <si>
    <t>Concertación de objetivos vigencia 2021-2022, 
Evolución de desempeño vigencia 2020-2021</t>
  </si>
  <si>
    <t>Pendiente informe evaluación de desempeño a Dirección General.</t>
  </si>
  <si>
    <t>Acompañamiento a proceso evaluativo por cambio de evaluadores e inconvenientes con el aplicativo de la CNSC</t>
  </si>
  <si>
    <t>Solución de inconvenientes por cambio de evaluadores y en aplicativo de la CNSC</t>
  </si>
  <si>
    <t>Seguimiento a inquietudes o cambios en aplicativo de la CNSC.</t>
  </si>
  <si>
    <t>Cierre del primer período evaluativo 2021 -2022, acompañamiento a las áreas fecha de entrega agosto 24 de 2021.</t>
  </si>
  <si>
    <t>se entregan las evaluaciones de desempeño por parte de los líderes de área y la dirección general</t>
  </si>
  <si>
    <t>Actividad finalizada en el mes de agosto</t>
  </si>
  <si>
    <t>No hay soportes y es necesario contar con los avances pues la actividad se encuentra en 95%</t>
  </si>
  <si>
    <t>Gestionar el presupuesto de la entidad con ejecuciones por encima del 95%</t>
  </si>
  <si>
    <t>Realizar seguimiento mensual a la ejecución presupuestal</t>
  </si>
  <si>
    <t>10 Seguimientos a la ejecución presupuestal</t>
  </si>
  <si>
    <t>La ejecución presupuestal de la entidad posee comportamiento acorde con el inicio de vigencia pptal.; se realizó el seguimiento respectivo a la misma con resultados positivos.</t>
  </si>
  <si>
    <t>La ejecución presupuestal de la entidad posee comportamiento acorde con el inicio de vigencia pptal.; se realizó el seguimiento respectivo con corte al cierre de mes, compromisos por 48% del total de recursos de la entidad y 63% del total de recursos de la nación. Se socializo el seguimiento en el Comité Directivo y se generaron las alertas correspondientes.</t>
  </si>
  <si>
    <t xml:space="preserve">La ejecución presupuestal de la entidad posee comportamiento normal; se realizó el seguimiento respectivo con corte al cierre de mes, compromisos por 52% del total de recursos de la entidad. Se realiza revisión permanente a los avances en este sentido. </t>
  </si>
  <si>
    <t>La ejecución presupuestal de la entidad posee comportamiento normal.</t>
  </si>
  <si>
    <t>La ejecución presupuestal de la entidad posee comportamiento normal; se realizó el seguimiento respectivo con corte al cierre de mes, compromisos por 59% del total de recursos de la entidad.</t>
  </si>
  <si>
    <t>La ejecución presupuestal de la entidad posee comportamiento normal; se realizó el seguimiento respectivo con corte al cierre de mes, compromisos por 64% del total de recursos de la entidad.</t>
  </si>
  <si>
    <t>La ejecución presupuestal de la entidad posee comportamiento normal; se realizó el seguimiento respectivo con corte al cierre de mes, compromisos por 66% del total de recursos de la entidad.</t>
  </si>
  <si>
    <t>La ejecución presupuestal de la entidad posee comportamiento normal; se realizó el seguimiento respectivo con corte al cierre de mes, compromisos por 81.6% del total de recursos de la entidad, después del aplazamiento programado equivalente al 16% de los recursos propios (Aplazamiento 3.841 millones), las obligaciones llegan al 45.2%</t>
  </si>
  <si>
    <t>La ejecución presupuestal de la entidad posee comportamiento normal; se realizó el seguimiento respectivo con corte al cierre de mes, compromisos por 86.2% (17.029) del total de recursos de la entidad, después del aplazamiento programado equivalente al 16% de los recursos propios (Aplazamiento 3.841 millones), las obligaciones llegan al 54.7% (10.794)</t>
  </si>
  <si>
    <t>La ejecución presupuestal de la entidad posee comportamiento normal; se realizó el seguimiento respectivo con corte al cierre de mes, compromisos por 95.2% (19.181) del total de recursos de la entidad, después del aplazamiento programado equivalente al 16% de los recursos propios (Aplazamiento 3.841 millones), las obligaciones llegan al 74.9% (15.080)</t>
  </si>
  <si>
    <t>La ejecución presupuestal de la entidad posee comportamiento normal; se realizó el seguimiento respectivo con corte al cierre de mes, compromisos por 97.4% (19.216) del total de recursos de la entidad, después del aplazamiento programado equivalente al 16% de los recursos propios (Aplazamiento 3.841 millones), las obligaciones llegan al 75% (15.111)</t>
  </si>
  <si>
    <t>Fortalecer lineamientos claros y unificados en materia contractual.</t>
  </si>
  <si>
    <t>Actualización de procedimientos de acuerdo a la normatividad vigente y dinámica de la entidad</t>
  </si>
  <si>
    <t>Procedimientos actualizados</t>
  </si>
  <si>
    <t>Plan Anual de Adquisiciones</t>
  </si>
  <si>
    <t>Los procedimientos que se propone actualizar se encuentran en verificación en la Oficina de Planeación; en concordancia con el PAA.</t>
  </si>
  <si>
    <t>Los procedimientos han sido actualizados en concordancia con el PAA</t>
  </si>
  <si>
    <t>Los procedimientos han sido actualizados en concordancia con el PAA (La actualización fue aprobada en el mes de abril de 2021)</t>
  </si>
  <si>
    <t xml:space="preserve">Los soportes se encuentran conforme a la actividad presentada. </t>
  </si>
  <si>
    <t>Elaborar la Política de Transparencia, Participación y Servicio al Ciudadano.</t>
  </si>
  <si>
    <t>Elaboración de plan de trabajo, marco normativo y técnico y diagnóstico de la Participación y el Servicio al Ciudadano en la entidad</t>
  </si>
  <si>
    <t>Diagnóstico de la Participación y el Servicio al Ciudadano en la entidad</t>
  </si>
  <si>
    <t>ÁREA DE ATENCIÓN AL CIUDADANO</t>
  </si>
  <si>
    <t>Se encuentra en proceso de elaboración el marco normativo de la Política de Transparencia, Participación y Servicio al Ciudadano. Se realizó capacitación a los funcionarios de la entidad, y se organizó el grupo de Participación y servicio al Ciudadano, el cual apoyará el proceso de elaboración de esta política.</t>
  </si>
  <si>
    <t>Se realizó la primera reunión del Grupo de Participación y Servicio al Ciudadano. Se participó en una capacitación de Función Pública sobre Participación Ciudadana. Se programó reunión con una asesora del DAFP para que nos brinde apoyo en la Política. Se organizó la estructura y el marco normativo de la Política.</t>
  </si>
  <si>
    <t xml:space="preserve">Se realizó una reunión con el DAFP la cual tenía como fin capacitar y ayudar a enfocar la Política de Participación, Transparencia y Servicio al ciudadano acorde a la entidad. Se avanzó en la elaboración del marco normativo y técnico de la Política. </t>
  </si>
  <si>
    <t xml:space="preserve">Se realizó la segunda reunión del Grupo de Participación y Servicio al Ciudadano, allí se presentó el esquema de la Política de Participación, Transparencia y Servicio al Ciudadano sobre el cual se va a empezar a elaborar la misma. Se realizaron dos reuniones con DAFP y con la Oficina de Planeación con el fin de ajustar la Estrategia de Participación Ciudadana. </t>
  </si>
  <si>
    <t xml:space="preserve">Se llevaron a cabo reuniones con el DAFP con el fin de orientar el proceso de elaboración de la Estrategia de Participación Ciudadana, se elaboró este documento y será socializado con el Grupo de Participación y Servicio al Ciudadano para su aprobación. </t>
  </si>
  <si>
    <t>Se publicó en la página web la Estrategia de Participación Ciudadana. Se realizaron las revisiones de los planes de mejoramiento de las políticas de servicio y participación ciudadana. Se realizó la sistematización de la Caracterización de Usuarios, la cual será publicada en el mes de septiembre.</t>
  </si>
  <si>
    <t xml:space="preserve">Se publicó la Caracterización de usuarios del trámite RNA en la página web de la entidad. Se realizaron reuniones con la oficina de planeación con el fin de proyectar las acciones de mejoramiento e implementación de temas de servicio y participación ciudadana. </t>
  </si>
  <si>
    <t>Los soportes se encuentran conforme a la actividad presentada. Se recomienda cargar la información de caracterización de grupos de valor y las capacitaciones a los grupos de valor.</t>
  </si>
  <si>
    <t>Fortalecer el seguimiento y control de los recursos físicos del Instituto.</t>
  </si>
  <si>
    <t>Realizar 2 verificaciones de recursos físicos</t>
  </si>
  <si>
    <t>Verificaciones de recursos físicos</t>
  </si>
  <si>
    <t>SUBDIRECCIÓN ADMINISTRATIVA Y FINANCIERA
ÁREA DE ALMACÉN</t>
  </si>
  <si>
    <t xml:space="preserve">La primera verificación se tiene planeada en el transcurso del primer semestre de la vigencia. Los recursos físicos de la entidad se manejan de acuerdo a la normatividad vigente. </t>
  </si>
  <si>
    <t>El ICANH está participando en el plan piloto para incluir los activos de menor cuantía en el módulo contable SIIF; durante los meses de febrero y marzo, se ha participado en la capacitación y acompañamiento para iniciar con los recursos físicos de la Entidad.</t>
  </si>
  <si>
    <t>El ICANH continúa participando en el plan piloto para incluir los activos de menor cuantía en el módulo contable SIIF. Se ha iniciado la parametrización de datos.</t>
  </si>
  <si>
    <t>El ICANH continúa participando en el plan piloto para incluir los activos de menor cuantía en el módulo contable SIIF. Se han iniciado las capacitaciones para manejo del módulo respectivo</t>
  </si>
  <si>
    <t>Durante el mes de julio se continúa con la verificación de los inventarios en: Bodega Puente Aranda donde se encuentran bienes del área de laboratorio y Almacén, telefónicamente verificamos los activos del parque de Tierradentro, no se pudo hacer virtualmente por problemas de internet en el parque. También se hicieron los inventarios en la casa misional en las áreas de antropología, arqueología, patrimonio, historia. Como ya se hizo la verificación virtual en el parque San Agustín, se enviaron los adhesivos para la respectiva marcación de los bienes. Con estas verificaciones adelantamos un 15%, acumulando un 75% de avance.</t>
  </si>
  <si>
    <t>Durante el mes de septiembre se verificaron e identificaron los activos de las áreas de: Parque Tierradentro, Laboratorio, Museografía; además se actualizaron los inventarios de los usuarios a los cuales se cambió y actualizó el equipo de cómputo. Los equipos con windows 7 se cambiaron por equipos nuevos y los windows 8, el área de tecnología los repotenció para algunas áreas de la sede de Bogotá y envió a los parques de acuerdo a las necesidades. Las evidencias se pueden verificar en el siguiente link: https://drive.google.com/drive/folders/1Ok2Q9PQfywGulwEzuNMX3OjT6wszMbhw?usp=sharing</t>
  </si>
  <si>
    <t>Área Institucional</t>
  </si>
  <si>
    <t>Sub.Científica</t>
  </si>
  <si>
    <t>Arqueología</t>
  </si>
  <si>
    <t>Patrimonio</t>
  </si>
  <si>
    <t>Historia</t>
  </si>
  <si>
    <t xml:space="preserve"> Antropología</t>
  </si>
  <si>
    <t>Div. y Public.</t>
  </si>
  <si>
    <t>Biblioteca</t>
  </si>
  <si>
    <t>Sub. Adtiva y Fra.</t>
  </si>
  <si>
    <t>Talento Humano</t>
  </si>
  <si>
    <t>At. Ciudadano</t>
  </si>
  <si>
    <t>Planeación</t>
  </si>
  <si>
    <t>Control Interno</t>
  </si>
  <si>
    <t>ENERO</t>
  </si>
  <si>
    <t>FEBRERO</t>
  </si>
  <si>
    <t>MARZO</t>
  </si>
  <si>
    <t>Cuadro resumen de información</t>
  </si>
  <si>
    <t>Actividad</t>
  </si>
  <si>
    <t>% de avance en plan de acción - Agosto 31 de 2021</t>
  </si>
  <si>
    <t>% de avance informado por la Subdirectora Carolina Hernández - Octubre 12 de 2021</t>
  </si>
  <si>
    <t>% de diferencia</t>
  </si>
  <si>
    <t>Se ha realizado seguimiento a la implementación del Plan Institucional de Capacitación, el cual tiene un avance del 50.25%. Por otra parte, el Plan Institucional de Bienestar ha avanzado un 69% de acuerdo con lo previsto</t>
  </si>
  <si>
    <t xml:space="preserve">planeación </t>
  </si>
  <si>
    <t>PLAN DE MEJORA POLÍTICA DE GESTIÓN DEL TALENTO HUMANO</t>
  </si>
  <si>
    <t>POLÍTICA</t>
  </si>
  <si>
    <t>COMPONENTE</t>
  </si>
  <si>
    <t>CATEGORÍA</t>
  </si>
  <si>
    <t>ACTIVIDADES DE GESTIÓN</t>
  </si>
  <si>
    <t>ALTERNATIVA DE MEJORA</t>
  </si>
  <si>
    <t>EVIDENCIA</t>
  </si>
  <si>
    <t>FECHA DE ENTREGA</t>
  </si>
  <si>
    <t>GESTOR INTERNO</t>
  </si>
  <si>
    <t>AVANCE ENERO 21</t>
  </si>
  <si>
    <t>AVANCE FEBRERO 24</t>
  </si>
  <si>
    <t>AVANCE MARZO 17</t>
  </si>
  <si>
    <t>AVANCE ABRIL 14</t>
  </si>
  <si>
    <t>AVANCE MAYO 15</t>
  </si>
  <si>
    <t>AVANCE JULIO 15</t>
  </si>
  <si>
    <t>AVANCE AGOSTO 17</t>
  </si>
  <si>
    <t>POLÍTICA DE GESTIÓN DEL TALENTO HUMANO</t>
  </si>
  <si>
    <t>Recomendaciones evaluación FURAG 2019</t>
  </si>
  <si>
    <t>Establecer los empleos suficientes para cumplir con los planes y proyectos en la planta de personal de la entidad (o documento que contempla los empleos de la entidad)</t>
  </si>
  <si>
    <t>Realizar estudio técnico que permita determinar una planta de personal acorde con los requerimientos institucionales.</t>
  </si>
  <si>
    <t>Desarrollar estudio técnico que permita determinar una planta de personal acorde con los requerimientos institucionales.</t>
  </si>
  <si>
    <t>viernes, 30 de diciembre de 2022</t>
  </si>
  <si>
    <t>Oficina de Planeación y área de Talento Humano</t>
  </si>
  <si>
    <t>Daniel Rivera
Javier Fortich</t>
  </si>
  <si>
    <t>Primer acercamiento al tema el 10 de marzo con Javier Estrada.</t>
  </si>
  <si>
    <t>En las reuniones sera inculido Daniel Rivera.</t>
  </si>
  <si>
    <t>Acercamiento al tema con Javier Estrada.</t>
  </si>
  <si>
    <t>Ajustar el capítulo de Evaluación de prestación del servicio (4.3) identificación de productos y servicios del documento de rediseño institucional ICANH -2020 - 2021.</t>
  </si>
  <si>
    <t>Se solicitaron los CDP de vinculación del personal de rediseño institucional.
Daniel Rivera realizará seguimiento al tema.</t>
  </si>
  <si>
    <t>Se contrataron las personas del rediseño y se están realizando las reuniones sobre el tema.</t>
  </si>
  <si>
    <t>Reuniones con el grupo de rediseño y un primer analisis de de las cargas laborales.</t>
  </si>
  <si>
    <t>PLAN DE MEJORA POLÍTICA DIRECCIONAMIENTO Y PLANEACIÓN</t>
  </si>
  <si>
    <t>AVANCE JUNIO 15</t>
  </si>
  <si>
    <t xml:space="preserve">POLÍTICA DIRECCIONAMIENTO Y PLANEACIÓN 
</t>
  </si>
  <si>
    <t>Ajustar por parte del equipo directivo los procesos que intervienen en el logro de los resultados a partir del análisis de los indicadores de la gestión institucional. Desde el sistema de control interno efectuar su verificación.</t>
  </si>
  <si>
    <t>·Realizar propuesta de indicadores por procesos y presentar al Comité Directivo</t>
  </si>
  <si>
    <t>Actas de reunión de Comité Directivo</t>
  </si>
  <si>
    <t>viernes, 2 de abril de 2021</t>
  </si>
  <si>
    <t xml:space="preserve">Oficina de Planeación
</t>
  </si>
  <si>
    <t>Daniel Rivera</t>
  </si>
  <si>
    <t>febrero 24 es la fecha de recepcion de informacion de la subdireccion pero esta supeditado a la aprobación del Plan Estratégico Instiltucional.</t>
  </si>
  <si>
    <t>Presentar indicadores el 16 de marzo en Comite Directivo. y se auncia la medicion en abril.</t>
  </si>
  <si>
    <t>Correo electronico para el 18 de marzo</t>
  </si>
  <si>
    <t>Datos de seguimiento del primer trimestre 2021</t>
  </si>
  <si>
    <t>Javier debe publicar indicadores en caracterizaciones página WEB e iniciar la medición de los indicadores.</t>
  </si>
  <si>
    <t>Se tiene previsto tener las lineas bases para el mes de octubre. Pero hay que acelerar el tema.</t>
  </si>
  <si>
    <t>La entidad debe incorporar el análisis del contexto interno y externo de la entidad dentro de la política de administración de riesgos establecida por la alta dirección y el comité institucional de coordinación de control interno.</t>
  </si>
  <si>
    <t>Incluir análisis del contexto interno y externo dentro de la política de administracion de riesgos.</t>
  </si>
  <si>
    <t>Política de administración de riesgos con análisis de contexto interno y externo.</t>
  </si>
  <si>
    <t>viernes, 31 de diciembre de 2021</t>
  </si>
  <si>
    <t>Oficina de Planeación</t>
  </si>
  <si>
    <t>Iniciar ejercicio el 1 de marzo con el apoyo de Javier Fortich.</t>
  </si>
  <si>
    <t>proyectar reunion 1 MARZO documento rediseño</t>
  </si>
  <si>
    <t>copiar y pegar del estudio técnico del rediseño institucional.</t>
  </si>
  <si>
    <t>ALINEACIÓN DE LOS RIESGOS RESPECTO A LA MATRIZ</t>
  </si>
  <si>
    <t>OK</t>
  </si>
  <si>
    <t>Revisar el tema con los contratistas del rediseño institucional.</t>
  </si>
  <si>
    <t>Revisar el tema con los contratistas del rediseño institucional. Revisar el terma en la reunión del viernes.</t>
  </si>
  <si>
    <t>Presentar al equipo directivo informes periódicos por parte del área o responsable de consolidar y analizar los resultados de la gestión institucional de la entidad. Desde el sistema de control interno efectuar su verificación.</t>
  </si>
  <si>
    <t>Presentar de manera periódica el resultado de la gestión institucional de la entidad de conformidad con el Plan de Acción.</t>
  </si>
  <si>
    <t>Actas de reunión Comité Institucional de Gestión y Desempeño</t>
  </si>
  <si>
    <t>30 de diciembre de cada vigencia</t>
  </si>
  <si>
    <t>Paula Burgos</t>
  </si>
  <si>
    <t>Actividad mensual</t>
  </si>
  <si>
    <t>Revisar y mejorar continuamente los indicadores utilizados para hacer seguimiento y evaluación de la gestión de la entidad</t>
  </si>
  <si>
    <t>Realizar seguimiento a la gestión de la entidad con base en indicadores.</t>
  </si>
  <si>
    <t>Informe de evaluación de la gestión de la entidad presentado a la Dirección.</t>
  </si>
  <si>
    <t>Iniciar el seguimiento el 3 de mayo.</t>
  </si>
  <si>
    <t>Se modifica para iniciar en abril para medir el primer trimestre.</t>
  </si>
  <si>
    <t>Se modifica para iniciar en abril 14 para medir el primer trimestre.</t>
  </si>
  <si>
    <t>Inicio de las mediciones del primer trimestre</t>
  </si>
  <si>
    <t>Tener en cuenta la medición de la satisfacción de los grupos de valor en periodos anteriores, para la toma de las decisiones en el ejercicio de la planeación institucional. Desde el sistema de control interno efectuar su verificación.</t>
  </si>
  <si>
    <t>Incluir en la planeación institucional los elementos aportados por la ciudadanía o grupos de valor en periodos anteriores.</t>
  </si>
  <si>
    <t>Integración de aportes de ciudadanos y grupos de valor a la Planeación institucional</t>
  </si>
  <si>
    <t>Javier Fortich</t>
  </si>
  <si>
    <t>Definidos los grupos de valor se inica con las encuestas, a espera de la caracterizacion. En el primer semestre.</t>
  </si>
  <si>
    <t>Requerir reunion definitoria a subdirector administrativo y financiero y lider de caracterizacion de usuarios.</t>
  </si>
  <si>
    <t>Se cambia la decisión en el sentido de dar lugar a la inclusión de un párrafo en la página web de la entidad.
https://www.icanh.gov.co/servicios_ciudadano/participacion_ciudadana</t>
  </si>
  <si>
    <t>Verificar página web.</t>
  </si>
  <si>
    <t>https://www.icanh.gov.co/servicios_ciudadano/participacion_ciudadana/aportes_planeacion_gestion_entidad</t>
  </si>
  <si>
    <t>PLAN DE MEJORA POLÍTICA DE SERVICIO AL CIUDADANO</t>
  </si>
  <si>
    <t>POLÍTICA DE SERVICIO AL CIUDADANO</t>
  </si>
  <si>
    <t>Servicio al Ciudadano</t>
  </si>
  <si>
    <t>Formalidad de la Dependencia o área</t>
  </si>
  <si>
    <t>La política de Transparencia, Participación y Servicio al Ciudadano se incluye en el Plan Estratégico Sectorial y en el Plan Estratégico Institucional.</t>
  </si>
  <si>
    <t>Incluir en el Plan Estratégico Institucional la estrategia para la elaboración de política de Transparencia, Participación y Servicio al Ciudadano</t>
  </si>
  <si>
    <t>Documento Política de Transparencia, Participación y Servicio al Ciudadano</t>
  </si>
  <si>
    <t>viernes, 28 de enero de 2022</t>
  </si>
  <si>
    <t>El cumplimiento esta en el PAAC en el plan estrategico institucional objetivo 7.</t>
  </si>
  <si>
    <t>En la siguiente revision de este tema Javier Fortich presentara los avances realizados en reunion con las areas involucradas.
Traer un esquema de como seria el contenido de ese documento.</t>
  </si>
  <si>
    <t>Pendiente para marzo 18 y Verificar el cumplimiento de la estructura.</t>
  </si>
  <si>
    <t>Verificar el cumplimiento del avance del documento con base en la estructura.</t>
  </si>
  <si>
    <t>Estrategia 15 del objetivo 7.
https://www.icanh.gov.co/recursos_user/ICANH%20PORTAL/PLANEACI%C3%93N,%20GESTI%C3%93N%20Y%20CONTROL/PLANES%20Y%20PROGRAMAS/2021/Plan_Estrategico_Institucional_2019_2022_ICANH.pdf</t>
  </si>
  <si>
    <t>Precisar mediante variables cuantificables los resultados de la participación de los grupos de valor en la etapa de formulación de las políticas, programas y proyectos.</t>
  </si>
  <si>
    <t>Elaborar Formato interno de reporte de las actividades de participación ciudadana y rendición de cuentas</t>
  </si>
  <si>
    <t>Publicar Formato interno de reporte de las actividades de participación ciudadana y rendición de cuentas</t>
  </si>
  <si>
    <t>jueves, 30 de diciembre de 2021</t>
  </si>
  <si>
    <t>Publicado el 2020 y en proceso de construccion el 2021, para entrega el 26 de enero de 2021.(MURC)</t>
  </si>
  <si>
    <t>Ya se encuentra publicado:
https://www.icanh.gov.co/servicios_ciudadano/participacion_ciudadana/plan_participacion_ciudadana</t>
  </si>
  <si>
    <t>Verde tema terminado.</t>
  </si>
  <si>
    <t>Determinar mediante variables cuantificables los resultados obtenidos a partir de la incidencia de los grupos de valor en la ejecución de la racionalización de trámites.</t>
  </si>
  <si>
    <t>Actualizar constantemente las estadísticas en el SUIT.</t>
  </si>
  <si>
    <t>Reporte en el aplicativo SUIT</t>
  </si>
  <si>
    <t>Trimestral</t>
  </si>
  <si>
    <t>Cuatro primeros dias del trimestre.</t>
  </si>
  <si>
    <t>Se realizará el seguimiento en marzo.</t>
  </si>
  <si>
    <t>Verificar el reporte del primer trimestre.</t>
  </si>
  <si>
    <t>Falta segundo trimestre</t>
  </si>
  <si>
    <t>Ya se cargó el segundo trimestre</t>
  </si>
  <si>
    <t>TRIMESTRAL</t>
  </si>
  <si>
    <t>PLAN DE MEJORA POLÍTICA DE GOBIERNO DIGITAL</t>
  </si>
  <si>
    <t>POLÍTICA DE GOBIERNO DIGITAL</t>
  </si>
  <si>
    <t>TIC para Gobierno Abierto</t>
  </si>
  <si>
    <t>Indicadores de Proceso.
Logro: Participación</t>
  </si>
  <si>
    <t xml:space="preserve">Formular estrategias de participación ciudadana usando medios electrónicos para los siguientes casos:
a. Rendición de cuentas
b. Elaboración de normatividad
c. Formulación de la planeación
d. Formulación de políticas, programas y proyectos
e. Ejercicios de innovación abierta para la solución de problemas relacionados con sus funciones
f. Promoción del control social y veedurías ciudadanas
g. Ninguno de los anteriores
</t>
  </si>
  <si>
    <t xml:space="preserve">Contemplar en el Plan Anticorrupción de Atención al Ciudadano la estrategias de participación ciudadana.usando medios electrónicos.
</t>
  </si>
  <si>
    <t>Estrategias incluidas en el Plan Anticorrupción</t>
  </si>
  <si>
    <t>viernes, 29 de enero de 2021</t>
  </si>
  <si>
    <t>Oficina de Planeación.</t>
  </si>
  <si>
    <t>Publicacion del PAAC el 29 de enero, se debe incluilr estrategias de comunicacion electronicas.</t>
  </si>
  <si>
    <t>Se cumplió con el requerimiento.
https://www.icanh.gov.co/transparencia_acceso_informacion_publica/planeacion/politicas_lineamientos_sectoriales_1179/plan_anticorrupcion_atencion_7867/2021</t>
  </si>
  <si>
    <t>PLAN DE MEJORA POLÍTICA FORTALECIMIENTO INSTITUCIONAL Y SIMPLIFICACIÓN DE PROCESOS</t>
  </si>
  <si>
    <t>POLÍTICA FORTALECIMIENTO INSTITUCIONAL Y SIMPLIFICACIÓN DE PROCESOS</t>
  </si>
  <si>
    <t>Tener en cuenta sugerencias, expectativas, quejas, peticiones, reclamos o denuncias por parte de la ciudadanía para llevar a cabo mejoras a los procesos y procedimientos de la entidad. Desde el sistema de control interno efectuar su verificación.</t>
  </si>
  <si>
    <t>Enviar a la Oficina de Planeación las sugerencias, expectativas, quejas, peticiones, reclamos o denuncias por parte de la ciudadanía que tengan que ver con mejoras de procesos y procedimientos</t>
  </si>
  <si>
    <t>Realizar mejoras a procesos y procedimientos con base en aportes a la ciudadanía y/o responder al ciudadano sobre la pertinencia de las mejoras sugeridas.</t>
  </si>
  <si>
    <t>Área de Atención al Ciudadano
Oficina de Planeación</t>
  </si>
  <si>
    <t>Cuando se tengan los procesos y procedimientos al dia, es necesario poner en consideración este tema a la ciudadania. Estrategia de divulgacion mediante carrusel web</t>
  </si>
  <si>
    <t xml:space="preserve">Revisar la url:
https://www.icanh.gov.co/transparencia_acceso_informacion_publica/estructura_organica_talento_humano/copia
</t>
  </si>
  <si>
    <t>Revisar la url:
https://www.icanh.gov.co/transparencia_acceso_informacion_publica/estructura_organica_talento_humano/copia
Aún asi se continua con las reuniones debido a la necesidad de las áreas de actualizar e incluir procedimientos.</t>
  </si>
  <si>
    <t xml:space="preserve">
https://www.icanh.gov.co/transparencia_acceso_informacion_publica/estructura_organica_talento_humano/procesos_procedimientos_2021
Aún asi se continua con las reuniones debido a la necesidad de las áreas de actualizar e incluir procedimientos.</t>
  </si>
  <si>
    <t>Considerar los resultados de los espacios de participación y/o rendición de cuentas con ciudadanos para llevar a cabo mejoras a los procesos y procedimientos de la entidad. Desde el sistema de control interno efectuar su verificación.</t>
  </si>
  <si>
    <t>Generar planes de mejoramiento con base en los espacios de participación y/o rendición de cuentas, según corresponda.</t>
  </si>
  <si>
    <t xml:space="preserve">
Planes de mejoramiento</t>
  </si>
  <si>
    <t>El 16 de junio es la rendición de cuentas, los planes de mejoramiento deben estar para el 30 de julio. (PAAC)</t>
  </si>
  <si>
    <t xml:space="preserve">Se requiere calendario de metodologia para generar videos de rendicion. El 16 de junio es la rendición de cuentas, los planes de mejoramiento deben estar para el 30 de julio. (PAAC).
</t>
  </si>
  <si>
    <t>Se requiere calendario de metodologia para generar videos de rendicion. El 16 de junio es la rendición de cuentas, los planes de mejoramiento deben estar para el 30 de julio. (PAAC).</t>
  </si>
  <si>
    <t>Esperar plan de mejoramiento de rendición de cuentas.</t>
  </si>
  <si>
    <t>Ya se realizó la rendicion de cuentas y no hubo necesidad de elaborar dicho plan, porque las sugerencias ya se estan incorporadas en el plan anticorrupción de la vigencia.</t>
  </si>
  <si>
    <t>Realizar seguimiento a los indicadores de gestión y utilizar los resultados para llevar a cabo mejoras a los procesos y procedimientos de la entidad. Desde el sistema de control interno efectuar su verificación.</t>
  </si>
  <si>
    <t>Realizar mediciones a los indicadores y remitir informe a la Dirección General</t>
  </si>
  <si>
    <t xml:space="preserve">
Informe de medición de indicadores a la Alta Dirección.</t>
  </si>
  <si>
    <t>Iniciar el seguimiento en el mes de abril.</t>
  </si>
  <si>
    <t>PLAN DE MEJORA POLÍTICA DE RACIONALIZACIÓN DE TRÁMITES</t>
  </si>
  <si>
    <t>AVANCE MARZO 15</t>
  </si>
  <si>
    <t>POLÍTICA DE RACIONALIZACIÓN TRÁMITES</t>
  </si>
  <si>
    <t>Priorización Participativa de Trámites a Racionalizar</t>
  </si>
  <si>
    <t>Identificar trámites de alto impacto y priorizar</t>
  </si>
  <si>
    <t>Analizar los trámites con mayor frecuencia de solicitud o volúmenes de atención</t>
  </si>
  <si>
    <t>Incluir en el Informe anual de gestión el análisis de los trámites con mayor frecuencia de solicitud o volúmenes de atención</t>
  </si>
  <si>
    <t>Informe anual de gestión que incluya análisis de trámites con mayor frecuencia de solicitud.</t>
  </si>
  <si>
    <t>Incluir un capitulo para informe anual estadisticas tramites para enero 21 de 2021.</t>
  </si>
  <si>
    <t>Se elaboró el informe respectivo.
https://www.icanh.gov.co/recursos_user/ICANH%20PORTAL/PLANEACI%C3%93N,%20GESTI%C3%93N%20Y%20CONTROL/INFORMES%20DE%20GESTI%C3%93N/2021/Informe_de_Gestion_ICANH_v2020.pdf</t>
  </si>
  <si>
    <t>Identificar los trámites que generan mayores costos internos en su ejecución para la entidad</t>
  </si>
  <si>
    <t>Documento de costeo de trámites del ICANH inscritos en el SUIT.</t>
  </si>
  <si>
    <t>PENDIENTE PARA LA PROXIMA REUNION</t>
  </si>
  <si>
    <t>Se presenta el acercamiento inicial con contabilidad y coordinador financiero.</t>
  </si>
  <si>
    <t>Presentar avances de flujogramas.</t>
  </si>
  <si>
    <t>REVISION DOCUMENTOS MIGUEL ANGEL</t>
  </si>
  <si>
    <t>REVISION DOCUMENTOS MIGUEL ANGEL - REMITIR A ANDRES.</t>
  </si>
  <si>
    <t>Estrategia de racionalización de trámites formulada e implementada</t>
  </si>
  <si>
    <t>Implementar acciones de racionalización administrativas</t>
  </si>
  <si>
    <t>Implementar mejoras en los procesos que soportan la entrega de productos y/o servicios, teniendo en cuenta los recursos con los que cuenta la entidad y los resultados de la consulta ciudadana, los asociados a los trámites y otros procedimientos administrativos</t>
  </si>
  <si>
    <t>Actualizar Procesos y Procedimientos de la entidad</t>
  </si>
  <si>
    <t>Página WEB actualizada en materia de procesos y procedimientos.</t>
  </si>
  <si>
    <t>miércoles, 30 de junio de 2021</t>
  </si>
  <si>
    <t>Se están realizando las reuniones de ajuste.</t>
  </si>
  <si>
    <t>Se aprobaron: 12
Se encuentran en aprobación:39</t>
  </si>
  <si>
    <t>Revisar avances específicos.</t>
  </si>
  <si>
    <t>Se aprobaron: 22
Se encuentran en aprobación:32</t>
  </si>
  <si>
    <t>Se aprobaron: 53
Se encuentran en aprobación: 3</t>
  </si>
  <si>
    <t>Se aprobaron los 55.
Se elimino uno de TI.</t>
  </si>
  <si>
    <t>Contemplar el tema de Trámites para que la entidad divulgue esta información en el proceso de rendición de cuentas</t>
  </si>
  <si>
    <t>Incluir en los diálogos de rendición de cuentas temas concernientes a trámites</t>
  </si>
  <si>
    <t>Diálogo de rendición de cuentas que incluyan temas concernientes a trámites</t>
  </si>
  <si>
    <t>Evidencia de dialogos sobre tramites con la ciudadania. (Presentacion POWER POINT) (ENCUESTA, CORREO MASIVO)</t>
  </si>
  <si>
    <t>Presentar el documento de estrategia de rendición de cuentas con un cápitulo específico sobre díalogos sobre trámites.</t>
  </si>
  <si>
    <t>Ajustar la estrategia</t>
  </si>
  <si>
    <t>Publicacion del documento de estrategia con el componente de trámites.</t>
  </si>
  <si>
    <t>Incluir un video cantidad y estadisticas... leer informe de gestión.</t>
  </si>
  <si>
    <t>No se realizó.</t>
  </si>
  <si>
    <t>No se realizó. Se puede subsanar en el intersectorial. Solicitar modificacion de la fecha de entrega a control interno.</t>
  </si>
  <si>
    <t>PLAN DE MEJORA DE POLÍTICA DE PARTICIPACIÓN CIUDADANA</t>
  </si>
  <si>
    <t>POLÍTICA DE PARTICIPACIÓN CIUDADANA</t>
  </si>
  <si>
    <t>Condiciones institucionales idóneas para la promoción de la participación ciudadana</t>
  </si>
  <si>
    <t>Realizar el diagnóstico del estado actual de la participación ciudadana en la entidad</t>
  </si>
  <si>
    <t>A partir de los resultados de FURAG identificar y documentar las debilidades y fortalezas de la participación en la implementación de la Política de Participación Ciudadana, individualizándolas en cada uno de los ciclos de la gestión (participación en el diagnóstico, la formulación e implementación)</t>
  </si>
  <si>
    <t>Identificar y documentar las debilidades y fortalezas de la participación en la implementación de la Política de Participación Ciudadana</t>
  </si>
  <si>
    <t>Análisis que contenga la identificación de las debilidades y fortalezas de la participación ciudadana: Segmento en eI informe de gestión anual 2021</t>
  </si>
  <si>
    <t>Presentar primer avance despues de la rendición de cuentas</t>
  </si>
  <si>
    <t>Elaboracion del primer avance despues de la rendición de cuentas</t>
  </si>
  <si>
    <t>A partir de los resultados de la evaluación de la oficina de control interno sobre el plan de participación, identificar y documentar las debilidades y fortalezas en la implementación de la Política de Participación Ciudadana, individualizadoras por cada uno de los ciclos de la gestión (participación en el diagnóstico, la formulación e implementación)</t>
  </si>
  <si>
    <t>De las actividades ya identificadas determinar cuáles corresponden a participación en las fases del ciclo de la gestión y clasificarlas en cada una de ellas. ( participación en el diagnóstico, la formulación e implementación y evaluación de políticas, planes, programas o proyectos.)</t>
  </si>
  <si>
    <t>Elaborar Política de Participación Ciudadana con los elementos que incluyan todos los elementes pertinenetes para su funcionamiento.</t>
  </si>
  <si>
    <t>Política de Participación Ciudadana</t>
  </si>
  <si>
    <t>Javier debe acompañar la elaboración de la política.</t>
  </si>
  <si>
    <t>Presentar avance mensual sobre el tema.</t>
  </si>
  <si>
    <t>Presentar documento de avance de la política.</t>
  </si>
  <si>
    <t>Se está revisando el documento, solicitar resultados Sergio Ovalle.</t>
  </si>
  <si>
    <t>Pendiente reunion con Sergio Ovalle.</t>
  </si>
  <si>
    <t>De las actividades de participación ya identificadas, clasifique cuáles de ellas, se realizarán con instancias de participación legalmente conformadas y cuáles son otros espacios de participación.</t>
  </si>
  <si>
    <t>Construir el Plan de participación. 
Paso 2. 
Definir la estrategia para la ejecución del plan</t>
  </si>
  <si>
    <t>Verificar si todos los grupos de valor están contemplados en al menos una de las actividades de participación ya identificadas. En caso de que no estén contemplados todos los grupos de valor, determine otras actividades en las cuales pueda involucrarlos.</t>
  </si>
  <si>
    <t>Definir los canales y las metodologías que se emplearán para desarrollar las actividades de participación ciudadana identificadas en las fases del ciclo (participación en el diagnóstico, la formulación e implementación y evaluación de políticas, planes, programas o proyectos.)</t>
  </si>
  <si>
    <t>Establecer el cronograma de ejecución de las actividades identificadas que se desarrollarán para promover la participación ciudadana</t>
  </si>
  <si>
    <t>Implementar el cronograma de actividades de participación ciudadana y rendición de cuentas al igual que el formato interno de reporte de las actividades de participación ciudadana y rendición de cuentas</t>
  </si>
  <si>
    <t>Cronograma de actividades de participación ciudadana y rendición de cuentas
Formato interno de reporte de las actividades de participación ciudadana y rendición de cuentas</t>
  </si>
  <si>
    <t>29/01/2021
30 de diciembre de 2021</t>
  </si>
  <si>
    <t>El cronograma debe está en costruccion y debe estar listo el 29 de enero, y el formato esta previsto para el 27 de enero.</t>
  </si>
  <si>
    <t>El cronograma ya está.
https://www.icanh.gov.co/servicios_ciudadano/participacion_ciudadana/plan_participacion_ciudadana/cronograma_espacios_participacion_20864
El formato se construye al finalizar la vigencia 2021 con las actividades que no estuvieron programadas.</t>
  </si>
  <si>
    <t>Definir las etapas y mecanismos de seguimiento a la implementación y de evaluación del cumplimiento de las actividades a través de la estandarización de formatos internos de reporte de las actividades de participación que se realizarán en toda la entidad que como mínimo contenga: Actividades realizadas, grupos de valor involucrados, aportes en el proceso de participación ciudadana, indicadores y resultados.</t>
  </si>
  <si>
    <t>ENERO 2021
DICIEMBRE 2021</t>
  </si>
  <si>
    <t>Socializar en especial a los grupos de valor que va a convocar al proceso de participación, la información que considere necesaria para preparar la actividad de participación y socializar las rutas de consulta de la misma.</t>
  </si>
  <si>
    <t>Socializar el cronograma de actividades de participación ciudadana y rendición de cuentas al igual que el formato interno de reporte de las actividades de participación ciudadana y rendición de cuentas</t>
  </si>
  <si>
    <t>Ubicación página web de los formatos cronograma de actividades de participación ciudadana y rendición de cuentas ,formato interno de reporte de las actividades de participación ciudadana y rendición de cuentas</t>
  </si>
  <si>
    <t>Publicación de los formatos.</t>
  </si>
  <si>
    <t>Convocar a través de los medios definidos en el plan de participación a los ciudadanos, usuarios y/o grupos de valor caracterizados, a participar en las actividades definidas habilitando los canales, escenarios mecanismos y medios presenciales y electrónicos definidos.</t>
  </si>
  <si>
    <t>Sistematizar los resultados obtenidos en el ejercicio de las diferentes actividades de participación ciudadana adelantadas.</t>
  </si>
  <si>
    <t>Diligenciar el formato interno de reporte definido con los resultados obtenidos en el ejercicio, y entregarlo al área de planeación.</t>
  </si>
  <si>
    <t>Formular espacios digitales que promocionen el control social y las veedurías ciudadanas.</t>
  </si>
  <si>
    <t>Generar Invitación de control social y de veedurías ciudadanas en el ejercicio de Rendición de Cuentas (Página web)</t>
  </si>
  <si>
    <t>Invitación de control social y de veedurías ciudadanas en el ejercicio de Rendición de Cuentas (Página web)</t>
  </si>
  <si>
    <t>miércoles, 19 de mayo de 2021</t>
  </si>
  <si>
    <t>Generacion de Correo masivo, invitacion puntual ante las veedurias.</t>
  </si>
  <si>
    <t>Incluir el tema en el documento estrategia en la rendición de cuentas. 
Aclarar en reunión de mañana cómo se va a realizar la actividad.</t>
  </si>
  <si>
    <t>Revisar estrategia de comunicación que contenga el tema.</t>
  </si>
  <si>
    <t>Incluir a las veedurias a la invitación de rendición de cuentas.</t>
  </si>
  <si>
    <t>Tarea realizada.</t>
  </si>
  <si>
    <t>Realizar actividades de rendición de cuentas las cuales permitan la identificación de las debilidades, los retos o las oportunidades de la institución. Desde el sistema de control interno efectuar su verificación.</t>
  </si>
  <si>
    <t>Realizar Rendición de Cuentas a la ciudadanía y establecer el Plan de Mejora resultante para corregir los problemas detectados.</t>
  </si>
  <si>
    <t>Rendición de Cuentas</t>
  </si>
  <si>
    <t>Plan de mejora resultante para el 30 de julio de 2021.</t>
  </si>
  <si>
    <t>Establecer medios de difusión que informen a los ciudadanos, grupos de interés y grupos de valor las medidas adoptadas para mejorar los problemas detectados. Desde el sistema de control interno efectuar su verificación.</t>
  </si>
  <si>
    <t>PLAN DE MEJORA DE POLÍTICA DE RENDICIÓN DE CUENTAS</t>
  </si>
  <si>
    <t>POLÍTICA DE RENDICIÓN DE CUENTAS</t>
  </si>
  <si>
    <t>Contemplar el tema de enfoque de derechos humanos en la rendición de cuentas para que la entidad divulga esta información en el proceso de rendición de cuentas</t>
  </si>
  <si>
    <t>Incluir el enfoque de derechos humanos en la rendición de cuentas</t>
  </si>
  <si>
    <t>Rendición de cuentas con enfoque de derechos humanos incluidos</t>
  </si>
  <si>
    <t>Averiguar la gestion en otras entidades PENDIENTE PARA LA PROXIMA REUNION. Inclulir un capitulo en la rendicion de cuentas del 16 de junio.</t>
  </si>
  <si>
    <t>Se presenta el lunes 1 de marzo. Documento formal de rendicion de cuentas, incluyendo el segmento de enfoque de derechos humanos.
Daniel Rivera audita los temas correspondientes a rendicion de cuenta MIPG: Derechos Humanos, Veedurias, Trámites, PAAC.</t>
  </si>
  <si>
    <t>Sigue pendiente</t>
  </si>
  <si>
    <t>Documento formal de rendicion de cuentas, incluyendo el segmento de enfoque de derechos humanos.
Daniel Rivera audita los temas correspondientes a rendicion de cuenta MIPG: Derechos Humanos, Veedurias, Trámites, PAAC.</t>
  </si>
  <si>
    <t>En el vídeo debe ser expreso que los ODS son la materialización de los derechos humanos en el ICANH</t>
  </si>
  <si>
    <t>Tarea incluida</t>
  </si>
  <si>
    <t>Contemplar el tema del Plan Anticorrupción y de Atención al Ciudadano para que la entidad divulga esta información en el proceso de rendición de cuentas</t>
  </si>
  <si>
    <t>Incluir el Plan Anticorrupción y de Atención al Ciudadano en el proceso de rendición de cuentas</t>
  </si>
  <si>
    <t>Rendición de cuentas con la inclusión de la información del Plan Anticorrupción y de Atención al Ciudadano</t>
  </si>
  <si>
    <t>Hablar de PAAC 2020 en la rendición de cuentas (VIDEO U OTRO MECANISMO)</t>
  </si>
  <si>
    <t>Se presenta el lunes 1 de marzo. Documento formal de rendicion de cuentas, incluyendo el segmento de enfoque de derechos humanos.
Daniel Rivera audita los temas correspondientes a rendicion de cuenta MIPG: PAAC.</t>
  </si>
  <si>
    <t>Documento formal de rendicion de cuentas, incluyendo el segmento de enfoque de derechos humanos.
Daniel Rivera audita los temas correspondientes a rendicion de cuenta MIPG: PAAC.</t>
  </si>
  <si>
    <t>En el vídeo debe ser expreso plan anticorrupción
Publicacion a tiempo....publicado en web....mejoras con DAFP</t>
  </si>
  <si>
    <t>Revisar el video....</t>
  </si>
  <si>
    <t>Número de conceptos</t>
  </si>
  <si>
    <t>Porcentaje general</t>
  </si>
  <si>
    <t>Porcentaje plan de acción</t>
  </si>
  <si>
    <t>Durante el mes de enero ingresaron 89 solicitudes de concepto. De estas se dio respuesta a 59 de ellas, lo que consolida un cumplimiento cercano al 70%, los demás conceptos se encuentran en proceso de resolución.</t>
  </si>
  <si>
    <t>Ingresaron en Enero</t>
  </si>
  <si>
    <t>Respondidas en tiempo/recibidas</t>
  </si>
  <si>
    <t>Respondieron en Enero</t>
  </si>
  <si>
    <t>No respondieron en Enero</t>
  </si>
  <si>
    <t xml:space="preserve"> 90 solicitudes recibidas
77 solicitudes respondidas 
85%</t>
  </si>
  <si>
    <t>Ingresaron en Febrero</t>
  </si>
  <si>
    <t>Respondieron en Febrero</t>
  </si>
  <si>
    <t>No respondieron en Febrero</t>
  </si>
  <si>
    <t>Respuesta rezago</t>
  </si>
  <si>
    <t>Ingresaron en Marzo</t>
  </si>
  <si>
    <t>Respondieron en Marzo</t>
  </si>
  <si>
    <t>No respondieron en Marzo</t>
  </si>
  <si>
    <t>ABRIL</t>
  </si>
  <si>
    <t>Ingresaron en Abril</t>
  </si>
  <si>
    <t>Respondieron en Abril</t>
  </si>
  <si>
    <t>No respondieron en Abril</t>
  </si>
  <si>
    <t>MAYO</t>
  </si>
  <si>
    <t>Ingresaron en Mayo</t>
  </si>
  <si>
    <t>Respondieron en Mayo</t>
  </si>
  <si>
    <t>No respondieron en Mayo</t>
  </si>
  <si>
    <t>JUNIO</t>
  </si>
  <si>
    <t>Durante el mes de junio el área de patrimonio recibió 110 solicitudes de conceptos técnicos, de estos 64 ya han sido atendidos. Es de resaltar que además se dio respuesta a 24 solicitudes pendientes del mes de mayo.</t>
  </si>
  <si>
    <t>Ingresaron en Junio</t>
  </si>
  <si>
    <t>Respondieron en Junio</t>
  </si>
  <si>
    <t>No respondieron en Junio</t>
  </si>
  <si>
    <t>JULIO</t>
  </si>
  <si>
    <t>Durante el mes de julio se recibieron 88 solicitudes de conceptos tecnicos. De estos 75 fueron respondidos dentro de los tiempos planteados. Adicionalmente de las 24 comunicaciones que quedaron pendientes, se resolvieron 15 de ellas.  De las 13 solicitudes pendientes del mes de julio, 10 se encuentran en los tiempos normales de respuesta</t>
  </si>
  <si>
    <t>Ingresaron en Julio</t>
  </si>
  <si>
    <t>Respondieron en Julio</t>
  </si>
  <si>
    <t>No respondieron en Julio</t>
  </si>
  <si>
    <t>AGOSTO</t>
  </si>
  <si>
    <t>Ingresaron en Agosto</t>
  </si>
  <si>
    <t>Respondieron en Agosto</t>
  </si>
  <si>
    <t>No respondieron en Agosto</t>
  </si>
  <si>
    <t>CONSULTAS TOTALES</t>
  </si>
  <si>
    <t>REZAGO TOTAL</t>
  </si>
  <si>
    <t xml:space="preserve"> 90 solicitudes recibidas
77 solicitudes respondidas 85%
Este numero de respuestas se da con corte al 10 de marzo de 2021</t>
  </si>
  <si>
    <t>Se recibieron 96 solicitudes de concepto tecnico relacionados con las áreas de actuación del grupo de patrimonio y se respondieron 72 hasta la fecha de corte del 30 de abril de 2021
De las 24 solicitudes pendientes del mes de abril, 16 fueron resueltas durante el mes de mayo. Las 8 comunicaciones faltantes requieren recolectar mayor información o se encuentran en la actulidad en proceso de firma</t>
  </si>
  <si>
    <t>55.25%</t>
  </si>
  <si>
    <t>Se recibieron 72 solicitudes de concepto tecnico relacionados con las áreas de actuación del grupo de patrimonio y se respondieron 39 hasta la fecha de corte del 31 de mayo de 2021</t>
  </si>
  <si>
    <t>sin puntos, tildes, máx. 15 caracteres.</t>
  </si>
  <si>
    <t>tabla de Excel en el que se identifique nombre de archivo y qué significa</t>
  </si>
  <si>
    <t>Dos personas: jefe y apoyo</t>
  </si>
  <si>
    <t>área</t>
  </si>
  <si>
    <t>carpetas</t>
  </si>
  <si>
    <t>permiso</t>
  </si>
  <si>
    <t>Lector Comentador Colaborador(Añadir y editar archivos) Gestor de contenido( Añadir, editar. mover y eliminar archivos) Administrador</t>
  </si>
  <si>
    <t>DESPACHO SUBDIRECCION CIENTIFICA</t>
  </si>
  <si>
    <t>AREA DE ARQUEOLOGIA</t>
  </si>
  <si>
    <t>AREA DE ANTROPOLOGIA</t>
  </si>
  <si>
    <t>AREA DE HISTORIA</t>
  </si>
  <si>
    <t>AREA DE PATRIMONIO</t>
  </si>
  <si>
    <t>AREA DE BIBLIOTECA ESPECIALIZADA</t>
  </si>
  <si>
    <t>control interno</t>
  </si>
  <si>
    <t>AREA DE DIVULGACION Y PUBLICACIONES</t>
  </si>
  <si>
    <t>planeación</t>
  </si>
  <si>
    <t>AREA DE COMUNICACIONES</t>
  </si>
  <si>
    <t>OFICINA DE PLANEACION</t>
  </si>
  <si>
    <t>AREA DE TECNOLOGIAS Y SISTEMAS DE LA INFORMACION</t>
  </si>
  <si>
    <t>AREA DE GESTION DOCUMENTAL</t>
  </si>
  <si>
    <t>AREA DE TALENTO HUMANO</t>
  </si>
  <si>
    <t>AREA DE ATENCION AL CIUDADANO</t>
  </si>
  <si>
    <t>ÁREA DE PATRIMONIO
ÁREA DE ARQUEOLOGÍA
ÁREA DE ANTROPOLOGÍA
ÁREA DE HISTORIA</t>
  </si>
  <si>
    <t>1.4 Gestión de áreas arqueológicas protegidas, parques y bienes arqueológicos.
1.5 Gestión de intervenciones sobre el patrimonio arqueológico</t>
  </si>
  <si>
    <t>Participar en Talleres, mesas de trabajo, comités, y realizar comunicaciones
Participar en Mesas de trabajo con entidades territoriales,  públicas y privadas y demás actores relevantes para abordar temas relacionados con la gestión del patrimonio arqueológico.</t>
  </si>
  <si>
    <t>5 Acciones de Patrimonio
5 Acciones de Arqueología</t>
  </si>
  <si>
    <t>ÁREA DE PATRIMONIO
ÁREA DE ARQUEOLOGÍA</t>
  </si>
  <si>
    <t>Realizar acompañamiento interinstitucional con entidades territoriales, entidades públicas y privadas y demás actores relevantes en los municipios del País.
Formular los lineamientos para planes de manejo arqueológicos municipales</t>
  </si>
  <si>
    <t>Comunicaciones interinstitucional con entidades territoriales, entidades públicas y privadas y demás actores relevantes en las municipios del País
Lineamientos de los planes de manejo arqueológicos municipales</t>
  </si>
  <si>
    <t>2 Asesorías
1 Documento con el lineamiento</t>
  </si>
  <si>
    <t>Acciones de seguimiento a las áreas arqueológicas protegidas
Plan de manejo de un área arqueológica protegida actualizado</t>
  </si>
  <si>
    <t>3 Acciones
 1 Documento</t>
  </si>
  <si>
    <t>Términos de referencia y protocolos actualizados</t>
  </si>
  <si>
    <t>1 Termino de referencia actualizado
1 Protocolo</t>
  </si>
  <si>
    <t>1.4 Gestión de áreas arqueológicas protegidas, parques y bienes arqueológicos.
2.4  Investigación para la gestión del patrimonio arqueológico
2.6 Proyecto UNESCO Sierra Nevada de Santa Marta.</t>
  </si>
  <si>
    <t>Ejecutar acciones de protección en los parques arqueológicos  Nacionales a cargo del ICANH
Ejecutar acciones de protección en los sitios de patrimonio mundial a cargo del ICANH
Ejecutar acciones para la nominación de la Sierra Nevada de Santa Marta como Patrimonio Mundial</t>
  </si>
  <si>
    <t>Acciones de protección en los parques arqueológicos Nacionales a cargo del ICANH
Acciones de protección en los sitios mundiales a cargo del ICANH
Acciones para la nominación de la Sierra Nevada</t>
  </si>
  <si>
    <t>2 Acciones de acompañamiento de Patrimonio
 2 Acciones de acompañamiento de Arqueología</t>
  </si>
  <si>
    <t>1 inventario Nacional de bienes muebles del patrimonio arqueológico del país
1 inventario Nacional de bienes inmuebles del patrimonio arqueológico del país</t>
  </si>
  <si>
    <t>2 Acciones de conservación</t>
  </si>
  <si>
    <t>Informe con los resultados obtenidos a partir de la consulta archivística, el reconocimiento etnográfico, los análisis en demografía histórica con base en la totalidad de los registros de defunción (1891-1918) y, lo que se estime en materia de patrimonio arqueológico.</t>
  </si>
  <si>
    <t xml:space="preserve">Manuscrito de libro:   </t>
  </si>
  <si>
    <t xml:space="preserve">Investigación que incluye un evento de socialización y discusión con académicos, instituciones y comunidades
Coordinación de eventos de sensibilización, capacitación y divulgación sobre violencias basadas en género
Borrador de artículo sobre violencia sexual, mujeres indígenas y justicia para presentar a una revista indexada.
</t>
  </si>
  <si>
    <t>1
1
1</t>
  </si>
  <si>
    <t>Preparación de los dosieres: “Reclamos de (in)justicia por megaproyectos y extractivismo en Latinoamérica” y “Comunidades Afroamericanas y Trabajo”.</t>
  </si>
  <si>
    <t>Avances de investigaciones en las líneas definidas por el áreas de Historia</t>
  </si>
  <si>
    <t xml:space="preserve">Avances de investigación </t>
  </si>
  <si>
    <t>Apoyo a la edición de la revista Fronteras de la Historia</t>
  </si>
  <si>
    <t>Edición del número 26-1 y 26-2 de la Revista Fronteras de la Historia.</t>
  </si>
  <si>
    <t xml:space="preserve">Documento técnico de consulta pública
Documento académico presentable para publicación. </t>
  </si>
  <si>
    <t xml:space="preserve">Editar, publicar, divulgar y difundir las investigaciones realizadas por investigadores de los campos misionales del ICANH,  que cumplan con las políticas y estándares de calidad trazados por la política editorial del instituto, con miras a la consolidación de las diferentes colecciones del sello editorial. </t>
  </si>
  <si>
    <t>ÁREA DE DIVULGACIÓN</t>
  </si>
  <si>
    <t xml:space="preserve">Guion museológico y museográfico detallado para el segundo recorrido (Abya Yala – Conquistas y Resistencias) </t>
  </si>
  <si>
    <t>Montaje y ajustes museográficos en los museos de los parques arqueológicos, Asesoría en el Museo Arqueológico en el CEA - Putumayo y manejo de la reserva visible del ICANH.</t>
  </si>
  <si>
    <t>Continuar con el desarrollo del Catálogo de formas cerámicas de Colombia
Realizar ciclo de conferencias AP</t>
  </si>
  <si>
    <t>Pagina web implementada
Capacitaciones, conferencias  o talleres realizados</t>
  </si>
  <si>
    <t>ÁREA DE PATRIMONIO
ÁREA DE ARQUEOLOGÍA</t>
  </si>
  <si>
    <t xml:space="preserve">SUBDIRECCIÓN CIENTÍFICA
</t>
  </si>
  <si>
    <t>Actualizar procesos y procedimientos de conformidad con la realidad institucional.</t>
  </si>
  <si>
    <t>Procesos y procedimientos institucionales actualizados</t>
  </si>
  <si>
    <t>Contruir los Planes de Mejora y garatizar la articulación del modelo Integrado de Planeación y Gestión con la misión y visión del ICANH.</t>
  </si>
  <si>
    <t>Planes de mejora MIPG de competencia de la Oficina de Planeación:
- Política de Fortalecimiento Institucional y Simplificación de Procesos
- Política de Racionalización de Trámites
- Política de Direccionamiento y Planeación 
-  Política de Transparencia y Acceso a la Información Pública</t>
  </si>
  <si>
    <t>Diseñar e implementar el instrumento para realizar la autoevaluación institucional</t>
  </si>
  <si>
    <t>2 instrumentos de autoevaluación institucional</t>
  </si>
  <si>
    <t>18 políticas MIPG evaluadas</t>
  </si>
  <si>
    <t>A. Crear o actualizar los documentos del área de Tecnología para cumplimiento del PETIC
B. Contratar los servicios de soporte y mantenimiento para el correcto funcionamiento de la infraestructura y aplicaciones a cargo de TI</t>
  </si>
  <si>
    <t>A. Documentación correspondiente a las actividades que fueron propuestas para avanzar en el cumplimiento del PETIC
B. 12 Contratos específicos que permitan dar cumplimiento a las acciones de soporte y mantenimiento planeadas por el área</t>
  </si>
  <si>
    <t>A. 55%
B. 100%</t>
  </si>
  <si>
    <t>Elaboración de Plan de Trabajo
Elaboración de marco normativo y técnico
Diagnóstico de la Participación y el Servicio al Ciudadano en la entidad</t>
  </si>
  <si>
    <t>2 verificaciones de recursos físicos</t>
  </si>
  <si>
    <t>SUBDIRECCIÓN ADMINISTRATIVA Y FINANCIERA
ÁREA DE ALMACEN</t>
  </si>
  <si>
    <t>Sí</t>
  </si>
  <si>
    <t>¿Se cumplió?</t>
  </si>
  <si>
    <t>% de cumplimiento del plan de acción institucional</t>
  </si>
  <si>
    <t>Valor</t>
  </si>
  <si>
    <t>Cumplimiento</t>
  </si>
  <si>
    <t>No se realizó avances frente al tema ya que la tarea se concluyó en el primer semestre del año</t>
  </si>
  <si>
    <t>Durante el comité del martes 23 de noviembre se comentó que desde la Oficina de Planeación se han realizado todos los ajustes al POAI 2022 y además, se han atendido todas las solicitudes CDP adicionales de contratistas para el 2021.</t>
  </si>
  <si>
    <t>Durante el comité directivo del martes 21 de diciembre se comentó que la Oficina de Planeación ha tenido avances frente a la construcción de la desagregación presupuestal de los proyectos de inversión vigencia 2022. También, se ha continuado con la formulación y construcción del Plan Operativo Anual de Inversiones y el Plan de Acción. Por último, se vienen actualizando los proyectos de acuerdo con el Decreto de liquidación.</t>
  </si>
  <si>
    <t>Se empezaron a planear actividades para la vigencia 2022 frente a la actualización de los procesos, procedimientos, formatos y demás documentos institucionales.</t>
  </si>
  <si>
    <t>El día martes 12 de octubre, se presentaron los saldos del POAI ante el comité directivo ampliado, específicamente durante la exposición del seguimiento al plan de acción, donde se detallaron las apropiaciones vigentes, los CDP, los compromisos y las obligaciones</t>
  </si>
  <si>
    <t>La Oficina de Planeación se encuentra implementando todas las alternativas de mejora que tiene pactadas en los planes de mejora MIPG, para el mes de diciembre dio cumplimiento a:
- Incluir análisis del contexto interno y externo dentro de la política de administración de riesgos.
- Presentar de manera periódica el resultado de la gestión institucional de la entidad de conformidad con el Plan de Acción.
- Realizar seguimiento a la gestión de la entidad con base en indicadores.
- Incluir en la planeación institucional los elementos aportados por la ciudadanía o grupos de valor en periodos anteriores.
-Elaborar Formato interno de reporte de las actividades de participación ciudadana y rendición de cuentas
- Actualizar constantemente las estadísticas en el SUIT.
- Enviar a la Oficina de Planeación las sugerencias, expectativas, quejas, peticiones, reclamos o denuncias por parte de la ciudadanía que tengan que ver con mejoras de procesos y procedimientos
- Generar planes de mejoramiento con base en los espacios de participación y/o rendición de cuentas, según corresponda.
- Realizar mediciones a los indicadores y remitir informe a la Dirección General
- Identificar los trámites que generan mayores costos internos en su ejecución para la entidad
- Elaborar Política de Participación Ciudadana con los elementos que incluyan todos los elementes pertinentes para su funcionamiento.
- Implementar el cronograma de actividades de participación ciudadana y rendición de cuentas al igual que el formato interno de reporte de las actividades de participación ciudadana y rendición de cuentas
- Incluir el enfoque de derechos humanos en la rendición de cuentas
- Incluir el Plan Anticorrupción y de Atención al Ciudadano en el proceso de rendición de cuentas</t>
  </si>
  <si>
    <t>Se publicaron eventos en Colombia Compra para:
* Renovación servicio nube 
* Adquisición licencias Microsoft
* Adquisición equipos de cómputo
*Internet parques Teyuna, SantaMaría y Tierradentro</t>
  </si>
  <si>
    <t>Actividad Terminada y completa</t>
  </si>
  <si>
    <t>Búsqueda, y digitalización de las diferentes series documentales, para consulta a solicitud de las diferentes áreas.
Variables:
1. Corresponde al número de documentos digitalizados en el periodo.
2. Corresponde al número de documentos solicitados en el periodo.
Agosto: (100%) El cumplimiento del indicador se evidencia en el trámite de búsqueda de 168 unidades documentales y digitalización de los documentos solicitados por las diferentes Áreas para consultar. En el presente período se digitalizaron 15,939. 
Para el presente periodo se cumplió con la meta establecida que es responder con el 100% de las solicitudes que llegan al área de gestión documental.</t>
  </si>
  <si>
    <t xml:space="preserve">Búsqueda, y digitalización de las diferentes series documentales, para consulta a solicitud de las diferentes áreas.
Variables:
1. Corresponde al número de documentos digitalizados en el periodo.
2. Corresponde al número de documentos solicitados en el periodo.
Septiembre: (100%) El cumplimiento del indicador se evidencia en el trámite de búsqueda de 108 unidades documentales y digitalización de los documentos solicitados por las diferentes Áreas para consultar. En el presente período se digitalizaron 13.714. 
Para el presente periodo se cumplió con la meta establecida que es responder con el 100% de las solicitudes que llegan al área de gestión documental.
</t>
  </si>
  <si>
    <t xml:space="preserve">Búsqueda, y digitalización de las diferentes series documentales, para consulta a solicitud de las diferentes áreas.
Variables:
1. Corresponde al número de documentos digitalizados en el periodo.
2. Corresponde al número de documentos solicitados en el periodo.
Octubre (100%) El cumplimiento del indicador se evidencia en el trámite de búsqueda de 607 unidades documentales y digitalización de los documentos solicitados por las diferentes Áreas para consultar. En el presente período se digitalizaron 13.911
Para el presente periodo se cumplió con la meta establecida que es responder con el 100% de las solicitudes que llegan al área de gestión documental.
</t>
  </si>
  <si>
    <t>Se realizan actividades de acuerdo a cronograma para el mes Capacitaciones en ofimàtica,charla de hábitos de vida saludable, módulo legal prepensionados</t>
  </si>
  <si>
    <t>Consolidado de primer periodo evaluativo de evaluaciones de desempeño de servidores de carrera administrativa, provisionales, Lnr y Gerencia Pública.</t>
  </si>
  <si>
    <t>Durante el mes de agosto el área de almacén continuó con la verificación de los inventarios en: Una vez verificado e identificado los bienes de la bodega de Puente Aranda se procedió a realizar los adhesivos faltantes para la respectiva marcación de los bienes, adicionalmente, se realizó la visita al Museo Nacional de Colombia, específicamente al laboratorio museo, donde se verificó los bienes de la entidad que se encuentran allí. Una vez verificados y aprobados por la funcionaria encargada, se procedió a realizar adhesivos de identificación. También se llevó a cabo la verificación de las siguientes áreas: Jurídica, sala de arqueología, laboratorio, cocina de la casa misional, almacén y parte de la subdirección administrativa y financiera. Con estas verificaciones adelamos un 10%, acumulando un 85% de avance.</t>
  </si>
  <si>
    <t>Total actividades</t>
  </si>
  <si>
    <t>Durante el mes de noviembre se estableció una agenda puntual con el municipio de Rivera, Huila y se dio continuidad al proceso con Lejanías, Popayán, Anapoima y Sogamoso</t>
  </si>
  <si>
    <t>Durante el mes de febrero se desarrolló la investigación de antecedentes y experiencias previas para crear una primera versión del documento mediante la revisión bibliográfica de otros protocolo aplicados a nivel mundial en contextos arqueológicos y programas de arqueología preventiva. 
Este documento fue remitido al área de arqueología siendo Víctor González el profesional que realizó los comentarios al documento.</t>
  </si>
  <si>
    <t>Durante el mes de noviembre se llevó a cabo la asesoría en la formulación de medidas de manejo para el proyecto Metro Línea en la calle 72. Adicionalmente se llevó a cabo una capacitación sobre generalidades del patrimonio arqueológico y el proceso de tenencia y registro al colectivo Raíz del municipio de Páez, Cauca.</t>
  </si>
  <si>
    <t>Memoria de antigüedades neogranadinas (Finalizado cotizado e ingresado a Imprenta Nacional) 
El mestizo no es de color (Caso de retiro presentado a Comité de Propiedad Intelectual, documento en elaboración en Oficina de Contratos)
Cuentos de la Conquista (Aprobados los plotter de impresión)
Nuevo atlas histórico marítimo de Colombia (Avances de diagramación reportados por el coeditor)
Colección cultura campesina: Entre el racimo y la ración (Efectuada la diagramación de primera armada y en lectura de coordinación)
Colección cultura campesina: Pasando trabajo (Elaborado el concepto previo en Antropología, en espera de evaluaciones)
A un salto del pasado (Nueva esperanza vol. 1) (En evaluación)
A un salto del pasado (Nueva esperanza vol. 2) (En evaluación)
Naturaleza como infraestructura (En lectura del autor y la coordinadora para finalizar)
Paz y guerra (En espera a dato de impresor por parte de la Universidad Nacional de Colombia para elaborar colofón)
Miradas a Chiribiquete (En elaboración de ilustraciones)
Guía del buen viajero. La Lindosa y Chiribiquete. (En elaboración de ilustraciones) 
Revista Colombiana de Antropología 58-1 (en lectura de coordinación y del equipo de la revista) Revista Fronteras de la historia 27-1 (en lectura de coordinación y del equipo de la revista) 
Revista Arqueología y Patrimonio Nº 2 (en corrección de estilo de artículos)
Juntos allá y acá. Estímulo infantil (Generadas pruebas plotter en Imprenta Nacional)
Chía, nuestro hogar (En ajustes de diseño en Imprenta Nacional de Colombia ) 
Señores de los parajes nevados (en lectura de coordinadora) 
Cartilla para la gestión y protección del patrimonio (Archivos de diagramación enviados a la Imprenta Nacional de Colombia )
Catálogo editorial 2018-2021 (cargadas en la plataforma OMP información para compra de 2018 a 2021 y acopiada información de 2011 a 2017 para subir) 
Reconfiguraciones políticas de la etnicidad en Colombia, vol. 3 (Avanza la lectura de coordinación)
Reconfiguraciones políticas de la etnicidad en Colombia, vol. 4 (Avanza la lectura de coordinación)
Daño cultural: Análisis crítico jurídico-antropológico y recomendaciones al Estado colombiano para su caracterización, prevención y reparación (En lectura de autores y coordinación)</t>
  </si>
  <si>
    <t>Memoria de antigüedades neogranadinas (En acabados en Imprenta Nacional) 
El mestizo no es de color (Se envió documento de restauración de derechos patrimoniales elaborado por la Oficina de Contratos y con visto bueno de Jurídica a la autora, pero se niega a firmarlo)
Cuentos de la Conquista (En acabados en la Imprenta Nacional)
Nuevo atlas histórico marítimo de Colombia (Elaboración de la primera armada por el coeditor para presentar al Icanh en reunión)
Colección cultura campesina: Entre el racimo y la ración (Efectuada la diagramación de primera armada y en lectura de coordinación)
Colección cultura campesina: Pasando trabajo (Primera armada terminada y en espera de evaluaciones solicitadas por el Comité de Publicaciones)
A un salto del pasado (Nueva esperanza vol. 1) (En evaluación)
A un salto del pasado (Nueva esperanza vol. 2) (En evaluación)
Naturaleza como infraestructura (Cotización de impresión solicitada a la Imprenta Nacional y en revisión de autor)
Paz y guerra (En impresión por parte del coeditor)
Miradas a Chiribiquete (En elaboración de ilustraciones y propuesta de primera armada)
Guía del buen viajero. La Lindosa y Chiribiquete. (En elaboración de ilustraciones y propuesta de primera armada) 
Revista Colombiana de Antropología 58-1 (en lectura de coordinación y del equipo de la revista) Revista Fronteras de la historia 27-1 (en lectura de coordinación y del equipo de la revista) 
Revista Arqueología y Patrimonio Nº 2 (en corrección de estilo de artículos)
Juntos allá y acá. Estímulo infantil (Se solicitó corrección de plotter en Imprenta Nacional por error del proveedor)
Chía, nuestro hogar (En acabados en Imprenta Nacional de Colombia ) 
Señores de los parajes nevados (primera armada en revisión de autor y coordinadora y en cotización en la Imprenta Nacional) 
Cartilla para la gestión y protección del patrimonio (Se retiró el producto de la Imprenta Nacional de Colombia para elaborarlo en la Oficina de Publicaciones, porque era menos costoso)
Catálogo editorial 2018-2021 (cargada en la plataforma OMP la información de los libros de 2011 a 2021, este proceso se da por finalizado) 
Reconfiguraciones políticas de la etnicidad en Colombia, vol. 3 (Avanza la lectura de coordinación y solicitud de los autores de coedición, aprobada por el Comité de Publicaciones)
Reconfiguraciones políticas de la etnicidad en Colombia, vol. 4 (Avanza la lectura de coordinación y solicitud de los autores de coedición, aprobada por el Comité de Publicaciones)
Daño cultural: Análisis crítico jurídico-antropológico y recomendaciones al Estado colombiano para su caracterización, prevención y reparación (En lectura de autores y coordinación)</t>
  </si>
  <si>
    <t>Durante el mes de septiembre se adelantó la formulación del informe del guion científico que es base para el guion museológico y el diseño del recorrido del parque.</t>
  </si>
  <si>
    <t>Durante el mes de octubre se estableció un nuevo cronograma para la ejecución del proyecto. En este sentido, se estableció que se entregará un informe del año 1 y 2. Adicionalmente se trabajó en el guion científico de los primeros africanos de América y el documento histórico sobre la misma temática</t>
  </si>
  <si>
    <t>Durante el mes de agosto, se ejecutaron acciones de adecuación y mantenimiento de las salas expositivas permanentes y se continuó en el ejercicio del guion curatorial de la exposición virtual. En Tierradentro se adelantaron actividades de montaje museográfico en las puertas de acceso al museo y se hizo la planeación para el montaje del museo en el mes de septiembre</t>
  </si>
  <si>
    <t>Revisión y actualización del guion museográfico y diseño gráfico y museográfico del museo arqueológico Centro Experimental Amazónico CEA</t>
  </si>
  <si>
    <t>Se terminaron los ajustes de los materiales museográficos y entró a producción. Se viene trabajando en la curaduría y museografía de la exposición temporal</t>
  </si>
  <si>
    <t>Se adelanto el diseño de la cartilla del quinto laboratorio de formación y del manual de mantenimiento y conservación del museo. Actividades de seguimiento con mediadores, en el desarrollo de los diferentes frentes de trabajo del museo y se continuo la etapa de curaduría y diseño de la exposición temporal "Gentes del Putumayo Narran"</t>
  </si>
  <si>
    <t>Se llevaron a cabo mesas de trabajo con el equipo de Patrimonio para evaluar la posibilidad de crear un procedimiento o protocolo para el aterrizaje de helicópteros en el parque arqueológico de Teyuna</t>
  </si>
  <si>
    <t>No se tuvo avance durante septiembre</t>
  </si>
  <si>
    <t>Se construyó el borrador del Catálogo de servicios de TI con la incorporación de los Acuerdos de Nivel de servicios</t>
  </si>
  <si>
    <t xml:space="preserve">Se construyó el borrador de Uso y Apropiación de TI 
</t>
  </si>
  <si>
    <t>Se debe cargar:
-Matriz de riesgos de seguridad
-Documento de plan de comunicaciones estrategia TI y caracterización de usuarios</t>
  </si>
  <si>
    <t>Se debe cargar:
los contratos de equipo Firewall bajo el contrato No.3131148 y la Adecuación y ampliación de red wifi bajo el contrato No. 3131150</t>
  </si>
  <si>
    <t xml:space="preserve">Se realizó parametrización para base de pruebas, se realizaron ajustes en el desarrollo, se hizo precargue de información de terceros. </t>
  </si>
  <si>
    <t>Se crearon manuales de uso del SGD
Se integraron planillas de uso frecuente al SGD
Se realizó paso a producción del SGD ORFEO el 25 de Octubre de 2021</t>
  </si>
  <si>
    <t>La meta son 15 capacitaciones y no están todas las evidencias de esas 15 capacitaciones.
Se debe completar la información</t>
  </si>
  <si>
    <t xml:space="preserve">Se realizó una capacitación en coordinación con el DAFP, en veedurías ciudadanas y control social. Se realizó un dialogo de experiencias con el Ministerio de Cultura, el Instituto Caro y Cuervo y la Biblioteca Nacional en temas de Caracterización de usuarios pensando en proyectar los ejercicios de caracterización del 2022 </t>
  </si>
  <si>
    <t>Se valido quienes eran los funcionarios obligados a realizar la declaracion proactiva de la ley 2013 de 2019, se valido y el funcionario obligado a cumplir con esta ley es el Director General, confirmando la informacion ya se encuentra publicada en "Consulta Ciudadana - Declaraciones Ley 2013 de 2019".</t>
  </si>
  <si>
    <t>Las actividades previstas para realizar en el año se cumplieron activamente.</t>
  </si>
  <si>
    <t>1. Office intermedio
*Excel Básico
*Excel Intermedio
2.Contratación estatal con énfasis en las nuevas actualizaciones y el manejo del secop II</t>
  </si>
  <si>
    <t>Se realiza la presentaciòn en el primer comité de la vigencia 2022</t>
  </si>
  <si>
    <t>Por temas de infraestructura del ICANH la Oficina de Planeaciòn no entrego a la OCI el resultado de los seguimientos a MIPG a 31 de diciembre se proyecta para febrero de 2022</t>
  </si>
  <si>
    <t>La evaluaciòn se realiza con corte a 31 de diciembre de 2022, el informe sera presentado en enero de 2022</t>
  </si>
  <si>
    <t>La Oficina de Control Interno presento el segundo seguimiento de ITA antes de finalizar el segundo semstre de 2022</t>
  </si>
  <si>
    <t>Instrumentos archivísticos elaborados y aprobados: Corresponde al número de instrumentos archivísticos elaborados y aprobados en la vigencia: 
Programa de Gestion Documental - PGD: Aprobado y Publicado.
Salida a produccion del gestor documental ORFEO, puesta en marcha y parametrizacion a medida.
Ajustes en ORFEO de los siguientes temas: 
1.Ampliar de 300 a 1000 el número de caracteres para escribir instrucciones al reasignar.
2.Ampliar de 300 a 1000 el número de caracteres para escribir en asunto en los formularios de radiación de entrada, salida y memorando.
3.Añadir la extensión .mp4 
4.Hay crear un consecutivo para los actos administrativos del instituto (Resoluciones)
5.Por proceder de la documentación y flujo de las comunicaciones y sus radicados del instituto es necesario que al reasignar no exija tipificar en TRD si no esto ocurre ya cuando se vaya a archivar y o anexar a un expediente. (REVISAR IMPORTANCIA)
6.El asunto no se está arrastrando en la combinación de correspondencia
7.Botón de anulación no funciona
8.Revisar usuario Jmartinez está duplicado en correo electrónico al parecer hay dos, esta Jairo Martinez Cardozo de patrimonio y Jorge Andres Martinez de Juridica 
9.En configuraciones la opción Adm Radicado no funciona todavía
10. La TRD de contratos no está completa
11. Si anexan documentos en un expediente creado no se reflejan como si no los subiera
12.Borrar el anexo que dice borrar de este radicado 2021152000095551
13. Módulo de no requiere respuesta. (Director)
14. Configuración de Estadísticas
15. Botón de visto bueno tiene fallas 
16. Creación de TRD documentos de Apoyo 
17. Validación Modulo administra radicado
18. Creación modulo radicaciones circulares
19. Validación creación de expedientes.
20. Validación modulo transacciones.
21. Actualización de las plantillas oficiales parametrizar.
22. Asignación de código de barras en las comunicaciones oficiales. 
Tablas de Retencion Documental: Elaboradas, Actualizadas, Aprobadas por el Comite de Gestion y Desempeño, radicadas ante el AGN, se recibio concepto tecnico y se comenzo a elaborar las subsananciones al concepto emitido, con la matriz de seguimiento en drive.</t>
  </si>
  <si>
    <t xml:space="preserve">Instrumentos archivísticos elaborados y aprobados: Corresponde al número de instrumentos archivísticos elaborados y aprobados en la vigencia: 
Programa de Gestión Documental - PGD: Aprobado y Publicado.
Salida a producción del gestor documental ORFEO, puesta en marcha y parametrización a medida.
Ajustes en ORFEO de los siguientes temas: 
Para el presente informe se apoyó en las mesas de trabajo sobre los instrumentos archivísticos, TRD y SGDEA, tiempos de retención, seguridad de la información entre otros.
Seguimiento al lanzamiento para todo el instituto de la herramienta ORFEO:
Se realizaron capacitaciones al área de correspondencia y gestión documental para despejar dudas de la radicación de entrada de las comunicaciones oficiales, se ajustaron junto con el área de TI algunos errores. 
Se realizaron mesas de trabajo por la plataforma meet con las distintas áreas o funcionarios que lo requirieron.
Los ajustes al sistema ORFEO se realizaron junto con el área de TI, respecto a la medida que necesita el Instituto.
Ajustes en ORFEO de los siguientes temas: 
Acta de anulación
Asignaciones de Números de Resolución.
Radicados en bandejas salen en desorden 
Adm Archivo no funciona
Asociar varios radicados a uno
Semáforo de radicados
Se gestionó el botón de no requiere respuesta
Semáforo urgente 
Tipificar al momento de radicar
 Parametrización 4-72 Sipost y Certimail
Visor de PDF borra o no deja ver las firmas
Aprobación del instrumento archivístico PINAR por el comité de gestión y desempeño en espera del acta para publicación en la página web.
Tablas de Retención Documental: Elaboradas, Actualizadas, Aprobadas por el Comité de Gestión y Desempeño, radicadas ante el AGN, se recibio concepto técnico y se comenzó a elaborar las subsanaciones al concepto emitido, con la matriz de seguimiento en drive.
Se realizó mesa de trabajo con el funcionario José Alfredo Guerrero Monroy de la entidad Archivo General de la Nación
Se inicio la reunión de manera virtual por TEAMS, para lo cual el evaluador del Archivo General de la Nación de las Tablas de Retención Documental aclara las inquietudes y amplia las observaciones y requerimientos contenidos en el concepto técnico de evaluación del instrumento archivístico que fueron calificados como cumple parcialmente o no cumple.
Por correo electrónico se compartió la grabación de la reunión. 
Se ajustaron los numerales del concepto que eran inquietud
</t>
  </si>
  <si>
    <t xml:space="preserve">Búsqueda, y digitalización de las diferentes series documentales, para consulta a solicitud de las diferentes áreas.
Variables:
1. Corresponde al número de documentos digitalizados en el periodo.
2. Corresponde al número de documentos solicitados en el periodo.
Noviembre (100%) El cumplimiento del indicador se evidencia en el trámite de busqueda de 827 unidades documentales y digitalización de los documentos solicitados por las diferentes Areas para consultar. En el presente período se digitalizaron 6,329
Para el presente periodo se cumplio con la meta establecida que es responder con el 100% de las solicitudes que llegan al area de gestion documental.
</t>
  </si>
  <si>
    <t xml:space="preserve">Búsqueda, y digitalización de las diferentes series documentales, para consulta a solicitud de las diferentes áreas.
Variables:
1. Corresponde al número de documentos digitalizados en el periodo.
2. Corresponde al número de documentos solicitados en el periodo.
Diciembre (100%) El cumplimiento del indicador se evidencia en el trámite de búsqueda de 43 unidades documentales y digitalización de los documentos solicitados por las diferentes Áreas para consultar. En el presente período se digitalizaron 6,121
Para el presente periodo se cumplió con la meta establecida que es responder con el 100% de las solicitudes que llegan al área de gestión documental.
</t>
  </si>
  <si>
    <t>La ejecución presupuestal de la entidad posee comportamiento normal; se realizó el seguimiento respectivo con corte al cierre de mes. Esta medición no se calcula con aplazamiento dada que se informó desde el Ministerio de Hacienda y el Ministerio de Cultura, que no se realizarían recorte presupuestal de los recursos no recaudados por las entidades publicas. En consecuencia, los compromisos por 84% (20,126) del total de recursos de la entidad, las obligaciones llegan al 75% (17,965).</t>
  </si>
  <si>
    <t>Durante el mes de noviembre se realizó el ingreso al sistema de diferentes activos que fueron adquiridos para los parques arqueológicos, adicionalmente, se asignaron a los inventarios individuales de cada parque y se realizaron las placas adhesivas de identificación para ser enviadas a cada sitio. Por otra parte, se verificaron y firmaron los inventarios de los funcionarios o contratistas que asisten al ICANH de manera presencial como se observa en la carpeta de evidencias. Por otra parte, se realizaron inventarios aleatorios durante el mes a los elementos de consumo que se encuentran en las bodegas del almacén.</t>
  </si>
  <si>
    <t>Durante el mes de diciembre se dio por finalizada la verificación de inventarios individuales de cada funcionario, sin embargo, muchos de estos no pudieron ser firmados por estos mismos, debido a que se encuentran en trabajo en casa debido al confinamiento por pandemia. Adicionalmente, se realizó seguimiento de los equipos que se encontraban en préstamo por parte de contratistas para trabajo remoto en casa, los cuales debían ser devueltos antes de finalizar la vigencia 2021.</t>
  </si>
  <si>
    <t xml:space="preserve">1 solicitud recibida
1 respuesta a solicitud 
Comentarios al proyecto de Ley para crear el fomento de servicios para la protección y promoción del patrimonio arqueológico Colombiano </t>
  </si>
  <si>
    <t>En reunión efectuada virtualmente el pasado 8 de septiembre, se acordó con la Subdirección Científica y la Coordinación del Grupo de Arqueología proceder con las actividades de campo una vez que se me manifestó la disponibilidad de los recursos y que entidades como los archivos a consultar (Archivo Histórico de Cali y Parroquia de Jamundí) ya han venido abriendo sus puertas aprovechando que, de acuerdo con las autoridades de salud, ya se facilita el desarrollo de este tipo de consultas con fines investigativos. Se realizó el diseño de tres fichas especializadas para el registro tanto archivístico como etnográfico. De igual manera, se avanzó en la revisión de algunos textos y cartografías alrededor de la historia de Cali</t>
  </si>
  <si>
    <t>Se cuenta con una carpeta con todos los soportes relacionados con la publicación del número 57-2 d el RCA</t>
  </si>
  <si>
    <t>Comienzo a la redacción del informe final del proyecto “Guerra y mercados: el impacto del proceso de independencia en el movimiento de mercancías norandino 1790-1840”. El proyecto busca fortalecer la
línea de historia republicana del área de historia del Instituto al dar continuidad a los proyectos trazados para el año 2020.</t>
  </si>
  <si>
    <t xml:space="preserve">1. Sobre Justicia Wayuu para la Fiscalía
2. Contribución a los resguardos Vegas de Segovia y Pablo Muera </t>
  </si>
  <si>
    <t xml:space="preserve"># de solicitudes recibidas: 10.
# de respuestas a solicitudes 10 
se hicieron aportes a 3 solicitudes respondidas por la Subdirección Científica </t>
  </si>
  <si>
    <t xml:space="preserve"># de solicitudes recibidas: 14
# de respuestas a solicitudes 14
se realizó 1 aporte a solicitud respondida por la Subdirección Científica </t>
  </si>
  <si>
    <t xml:space="preserve"># de solicitudes recibidas: 13
# de respuestas a solicitudes: 13
se realizó 1 aporte a solicitud respondida por la Subdirección Científica </t>
  </si>
  <si>
    <t xml:space="preserve">77 solicitudes de concepto recibidas
56 de respuestas dadas a las solicitudes 
Durante el mes de marzo se ha dado respuestas a 56 de los conceptos solicitados al grupo de patrimonio lo que significa el 72.73 % de las respuestas emitidas. </t>
  </si>
  <si>
    <t>Durante el mes de julio se recibieron 88 solicitudes de conceptos técnicos. De estos 75 fueron respondidos dentro de los tiempos planteados. Adicionalmente de las 24 comunicaciones que quedaron pendientes, se resolvieron 15 de ellas. De las 13 solicitudes pendientes del mes de julio, 10 se encuentran en los tiempos normales de respuesta</t>
  </si>
  <si>
    <t>Durante el mes de septiembre se recibieron 112 solicitudes de conceptos técnicos. De estos 69 se respondieron en el mismo mes, 23 fueron respondidas con posterioridad y 20 aún se encuentran pendientes de respuesta, pero se hallan en los tiempos de cumplimiento. Además se dio respuesta a 6 comunicaciones pendientes del mes de agosto</t>
  </si>
  <si>
    <t>Durante el mes de septiembre se recibieron 110 solicitudes de conceptos técnicos. De estos 80 se respondieron en el mismo mes, 13 fueron respondidas con posterioridad y 17 aún se encuentran pendientes de respuesta, pero se hallan en los tiempos de cumplimiento. Además se dio respuesta a 37 comunicaciones pendientes del mes de octubre</t>
  </si>
  <si>
    <t>Durante el mes de septiembre se recibieron 82 solicitudes de conceptos técnicos. De estos 71 se respondieron en el mismo mes, 4 fueron respondidas con posterioridad y 7 aún se encuentran pendientes de respuesta, pero se hallan en los tiempos de cumplimiento. Además se dio respuesta a 30 comunicaciones pendientes del mes de octubre</t>
  </si>
  <si>
    <t>Durante el mes de diciembre se recibieron 92 solicitudes de conceptos técnicos. De estos 76 se respondieron en el mismo mes, 4 fueron respondidas con posterioridad y 12 aún se encuentran pendientes de respuesta, pero se hallan en los tiempos de cumplimiento.</t>
  </si>
  <si>
    <t xml:space="preserve"># de solicitudes recibidas: 25
# de respuestas a solicitudes: 25    </t>
  </si>
  <si>
    <t xml:space="preserve"># de solicitudes recibidas: 18
# de respuestas a solicitudes: 18   </t>
  </si>
  <si>
    <t># de solicitudes recibidas: 12  
# de respuestas a solicitudes: 12</t>
  </si>
  <si>
    <t>4 solicitudes recibidas
4 respuestas a solicitudes.</t>
  </si>
  <si>
    <t xml:space="preserve">Durante el mes de mayo se llevó a cabo la Participación en una reunión de CONPES con el SINAP con la representación del grupo de patrimonio </t>
  </si>
  <si>
    <t>Participar en Mesas de trabajo con entidades territoriales, públicas y privadas y demás actores relevantes para abordar temas relacionados con la gestión del patrimonio arqueológico.</t>
  </si>
  <si>
    <t>Generar conceptos con énfasis en la formulación y actualización del marco normativo del sector Cultura.</t>
  </si>
  <si>
    <t>Emisión de respuestas a conceptos con énfasis en la formulación y actualización del marco normativo del sector Cultura.</t>
  </si>
  <si>
    <t xml:space="preserve">Durante el mes de marzo se adelantaron dos asesorías, una al municipio de Lebrija, Santander y se dio inicio a la ruta de asesoría a municipios y al municipio de Santiago, Norte de Santander con el cual también se dio inicio a la ruta de asesoramiento con el propósito de apoyar los procesos de gestión del patrimonio arqueológico que adelantan en la actualidad </t>
  </si>
  <si>
    <t>Durante el mes de septiembre se llevó a cabo la primera reunión de seguimiento con la alcaldía de Palmira, Valle, la alcaldía de Piamonte y Popayán, Cauca, Rivera, Huila y Rionegro, Antioquia.</t>
  </si>
  <si>
    <t>Durante el mes de noviembre se dio continuidad a las actividades relacionadas con este tema</t>
  </si>
  <si>
    <t xml:space="preserve">Durante el mes de marzo se trabajó en los comentarios emitidos y se estructuró una nueva versión, que fue remitida para observaciones de Patrimonio y Arqueología. </t>
  </si>
  <si>
    <t xml:space="preserve">El despacho de la Dirección realizó la revisión del componente legal y de forma a los apartados de la aplicación en las fases de trámites. Se realizaron ajustes a los comentarios.
Así mismo se envío a revisión una nueva versión del documento y al modelo de datos del Instituto </t>
  </si>
  <si>
    <t xml:space="preserve">Se realizaron acciones frente a la reestructuración e implementación de los Planes de Manejo Arqueológico de los parques arqueológicos, en concreto revisión jurídica y definición de área de influencia </t>
  </si>
  <si>
    <t>2.4 Investigación para la gestión del patrimonio arqueológico</t>
  </si>
  <si>
    <t>1 Encuentro preparatorio para la reunión con la Dirección de Parques Nacionales de Colombia para el dossier de nominación de la Sierra Nevada de Santa Marta. 2 Mesa técnica nominación SNSM. 3 reunión de seguimiento convenio ICANH- PNNC.
Durante el mes de noviembre se llevó a cabo una reunión directiva y técnica con Parques Nacionales para revisar los términos de articulación interinstitucional en el marco del proceso de la nominación en lo relacionado con el relacionamiento con las comunidades indígenas</t>
  </si>
  <si>
    <t>Durante el mes de enero se avanzó en acompañamiento a Parques Naturales Nacionales en relación con el Manejo y protección de patrimonio arqueológico en el Parque Nacional Natural El Tuparro, particularmente en relación con la caracterización arqueológica y formulación de medidas de manejo</t>
  </si>
  <si>
    <t>Durante el mes de octubre se emitió un concepto técnico relacionado con la gestión del patrimonio arqueológico de la Nación particularmente para el municipio de Albán, Cundinamarca</t>
  </si>
  <si>
    <t>Mesa de trabajo para brindar acompañamiento en la construcción de los lineamientos para la formulación de un Plan de Manejo Arqueológico para las veredas del sur del municipio de Santa Rosa de Cabal.                         
Jornada de acompañamiento, asesoría y sensibilización dirigida a la comunidad interesados en fortalecer el proyecto Museo Comunitario "El Chalguar" en el municipio de Pupiales Nariño</t>
  </si>
  <si>
    <t xml:space="preserve">Durante el mes de febrero las actividades se centraron en adelantar la Actualización de la capa de las áreas arqueológicas protegidas. </t>
  </si>
  <si>
    <t>Durante el mes de marzo se adelantaron consultas sobre sitios arqueológicos por parte del grupo de arqueología y la corrección de sitios arqueológicos en el municipio de Cucaita</t>
  </si>
  <si>
    <t>Durante el mes de abril se adelantaron actividades para la corrección de la ubicación de sitios arqueológicos en el municipio de Popayán</t>
  </si>
  <si>
    <t xml:space="preserve">Respecto al inventario de bienes inmuebles el cual se encuentra en el Atlas Arqueológico de Colombia se cuenta con la actualización y el registro de 17083 sitios con hallazgos arqueológicos. A estos datos se accede por medio del siguiente enlace https://geoparques.icanh.gov.co/, el cual esta disponible para la ciudadanía. </t>
  </si>
  <si>
    <t xml:space="preserve">Se continua con el seguimiento a las labores de mantenimiento en los Parques arqueológicos de San Agustín, Ídolos, Piedras, Tierradentro, Teyuna y Santa María La Antigua Darién. </t>
  </si>
  <si>
    <t xml:space="preserve">Durante el mes de mayo se continuó con el seguimiento a las labores de mantenimiento en los Parques arqueológicos de San Agustín, Ídolos, Piedras, Tierradentro, Teyuna y Santa María La Antigua Darién. </t>
  </si>
  <si>
    <t xml:space="preserve">Durante el mes de julio se continuó con el seguimiento a las labores de mantenimiento en los Parques arqueológicos de San Agustín, Ídolos, Piedras, Tierradentro, Teyuna y Santa María La Antigua Darién. </t>
  </si>
  <si>
    <t xml:space="preserve">Durante el mes de agosto se continuó con el seguimiento a las labores de mantenimiento en los Parques arqueológicos de San Agustín, Ídolos, Piedras, Tierradentro, Teyuna y Santa María La Antigua Darién. </t>
  </si>
  <si>
    <t xml:space="preserve">Durante el mes de septiembre se continuó con el seguimiento a las labores de mantenimiento en los Parques arqueológicos de San Agustín, Ídolos, Piedras, Tierradentro, Teyuna y Santa María La Antigua Darién. </t>
  </si>
  <si>
    <t xml:space="preserve">Durante el mes de octubre se continuó con el seguimiento a las labores de mantenimiento en los Parques arqueológicos de San Agustín, Ídolos, Piedras, Tierradentro, Teyuna y Santa María La Antigua Darién. </t>
  </si>
  <si>
    <t xml:space="preserve">Durante el mes de noviembre se continuó con el seguimiento a las labores de mantenimiento en los Parques arqueológicos de San Agustín, Ídolos, Piedras, Tierradentro, Teyuna y Santa María La Antigua Darién. </t>
  </si>
  <si>
    <t xml:space="preserve">Durante el mes de diciembre se continuó con el seguimiento a las labores de mantenimiento en los Parques arqueológicos de San Agustín, Ídolos, Piedras, Tierradentro, Teyuna y Santa María La Antigua Darién. </t>
  </si>
  <si>
    <t>2.2 Gestión de la investigación en Arqueología.</t>
  </si>
  <si>
    <t xml:space="preserve">Revisión de la información procesada por el contratista en la revisión de fuentes documentales en el Archivo General de la Nación relacionada con: I) Distribución espacial de la Villa de San Bartolomé de Honda en los siglos XVI – XVIII; II) Producción, comercialización, distribución de elementos cerámicos en los siglos XVI y XVIII en la Villa de San Bartolomé de Honda; III) Cartografía de la Villa de San Bartolomé de Honda y su área de influencia entre los siglos XVI y XVIII; IV) Puertos fluviales en el área de influencia de la Villa de San Bartolomé de Honda entre los siglos XVI y XVIII. 
</t>
  </si>
  <si>
    <t xml:space="preserve">Revisión de la publicación Historia de Cali en el siglo XX. Sociedad, economía, cultura y espacio de Edgar Vásquez Benítez (2001). La revisión de Atlas Histórico, aporta una cartografía de interés en cuanto a la zona de estudio, la "Carta geográfica del Distrito de Cali" del año 1937, siendo escasa la información que muestre con detalles ese sector rural. </t>
  </si>
  <si>
    <t xml:space="preserve">Durante esta etapa se han consolidado las actividades que de terreno que se habían iniciado el 24 de octubre tanto en el Municipio de Jamundí como en el Distrito de Cali, a través de la Comisión 29721 de 2021. A partir del 2 de noviembre, se hizo el primer contacto con el Consejo Dos Aguas de la Vereda Cascajal donde se localiza el sitio de interés arqueológico, al cual se refieren todos los testimonios recogidos a lo largo de la temporada mediante el ejercicio etnográfico (tradiciones orales sobre el antiguo cementerio que se remontan a principios del siglo XX). Por su parte, el registro de defunciones de la Parroquia Nuestra Señora del Rosario de Jamundí alcanzó su totalidad incluyendo también dos casos aislados que se remontan a enero de 1919. El Archivo Histórico de Cali (AHC) también ha permitido obtener una serie de estadísticas del censo de 1912 y transacciones de compra y venta que, facilitan contextualizar demográficamente la zona de estudio. </t>
  </si>
  <si>
    <t>En marzo se ha continuado con el procesamiento y análisis de datos de sensores remotos del sitio Mesitas (magnetometría y georradar). Se avanzó en la organización de una página web para divulgación de los resultados. Se avanzó en análisis de artefactos excavados en Mesitas y se continuó la elaboración de borradores de textos de divulgación.</t>
  </si>
  <si>
    <t>En abril se ha continuado con el procesamiento y análisis de datos de sensores remotos del sitio Mesitas (magnetometría y georradar) Sitio Lavapatas. Se avanzó en la organización de una página web para divulgación de los resultados. Se avanzó en análisis de artefactos excavados en Mesitas y se continuó la elaboración de borradores de textos de divulgación.</t>
  </si>
  <si>
    <t>En mayo se ha continuado con el procesamiento y análisis de datos de sensores remotos del sitio Mesitas (magnetometría y georradar) Sitio Mesita A. Se avanzó en la organización de una página web para divulgación de los resultados. Se avanzó en análisis de artefactos excavados en Mesitas y se continuó la elaboración de borradores de textos de divulgación.</t>
  </si>
  <si>
    <t>En junio se ha continuado con el procesamiento y análisis de datos de sensores remotos del sitio Mesitas (magnetometría y georradar), para el Sitio Mesita A, Zona Centro y Sur, así como OP-19. Se añadió una presentación de los mapas de las zonas de Mesita A y OP-19 en la página web prevista para divulgación de los resultados (https://sites.google.com/icanh.gov.co/mesitas-sensoresremotos/). 
Se avanzó en análisis de artefactos líticos excavados en Mesitas y se continuó la elaboración de borradores de textos de divulgación. Se avanzó en el proceso de contratación de compra de una tarjeta gráfica.
Carpeta compartida: https://drive.google.com/drive/folders/18Ao9CXZNMNlQJRt1FDexBUxQH4vDh9h-?usp=sharing</t>
  </si>
  <si>
    <t>En julio se continuó con el procesamiento y análisis de datos de sensores remotos del sitio Mesitas (magnetometría y georradar) Ver: https://sites.google.com/icanh.gov.co/mesitas-sensoresremotos/ y https://drive.google.com/drive/u/1/folders/1j_rdMYiyiyaoI6ionHx4z5PUp-Wg1tx3
Se avanzó en análisis de artefactos líticos excavados en Mesitas y se continuó la elaboración de borradores de textos de divulgación. Se avanzó en contratación de Mantenimiento Preventivo del Georradar.</t>
  </si>
  <si>
    <t>En el mes de abril se ha continuado con el análisis de datos de sensores remotos (georradar) con la interpolación de radargramas de la zona Los Vados Sur.</t>
  </si>
  <si>
    <t>En el mes de octubre se ha continuado el trabajo de campo en Popayán, para completar la prospección del montículo de Morro de Tulcán, a cargo del contratista Javier Giraldo y su equipo de trabajo. Se ha avanzado con procesamiento básico de datos de georradar, cuyos resultados parciales se divulgaron en el evento "Conversatorio Virtual El Morro de Tulcán", organizado por la Universidad del Cauca, en Octubre 29</t>
  </si>
  <si>
    <t>2.4 Investigación para la gestión del patrimonio arqueológico.</t>
  </si>
  <si>
    <t>Conferencia "Gubernamentalidad, neoliberalismo e institucionalidad ambiental en el caso Pascua-Lama, Chile" a cargo del sociólogo Alfredo García Carmona de la Universidad de Atacama (Chile). Test de Proporcionalidad, en el marco de la Consulta Previa del proyecto denominado “Reconstrucción del Sistema de Acueducto de Mocoa” (Proy-1416), a cargo de la Alcaldía Municipal de Mocoa.</t>
  </si>
  <si>
    <t>Borrador de artículo para presentar a revista indexada</t>
  </si>
  <si>
    <t>Un (1) esbozo de artículo para presentar a revista indexada 3%; revisión de bibliografía para la investigación "Significados antropológicos de la seguridad" 3%; revisión de entrevistas de la investigación "Significados antropológicos de la seguridad" 3%; trabajo de investigación que se realiza con mujeres jóvenes de Soacha sobre seguridad y barrismo social en el marco de "Significados antropológicos de la seguridad" 3%</t>
  </si>
  <si>
    <t>Revisión de la versión preliminar del podcast sobre la investigación 8%; Un (1) esbozo de artículo para presentar a revista indexada 8%; revisión de bibliografía para la investigación "Significados antropológicos de la seguridad" 8%; revisión de entrevistas de la investigación "Significados antropológicos de la seguridad" 8%; trabajo de investigación que se realiza con mujeres jóvenes de Soacha sobre seguridad y barrismo social en el marco de "Significados antropológicos de la seguridad" 8%; dirección de tesis de estudiante de la Universidad Distrital 8%; Convocatoria a Reunión de Consulta Previa, etapa de Preconsulta y Apertura del Test de Proporcionalidad, en el marco de la Consulta Previa del Proyecto “UPME 04-2014 REFUERZO SUROCCIDENTAL A 500KV PROYECTO LA VIRGINIA- ALFÉREZ” (PROY-01367), 4 de octubre de 2021 a las 9 a.m.; "Coordinación del Grupo de Antropología Social; proyección de comisiones en el marco de las etapas de la consulta previa y el test de proporcionalidad; asistencia a las reuniones con la Dirección, Subdirecciones, Coordinadores de Áreas; reuniones con el Grupo de Antropología; participación en rutas interministeriales; asistencia a reuniones en procesos de consulta previa y Sentencias de la Corte Constitucional; diligenciamiento de seguimiento de actividades; coordinación con Antonio Olmos y Mabel Andrea Carmona Lozano en la elaboración de las respuestas a los conceptos y requerimientos de instituciones; aprobación de informes; conversaciones con el grupo de Antropología sobre las sentencias de la Corte Suprema de Justicia y la Corte Constitucional; valoración de los productos sonoros producidos por Paola Andrea Montoya; elaboración de comunicaciones para la divulgación del documental Quién gobierna el Río Atrato; Revisión a respuestas, respuestas, y supervisión de respuestas a 10 solicitudes de instituciones. Convocatoria para la Reunión FORMULACIÓN DE ACUERDOS en cumplimiento a lo ordenado por la Sala séptima de la Corte Constitucional en el ordinal 8 de la Sentencia Proferida
en: “ACCIÓN DE TUTELA SENTENCIA T-011 DE 2019 EXPEDIENTE T-6.867.203 DEL 22 DE ENERO DE 2019”; Coordinación de las gestiones del grupo de antropología para la realización de un proyecto de investigación en el marco de la orden judicial sobre la comunidad Misak por un juzgado de Restitución de Tierras para que fomenten, y divulguen al interior de la mencionada comunidad solicitante, investigaciones sobre su cultura propia, haciendo énfasis en el rescate y conservación de la tradición oral, utilizando para ello nuevas tecnologías incluidas medios de comunicación y herramientas audiovisuales;</t>
  </si>
  <si>
    <t>Avance del borrador del artículo a presentar a revista indexada; producción de la versión final de un audio sobre la investigación; revisión de bibliografía para la investigación "Significados antropológicos de la seguridad"; revisión de entrevistas de la investigación "Significados antropológicos de la seguridad"; trabajo de investigación que se realiza con mujeres jóvenes de Soacha sobre seguridad y barrismo social en el marco de "Significados antropológicos de la seguridad"; finalización de la dirección de tesis del estudiante de la Universidad Distrital; Elaboración de las correcciones para la Matriz de trazabilidad de la compilación por Andrés Salcedo-Fidalgo y María Teresa Salcedo; Gestión precontractual de los contratos del personal de apoyo técnico y profesional del grupo de antropología social; Seguimiento a los proyectos y elaboración de respuestas en el marco de las Convocatorias de Estímulos 2021 del Ministerio de Cultura-ICANH. Respuesta a solicitudes y revisión de respuestas, conceptos (12 en total) y revisión de contenidos de actas de las consultas previas; aportes a las respuestas realizadas desde el área de arqueología. Participación en el Comité Directivo del 14 de Diciembre de 2021;</t>
  </si>
  <si>
    <t>Divulgación de los contenidos del volumen en versiones AOP y finales, a través de redes sociales, contactos de Gmail y Oficina de Comunicaciones ICANH. Exportación del volumen completo y los detalles de su gestión editorial a la plataforma Scienti Colciencias para convocatoria Publindex.</t>
  </si>
  <si>
    <t xml:space="preserve">Asignación de pares para 2 manuscritos de la sección miscelánea. Comunicación de rechazos de manuscritos que no resultaron seleccionados para ninguna de las secciones de la RCA. Actualización del cuadro general de seguimiento de todos los manuscritos con proceso editorial activo en la RCA: https://docs.google.com/spreadsheets/d/19Kjs1_37gm9uG7E6lAlBKOCf-XlhUfqmxfd3FLpmvsE/edit?usp=sharing  ; Normalización bibliográfica y adecuación editorial de 2 manuscritos aprobados. Envío a corrección de estilo.   </t>
  </si>
  <si>
    <t>Envío de conceptos editoriales que acompañaron las evaluaciones externas. Revisión y ajuste de la información brindada en el menú principal, panel lateral y carrusel de anuncios para mejorar la accesibilidad de los contenidos web de la RCA. Redigitalización de contenidos históricos de la RCA. Soporte técnico permanente a los usuarios de la plataforma Open Journal Systems.</t>
  </si>
  <si>
    <t xml:space="preserve">Adecuación de manuscritos y asignación de dos revisores para cada uno. Actualización del cuadro general de seguimiento de todos los manuscritos con proceso editorial activo en la RCA: https://docs.google.com/spreadsheets/d/1E4NYg43TOKjHOKVTM2qgF86RSmrgcHk6ZgILzv56Sw8/edit?usp=sharing </t>
  </si>
  <si>
    <t>Selección y contacto con los evaluadores, se esperan las respuestas en Noviembre. Preparación de los manuscritos para su envío a pares externos. Solicitud de revisiones.  Envío de evaluaciones externas y concepto editorial solicitando nueva versiones a 2 autores del número; Actualización del cuadro general de seguimiento de todos los manuscritos con proceso editorial activo en la RCA: https://docs.google.com/spreadsheets/d/1E4NYg43TOKjHOKVTM2qgF86RSmrgcHk6ZgILzv56Sw8/edit?usp=sharing;</t>
  </si>
  <si>
    <t>La convocatoria aún no inició (se abrirá un año antes de la fecha de publicación). Respuesta a solicitudes de información del público. Elaboración de certificados de recepción y de evaluación. Indexación Scielo y Redalyc de la RCA 57-1.</t>
  </si>
  <si>
    <t>Elaboración de cronograma versión cuatrimestral y programación del flujo editorial completo. Envío a los editores invitados. Evaluación formal preliminar de los contenidos y envíos a los editores. Evaluación editorial y asignación de pares evaluadores externos.</t>
  </si>
  <si>
    <t xml:space="preserve">Continuando con la revisión bibliográfica relacionada con el siglo XVIII neogranadino, se ha concluido la lectura y el análisis del libro de Antonio Julián, La perla de América, Provincia de Santa Marta: reconocida, observada y expuesta en discursos históricos. Obra escrita en Roma y publicada en Madrid en 1787. El análisis se ha centrado, siguiendo los objetivos del proyecto, en las visiones que allí se plasman particularmente respecto al territorio, el poder provincial y el orden monárquico. </t>
  </si>
  <si>
    <t>Se contrata un investigador para hacerse cargo de la línea de investigación en historia republicana, presenta el proyecto “Guerra y mercados: el impacto del
proceso de independencia en el movimiento de mercancías norandino 1790-
1840” que tiene como objeto analizar cuantitativamente la dirección, magnitud y mecánica de los flujos de mercancías a lo largo de los Andes del norte en el territorio que entonces cubría parte del virreinato de la Nueva Granada y que luego comprendería las repúblicas de Nueva Granada y Ecuador. Este proyecto centra su atención en el movimiento de mercancías, con lo que se da continuidad a una fase anterior, en la que se enfatizó la dimensión monetaria. El ejercicio permitirá entender el rol de la circulación de las mercancías y de los intercambios mercantiles en la conformación de redes comerciales de larga
distancia.</t>
  </si>
  <si>
    <t>Se presenta un enfoque busca condensar los avances interpretativos realizados, a la fecha, del proyecto “Guerra y mercados: el impacto del proceso de independencia en el movimiento de mercancías norandino 1790-1840”. El avance presenta un análisis agregado de la economía y sociedad norandina entre 1810 y 1840. Presenta, en particular, la imagen una economía en reorganización, desplegando reformas monetarias y mineras claves poco exploradas por la literatura. La base de datos recopilada a la fecha, en efecto, permitirá expandir las aristas aquí esbozadas.</t>
  </si>
  <si>
    <t>Se continúo la escritura del artículo Palatalización en el muysca de Bogotá. Se creó una lista de cognados de lenguas chibchas magdalénicas para identificar la evolución de los fonemas *ts, *s y *t ante i, y se realizaron varias hipótesis sobre su evolución, y sobre cómo los cambios fonológicos que recientemente había sufrido el español incidieron en la elección de ciertos caracteres latinos para la ortografía del muysca bogotano. Se estableció un conversatorio con el profesor Miguel Ángel Quesada Pacheco y la profesora María Emilia Montes. Para comienzos de noviembre.</t>
  </si>
  <si>
    <t xml:space="preserve">Se continúo la escritura del artículo Palatalización en el muysca de Bogotá. Se termina el primer borrador del informe.         Se respondieron por correo electrónico las consultas de los ciudadanos relacionadas con el campo de lingüística histórica.
</t>
  </si>
  <si>
    <t>Reuniones del Instituto y la oficina de publicaciones
Proceso de digitalización de la revista 26-II 
b.  Comunicación permanente con Manuel Gámez Casado, coordinador de la sección especial.
c.  Envíos a jurados de los nuevos artículos recibidos durante los últimos días del mes de junio.
Aprobar la versión final de cada número.
Apoyar la coordinación de las tareas detalladas en el manual de funciones de la revista (distribución de ejemplares entre los colaboradores de la revista, proceso de indexación nacional —Aplicativo Publindex—, e internacional, normalización bibliográfica de los contenidos que se publiquen, etc.).
Hacer seguimiento de las actividades publicitarias y de comunicación de la Revista.
Organización y gestión de piezas gráficas para las convocatorias
Desarrollo, en conjunto con el área de Divulgación y publicaciones, de notas audiovisuales.
Actualización de la base de datos de los evaluadores de artículos
Dar el visto bueno a los certificados que expida la institución a autores y jurados participantes.
Participar en eventos académicos relacionados con la edición de revistas científicas
d.  Revisión diaria del estado de las evaluaciones y recordación a los autores de las fechas de cumplimiento de compromiso.
e.  Revisión diaria de los asuntos pendientes de los artículos del número 27 -I: imágenes y correcciones. 
f.  Organización de los artículos pre- aprobados del número 27-I
g.  Comienzo a la normalización bibliográfica del número 27-I.
Preparación de los números siguientes:
-   Gestión de las piezas gráficas de las siguientes revistas
-   Preparación de la presentación gráfica del Dossier “Pueblos indios en el periodo colonial tardío (1700-1821) en las Américas Hispana y Lusitana”. Sección a cargo del profesor Antonio Escobar
Actividades publicitarias y de comunicación de la Revista -   Continuación de los clips virtuales de la revista. 
-   Preparación de los dos foros virtuales sobre “Cultura visual”
a.  Primer Foro: miércoles 11 de agosto del 2021 a las 9:30 a.m. hora colombiana.
b.  Segundo Foro: miércoles 13 de octubre de 2021 a las 9:30 a.m. Retratos, reliquias, milagros y otras experiencias visuales coloniales.</t>
  </si>
  <si>
    <t>Revisión del funcionamiento de las estadísticas en la página de la Revista
- Revisión de la llegada de nuevos artículos por el OJS. Se suprimieron las notificaciones que anunciaba la llegada de nuevos artículos.
- Solicitud de la inclusión del carrusel en la página de la revista -   Avances en el cronograma de la edición de la Revista 27-I
- Se ha enviado a la oficina de Publicaciones 5 artículos y 1 reseña para revisión editorial
- Se sigue trabajando en la normalización bibliográfica de otros 5 artículos para la sección “Colombia y el mar Caribe”. Gestión de las piezas gráficas de las siguientes revistas
-   Preparación de la presentación gráfica del Dossier “Pueblos indios en el periodo colonial tardío (1700-1821) en las Américas Hispana y Lusitana”. Sección a cargo del profesor Antonio Escobar. Comunicación con Sebastián Uribe, actual asistente y coordinador editorial - Comunicación con Guillermo Sosa y Jorge Gamboa
- Comunicaciones con Alejandra Avilan, asistente de Historia - Comunicación con Jimena Guerrero
- Búsqueda de posibles candidatos para ocupar el cargo.</t>
  </si>
  <si>
    <t>Selección de los artículos que se publicarán en el 27-I.
Organización de la revista 27-I que contendrá: 5 artículos en la Sección Especial; 8 en la sección general y 5 reseñas.
SECCIÓN ESPECIAL
1.  Calles y Casas de Santa María de la Antigua del Darién. Alberto Sarcina, Carolina Quintero
2. Frustraciones imperiales en la franja del caribe occidental: Robert Hodgson y el Virreinato de la Nueva Granada a finales del siglo XVIII. Antonino Vidal Ortega, Raul Román.
3.  Del Nuevo Reino de Granada a Nueva España. El ocaso profesional del ingeniero Lorenzo de Solís Miguel Ángel Nieto Márquez.
4.  La batería de San Francisco de Paula: San Juan de Puerto Rico. Nuria Hinarejos Martín.
5.  Los capuchinos hispanos y sus misiones americanas durante la primera mitad del siglo XVII. Anel Hernández
SECCIÓN GENERAL
1. 1.De una “feliz revolución” a una “revolución criminal”. El concepto de revolución en la prensa de Lima y Buenos Aires en tiempos de legitimidad política (1810-1816).Luis Daniel Morán y Carlos Carcelén.
2.  Puestos fronterizos, guardias, fortines y fuertes de la frontera rioplatense tardo-colonial: entre la polisemia y las carencias castrenses. Arnaldo Andrés Aguirre y Eduardo Iraola.
3.  Crédito eclesiástico y sistema de empréstitos de la catedral de Popayán, 1632 – 1790. Carolina Abadía Quintero
4.  El sistema de intendencias y el gobierno de los erarios en el Nuevo Reino de Granada. Una aproximación institucional. José Joaquín Pinto Bernal
5.  La limpieza del pecado. Legitimación de Francisco Ortiz, hijo natural, en Cundinamarca durante la segunda mitad del siglo XVI. Diana Catalina Acosta Parsons
6. “Los ídolos siguen deambulando”: relectura de dos procesos de extirpación de idolatrías en el suroccidente de la provincia de Tunja (1595). Martin Ernesto Álvarez Tobos Martin Ernesto Álvarez Tobos
7. Intercambio de saberes y encuentros entre las prácticas médicas indígenas y españolas durante el primer siglo de conquista española en Chile Michelle Lapierre, Dr. Matthias Gloël
8.  Comercio y contrabando de esmeraldas neogranadinas en Italia meridional: joyería y simbología en la Edad Moderna. Francesco De Nicolo y Laura Vargas
RESEÑAS
1. Beatriz Ferrús Antón y Ángela Inés Robledo, editoras. Voces conventuales: escritura y autoría femenina en Hispanoamérica (Siglos XVII- XVIII). Alicante: Universidad de Alicante, 2020, pp. 224. Jimena Guerrero
32. Estrategia y propaganda. Arquitectura militar en el Caribe (1689-1748)    Jorge Galindo-Díaz
3. Parientes, criados y allegados: los vínculos personales en el mundo virreinal peruano. Vladimir Daza Villar
4. Entre Colonia y Republica. Fiscalidad en Ecuador, Colombia y Venezuela, 1780-184. Cristhian Sebastián Riaño Jurado
5. Báez Hernández, Francisco. El repartimiento de Tenerife (1493-1569), La Laguna: Instituto de Estudios Canarios, 2016, 731 páginas. Judit Gutiérrez de Armas
Solicitud a Manuel Gámez para que nos apoye ante el AGI con los derechos de reproducción de las imágenes que acompañan los artículos.
Revisión semanal de la página y solicitud para que en esta se incluya la información de las convocatorias siguientes.</t>
  </si>
  <si>
    <t>1. Coordinación con Lina Garzón de las tareas pendientes a través de reuniones virtuales semanales.
2. Revisión de las imágenes pendientes de los artículos en proceso.
3. Evaluación de la primera armada de los artículos que se publican en la revista 27-I.
4. Establecer los parámetros para la corrección de estilo del artículo en inglés.                                                               5. Revisión de la 1a. armada de la revista. Se entregó nuevamente a Publicaciones el día 17 de
noviembre.
6. Revisión del funcionamiento del OJS y de los cambios realizados en el OJS por Diego Gil
7. Evaluación de la actualización del Publindex.
8. Medidas para fortalecer la publicidad de la revista.
9. Publicaciones tiene fecha de finalización de correcciones de primera armada el 1 de diciembre y
le envía el PDF a Nathalia para la elaboración de la segunda.
10. El cierre de la revista según cronograma será el 13 de diciembre después de los ajustes necesarios
realizados por Nathalia. Ese día se envía la versión final para la última verificación y autorización
de impresión.</t>
  </si>
  <si>
    <t xml:space="preserve">En este mes se realiza finalmente la publicación y edición de los números correspondientes. Enlace: https://revistas.icanh.gov.co/index.php/fh/issue/view/118/6 </t>
  </si>
  <si>
    <t xml:space="preserve">Evaluar investigaciones arqueológicas en el marco de la legislación colombiana.   </t>
  </si>
  <si>
    <t>Se realizó una reunión el 1 de junio a la que asistieron el Director y la Subdirectora Científica, y se ajustaron los términos publicados en mayo. Se logró contar con las modificaciones requeridas en la página web de la convocatoria. 
El Instituto realizó una campaña de divulgación a través de redes sociales como Twitter, Instagram, Facebook, en esta labor se tuvo el apoyo del Ministerio de Cultura.
El 21 de junio se llevó a cabo una jornada de socialización de las 9 convocatorias ofertadas por medio de YouTube 
Finalmente, con corte al 30 de junio el Grupo de Fomento y Estímulos a la Creación, a la investigación, a la actividad Artística y Cultural, remitió este reporte de participación a las convocatorias del Instituto.</t>
  </si>
  <si>
    <t>El proceso de evaluación continuó por parte del Ministerio de Cultura.
Se tuvo una reunión con el Ministerio donde se recibió un avance de resultados parciales de las convocatorias .</t>
  </si>
  <si>
    <t>Mediante la Resolución No. 1275 de 10 de septiembre de 2021, el Ministerio de Cultura otorgó los estímulos de las Convocatorias del “Programa Nacional de Estímulos Portafolio 2021-Entidades Adscritas al Ministerio de Cultura”, resultando seleccionados como ganadores:
1 ganador en la convocatoria CREACIÓN DE CONTENIDO EDITORIAL DIGITAL EN PATRIMONIO CULTURAL PARA PÚBLICO INFANTIL
1 ganador en la convocatoria CREACIÓN EN ANTROPOLOGÍA VISUAL NINA S. DE FRIEDEMANN
3 ganadores en la convocatoria INVESTIGACIÓN EN ANTROPOLOGÍA SOCIAL (2 estudiantes de pregrado, 1 investigador con trayectoria) 
3 ganadores en la convocatoria INVESTIGACIÓN EN ESTUDIOS ARQUEOLÓGICOS SOBRE PROCESOS SOCIALES EN COLOMBIA (2 estudiantes de pregrado, 1 investigador con trayectoria) 
4 ganadores en la convocatoria INVESTIGACIÓN EN HISTORIA COLOMBIANA (1 estudiante de pregrado, 1 investigador con trayectoria, 2 investigadores con trayectoria) 
3 ganadores en la convocatoria INVESTIGACIÓN EN PATRIMONIO ARQUEOLÓGICO (2 estudiantes de pregrado, 1 investigador con trayectoria) 
1 ganador en la convocatoria RECONOCIMIENTOS NARRATIVAS SOBRE LOS PUEBLOS INDÍGENAS
1 ganador en la convocatoria RELATOS DE NUEVAS NARRATIVAS SOBRE LA LIBERTAD DE LAS COMUNIDADES NEGRAS, AFROCOLOMBIANAS, RAIZALES Y PALENQUERAS -NARP EN COLOMBIA</t>
  </si>
  <si>
    <t>Evento 3. Durante los días 01, 02, 03, 09 y 11 de marzo se desarrollaron las jornadas de "Socialización de resultados del programa de fomento" para el área de Historia.
Se continuó con el Evento 4. Durante el mes de marzo se llevó a cabo la cuarta sesión de la Cátedra Chocó, "Historia de los grupos humanos del Chocó, siglos XVI-XX"</t>
  </si>
  <si>
    <t>Evento 5. El 15 de abril el área de Historia desarrolló el primer capítulo de la serie "Describiendo la República" titulado "Comisiones y viajeros del siglo XIX", dedicado a conversar sobre el contexto de creación del Museo Nacional de Colombia y sus antecedentes como la Escuela de Minas y como el Museo de Historia Nacional. 
Evento 6: Cátedra Nacional 'Colombia Bioazul: Dos Mares Un País, Territorios por Explorar' 2021-1. Esta cátedra se enmarca en el inicio de la Década de las Ciencias Oceánicas para el Desarrollo Sostenible 2021 - 2030 (Década de los Océanos) declarada por la Organización de las Naciones Unidas (ONU). 
Evento 7: Disyuntivas del posacuerdo en Colombia. Panel 3: Medio ambiente, conflictos y paz -ciclo de conferencias «Disyuntivas del posacuerdo en Colombia», agenda académica internacional que reúne a voces expertas de la academia colombiana, las organizaciones de la sociedad civil y centros de pensamiento con expertos internacionales. 
Se continuó con el Evento 4. Durante el mes de abril se llevó a cabo la quinta sesión de la Cátedra Chocó, "Conversación sobre el documental: "Quién gobierna el río Atrato"</t>
  </si>
  <si>
    <t>Se continuó con el Evento 4. Cátedra Chocó.: Cap. 7: Proceso de la Escuela radiofónica Atarraya de saberes
Se continuó con el Evento 5. Describiendo la República: " Capítulo 3: Relatos de viajeros colombianos, 1850-1860". A cargo del área de Historia.   
Evento 8: Chiribiquete: encuentro de territorios y pensamientos. Se contó con el apoyo de Parques Nacionales Naturales de Colombia y la Sociedad Zoológica de Frankfurt en el marco de las actividades de gestión y protección del Parque Nacional Natural Serranía de Chiribiquete como patrimonio mixto de la humanidad declarado por UNESCO en 2018, y se realizó un total de tres (3) encuentros.
Evento 9: "VII Coloquio internacional imagen y culturas VI Coloquio de la imagen en la tradición mesoamericana". El Coloquio Internacional Imagen y Culturas está abierto a todas las propuestas que aborden la imagen visual desde cualquier perspectiva disciplinar, es su interés el intercambio interdisciplinar a nivel teórico y metodológico, realizado del 23 al 25 de junio</t>
  </si>
  <si>
    <t xml:space="preserve">
Evento 16. Congreso de historia económica, realizado entre los días 11 al 15 de octubre por el área de historia.
Evento 17. Panel “Retratos, reliquias, milagros y otras experiencias visuales coloniales”.
Evento 18. Reflexiones sobre problemas y desafíos de las prácticas de intermediación de antropólogxs, entre actores étnicos y Estado. 
Evento 20. Laboratorios de formación de mediadores Museo Arqueológico CEA - Putumayo
Se continuó con Evento 4.Cátedra Chocó | Cap. 11: El rol de Cocomacia en el reconocimiento de derechos de comunidades étnicas.
Se continúo con el evento 13. Ciclo “A.P. Antes del Presente: avances de investigación en Arqueología”.
Conferencia 14 | Producción social en la cuenca alta de la quebrada Piedras Blancas
Conferencia 15 | Modelos predictivos para la zonificación arqueológica
Se continuó con el evento 14. Serie Diarios de campo. ¿Cómo se investigan las lenguas chibchas de la Cordillera Oriental?. con la participación de Diego Gómez de Historia.</t>
  </si>
  <si>
    <t xml:space="preserve">Evento 21. Coloquio Internacional “Problemas, fuentes y métodos en la historia fiscal, financiera y monetaria del Nuevo Reino de Granada, Colombia y América Latina”. Desarrollado por el área de Historia.
Evento 22. Mujeres indígenas, violencia sexual y acceso a la justicia. 
Evento 23. El conocimiento tradicional y las técnicas asociadas al barniz de Pasto.
Evento 24. Presentación de la cartilla «El patrimonio arqueológico de Soacha, su plan de manejo y protección»
Se continuó con el Evento 4. Cátedra Chocó | Cap. 12: Yerbateras del Amor, un proceso de rehabilitación emocional a través de la resiliencia.
Se continuó con el evento 14. Diarios de Campo. Sensores remotos y geofísica aplicada a la Arqueología, con la participación de Julián Gallego. </t>
  </si>
  <si>
    <t xml:space="preserve">Planteamiento inicial del argumento y estructura del informe.                                                                                                              </t>
  </si>
  <si>
    <t>Elaboración del documento de presentación, propuesta metodológica y propuesta de invitados de la Mesa de trabajo titulada “Diez años del concepto de daño cultural. Avances, tensiones y límites”, para ponerlo a consideración del grupo de antropología social. Realización de la cuarta sesión del taller “El daño cultural en el marco del plan maestro de protección y restauración del PNN Tayrona”, que responde a la implementación del “Plan maestro de protección y restauración del PNN Tayrona”. Participación representando al Instituto en la VI Sesión del Comité Técnico para la formulación de la política pública de Sitios Sagrados, convocada la Dirección de Poblaciones, del MinCultura. Participación en la reunión sobre el concepto de “ancestralidad” en la política pública de restitución, en el marco de la elaboración que adelanta la Agencia Nacional de Tierras del documento técnico para la implementación del Artículo 2333 de 2014 sobre protección y seguridad jurídica de las tierras y territorios ocupados o poseídos ancestralmente.</t>
  </si>
  <si>
    <t>Transmisión en vivo a través del canal de YouTube de la entidad, del capítulo N°7 de la serie Palabra, imagen y memoria, con el programa titulado “Presencia del legado de Virginia Gutiérrez de Pineda” y la participación de María Imelda Ramírez, Clara Carreño y Mábel López. Con este capítulo se dan por terminadas las actividades de extensión del presente año.</t>
  </si>
  <si>
    <t>Editar, publicar, divulgar y difundir las investigaciones realizadas por investigadores de los campos misionales del ICANH, que cumplan con las políticas y estándares de calidad trazados por la política editorial del instituto, con miras a la consolidación de las diferentes colecciones del sello editorial. 
(títulos recibidos en Almacén)</t>
  </si>
  <si>
    <t>Se realizan los procesos de contratación de los equipos del grupo. Se distribuyen tareas de manera equitativa y se continúan los trabajos editoriales sobre las distintas obras de la siguiente manera: 
Curas en la diócesis (En ajustes de primera armada)
Vivir en policía (Ajustes finales de 4ta armada)
Memoria de antigüedades neogranadinas (Ajustes finales sobre Word, previa a diagramación)
El mestizo no es de color (En lectura de coordinación editorial luego de corrección de estilo)
Cuentos de la conquista (Ajustes finales sobre Word, previa a diagramación)
Nuevo atlas histórico marítimo de Colombia (En lectura de coordinación editorial)
Colección cultura campesina: Entre el racimo y la ración (en lectura de coordinación editorial)
Colección cultura campesina: Pasando trabajo (en revisión de última armada)
A un salto del pasado (Nueva esperanza vol. 1) (En lectura de publicaciones sobre Word, previos a diagramación)
A un salto del pasado (Nueva esperanza vol. 2) (revisión de autor)
Catálogo exposición Pura fibra (En lectura de publicaciones sobre Word, previa a diagramación)
Naturaleza como infraestructura (Pendiente de asignar a una de las coordinadoras editoriales de la oficina)
Paz y guerra (En inserción de correcciones)
Miradas a Chiribiquete (En corrección de estilo)
Guía del buen viajero. La Lindosa y Chiribiquete. (En corrección de estilo)
Revista Colombiana de Antropología 57-1 (En ajustes finales para impresión)
Revista Fronteras de la historia 26-1 (En impresión)
Revista Colombiana de Antropología 57-2 (En preparación de material por parte del equipo editorial de la revista)
Revista Fronteras de la historia 26-2 (En preparación de material por parte del equipo editorial de la revista)   
Juntos allá y acá. Estímulo infantil (revisión de archivos en Word y envío a las autoras para aprobación de correcciones)
Chía, nuestro hogar (En ajustes de autores)  
Señores de los parajes nevados (autor está buscando imágenes para reemplazar)  
Cartilla para la gestión y protección del patrimonio (En corrección de estilo)    
Reconfiguraciones políticas de la etnicidad en Colombia, vol. 3 (En corrección de estilo)
Reconfiguraciones políticas de la etnicidad en Colombia, vol. 4 (Textos en ajustes por los autores)
Etnografías de las vidas campesinas en el suroccidente colombiano (A la espera de la introducción y de un capítulo del libro para avanzar en su respectiva corrección de estilo)
Daño cultural: Análisis crítico jurídico-antropológico y recomendaciones al Estado colombiano para su caracterización, prevención y reparación (A la espera de los comentarios de los autores sobre los ajustes propuestos en la corrección de estilo) Conceptualización del campesinado en Colombia (recibido en Almacén) Paraíso y frontera (en producción Imprenta Nacional) Antes de la Ciencia (en producción Imprenta Nacional) Arqueología en territorios de incandescencia (en producción Imprenta Nacional) Reconfiguraciones políticas Vol. 2 (en producción Imprenta Nacional) El sujeto en la historia marítima (en producción en Imprenta Nacional) Revista Fronteras de la Historia 25-2 ( en producción en Imprenta Nacional) Cartilla El patrimonio arqueológico de Soacha (en producción en Imprenta Nacional) Revista Colombiana de Antropología 56-2 (en producción en Imprenta Nacional) Los woounan y la construcción de su paisaje (en producción en Imprenta Nacional)</t>
  </si>
  <si>
    <t xml:space="preserve">Se realizan los procesos de contratación de los equipos del grupo. Se distribuyen tareas de manera equitativa y se continúan los trabajos editoriales sobre las distintas obras de la siguiente manera: 
Curas en la diócesis (Elaboración de segunda armada y cotejo y ajustes finales)
Vivir en policía (Entregada a impresión y revisión de pruebas de impresión)
Memoria de antigüedades neogranadinas (En elaboración de primera armada)
El mestizo no es de color (En lectura de coordinación editorial)
Cuentos de la conquista (Elaboración de primera armada)
Nuevo atlas histórico marítimo de Colombia (En consolidación de imágenes para envío a diagramación)
Colección cultura campesina: Entre el racimo y la ración (finalización de lectura de coordinación editorial, texto listo para diagramar)
Colección cultura campesina: Pasando trabajo (En ajustes finales para impresión)
A un salto del pasado (Nueva esperanza vol. 1) (En lectura de publicaciones sobre Word, previos a diagramación)
A un salto del pasado (Nueva esperanza vol. 2) (revisión de autor)
Catálogo exposición Pura fibra (En lectura de publicaciones sobre Word, previos a diagramación)
Naturaleza como infraestructura (Pendiente de asignar a una de las coordinadoras editoriales de la oficina)
Paz y guerra (en inserción de correcciones)
Miradas a Chiribiquete (En corrección de estilo)
Guía del buen viajero. La Lindosa y Chiribiquete (En corrección de estilo)
Revista Colombiana de Antropología 57-1 (En impresión)
Revista Fronteras de la historia 26-1 (En impresión)
Revista Colombiana de Antropología 57-2 (elaboración de cronograma; recepción de primera entrega de material y envío a corrección)
Revista Fronteras de la historia 26-2 (Recepción y evaluación editorial del material)   
Juntos allá y acá. Estímulo infantil (en diagramación)
Chía, nuestro hogar (En corrección de estilo)  
Señores de los parajes nevados (autor está buscando imágenes para reemplazar)  
Cartilla para la gestión y protección del patrimonio (En corrección de estilo) 
Reconfiguraciones políticas de la etnicidad en Colombia, vol. 3 (En limpieza y lectura de coordinación editorial en Word con corrección de estilo)
Reconfiguraciones políticas de la etnicidad en Colombia, vol. 4 (Textos en ajustes por los autores)
Etnografías de las vidas campesinas en el suroccidente colombiano (A la espera de la introducción y de un capítulo del libro para avanzar en su respectiva corrección de estilo)
Daño cultural: Análisis crítico jurídico-antropológico y recomendaciones al Estado colombiano para su caracterización, prevención y reparación (A la espera de los comentarios de los autores sobre los ajustes propuestos en la corrección de estilo) Paraíso y frontera (recibido en Almacén) Antes de la Ciencia (recibido en Almacén) Arqueología en territorios de incandescencia (recibido en Almacén) Reconfiguraciones políticas Vol. 2 (recibido en Almacén) El sujeto en la historia marítima (recibido en Almacén) Revista Fronteras de la Historia 25-2 (recibido en Almacén) Cartilla El patrimonio arqueológico de Soacha (recibido en Almacén) </t>
  </si>
  <si>
    <t>Se realizan los procesos de contratación de los equipos del grupo. Se distribuyen tareas de manera equitativa y se continúan los trabajos editoriales sobre las distintas obras de la siguiente manera: 
Los curas en la diócesis (En aprobación de coordinadora de Divulgación y Publicaciones)
Vivir en policía (En producción de Imprenta Nacional)
Memoria de antigüedades neogranadinas (Revisión de primera armada)
El mestizo no es de color (Libro detenido por proceso de auditoría)
Cuentos de la Conquista (Se solicitaron ajustes a la última armada)
Nuevo atlas histórico marítimo de Colombia (Se aprobó maqueta y cubierta y se remitieron archivos abiertos al coeditor UNAL)
Colección cultura campesina: Entre el racimo y la ración (Proceso detenido por auditoría)
Colección cultura campesina: Pasando trabajo (Proceso detenido por auditoría)
A un salto del pasado (Nueva esperanza vol. 1) (En lectura de Publicaciones sobre Word, previos a diagramación)
A un salto del pasado (Nueva esperanza vol. 2) (En limpieza de textos)
Catálogo exposición Pura fibra (La autora solicitó ajustes estructurales sobre la primera armada y se decidió que los haría desde Patrimonio, el proceso en Publicaciones se da por cerrado)
Naturaleza como infraestructura (En lectura de primera armada)
Paz y guerra (En lectura de coordinación editorial, previa a diagramación)
Miradas a Chiribiquete (En lectura de coordinadoras editoriales de PNNC e ICANH)
Guía del buen viajero. La Lindosa y Chiribiquete. (En lectura de coordinadoras editoriales de PNNC e ICANH)
Revista Colombiana de Antropología 57-1 (Recibida en almacén)
Revista Fronteras de la historia 26-1 (Recibida en almacén)
Revista Colombiana de Antropología 57-2 (recepción de originales de segunda entrega de material, corrección de estilo, revisión de autor)
Revista Fronteras de la historia 26-2 (en corrección de estilo)   
Juntos allá y acá. Estímulo infantil (en ajustes de diagramación)
Chía, nuestro hogar (En lectura de primera armada por coordinación editorial) 
Señores de los parajes nevados (incorporación de cambios y de imágenes en el Word por la coordinación)  
Cartilla para la gestión y protección del patrimonio (revisión de ajustes por los autores y la coordinadora editorial)                                             
Reconfiguraciones políticas de la etnicidad en Colombia, vol. 3 (Libro detenido por proceso de auditoría)
Reconfiguraciones políticas de la etnicidad en Colombia, Vol. 4 (En corrección de estilo)  
Etnografías de las vidas campesinas en el suroccidente colombiano (Libro detenido por proceso de auditoría)
Daño cultural: Análisis crítico jurídico-antropológico y recomendaciones al Estado colombiano para su caracterización, prevención y reparación (Libro detenido por proceso de auditoría) Revista Colombiana de Antropología 56-2 (recibida en Almacén) Los woounan y la construcción de su paisaje (recibida en Almacén)</t>
  </si>
  <si>
    <t>Se realizan los procesos de contratación de los equipos del grupo. Se distribuyen tareas de manera equitativa y se continúan los trabajos editoriales sobre las distintas obras de la siguiente manera: 
Los curas en la diócesis (Se aprueba armada final para remisión a autorización de impresión del autor)
Vivir en policía (En producción de Imprenta Nacional)
Memoria de antigüedades neogranadinas (Ajustes finales para impresión)
El mestizo no es de color (Libro detenido por proceso de auditoría)
Cuentos de la Conquista (Se aprueba armada final para remisión a autorización de impresión de los prologuistas)
Nuevo atlas histórico marítimo de Colombia (Se inició reorganización de imágenes para remitir al coeditor UNAL, y se le remitieron las evaluaciones y los soportes de licenciamiento de las imágenes)
Colección cultura campesina: Entre el racimo y la ración (Proceso detenido por auditoría)
Colección cultura campesina: Pasando trabajo (Proceso detenido por auditoría)
A un salto del pasado (Nueva esperanza vol. 1) (En lectura de Publicaciones sobre Word, previos a diagramación)
A un salto del pasado (Nueva esperanza vol. 2) (En limpieza de textos)
Naturaleza como infraestructura (En lectura de primera armada)
Paz y guerra (En lectura de coordinación editorial, previa a diagramación)
Miradas a Chiribiquete (Finalización de lectura de coordinación editorial y revisión de los autores)
Guía del buen viajero. La Lindosa y Chiribiquete. (Finalización de lectura de coordinación editorial y revisión de los autores)  
Revista Colombiana de Antropología 57-2 (recepción de originales de tercera entrega de material, corrección de estilo, revisión de autor; inicio de lectura de coordinación editorial, previa a diagramación)
Revista Fronteras de la historia 26-2 (En corrección de estilo y lectura de coordinación editorial)  
Juntos allá y acá. Estímulo infantil (ajustes de textos por parte de las autoras a solicitud de la Oficina de Publicaciones)
Chía, nuestro hogar (en revisión y ajustes de los autores)
Señores de los parajes nevados (incorporación de cambios y de imágenes en el Word por la coordinación, saneamiento de cesiones de derechos de autor)                       Cartilla para la gestión y protección del patrimonio (Saneamiento de cesiones de derechos)  
Catálogo editorial 2018-2021 (Elaboración y envío del documento borrador del catálogo editorial para diagramación) 
Reconfiguraciones políticas de la etnicidad en Colombia, vol. 3 (Libro detenido por proceso de auditoría)
Reconfiguraciones políticas de la etnicidad en Colombia, vol. 4 (Libro detenido por proceso de auditoría)
Etnografías de las vidas campesinas en el suroccidente colombiano (Libro detenido por proceso de auditoría)
Daño cultural: Análisis crítico jurídico-antropológico y recomendaciones al Estado colombiano para su caracterización, prevención y reparación (Libro detenido por proceso de auditoría)</t>
  </si>
  <si>
    <t>Los curas en la diócesis (Remisión a Imprenta Nacional de Colombia y revisión de pruebas )
Vivir en policía (Recibido en Almacén del Icanh)
Memoria de antigüedades neogranadinas (Dirección solicitó ajustes)
El mestizo no es de color (Libro detenido por proceso de auditoría)
Cuentos de la Conquista (Se aprueba impresión, se solicitan las evaluaciones de pares y se sanean las cesiones de derechos patrimoniales de autor a favor del Icanh)
Nuevo atlas histórico marítimo de Colombia (Se finaliza remisión de materia al coeditor UNAL: textos, mapas, índices)
Colección cultura campesina: Entre el racimo y la ración (Proceso detenido por auditoría)
Colección cultura campesina: Pasando trabajo (Proceso detenido por auditoría)
A un salto del pasado (Nueva esperanza vol. 1) (En saneamiento de evaluaciones y entra a ajustes finales. En espera de legalización de convenio con EPM y saneamiento de cesiones patrimoniales de autor)
A un salto del pasado (Nueva esperanza vol. 2) (En saneamiento de evaluaciones y entra a ajustes finales. En espera de legalización de convenio con EPM y saneamiento de cesiones patrimoniales de autor)
Naturaleza como infraestructura (Revisión de la primera armada con comentarios de la traductora)
Paz y guerra (En diagramación; se hizo saneamiento de cesiones patrimoniales de autor a favor del Icanh)
Miradas a Chiribiquete (En espera de la contratación del diagramador por parte de PNNC)
Guía del buen viajero. La Lindosa y Chiribiquete. (En revisión de coordinación y de autores) 
Revista Colombiana de Antropología 57-2 (finalización de lectura de coordinación y diagramación de primera armada)
Revista Fronteras de la historia 26-2 (En diagramación y lectura de coordinación)   
Juntos allá y acá. Estímulo infantil (revisión de nuevos textos en la Oficina de Publicaciones, saneamiento de las cesiones de derechos de autor)
Chía, nuestro hogar (elaboración de armada final y saneamiento de las cesiones de derechos de autor) 
Señores de los parajes nevados (incorporación de cambios y de imágenes en el Word por la coordinación, saneamiento de cesiones de derechos de autor, en saneamiento de evaluación de pares)  
Cartilla para la gestión y protección del patrimonio (en espera de la asignación de un diagramador para avanzar en la primera armada)
Catálogo editorial 2018-2021 (en espera de recursos para contratar diagramador) 
Reconfiguraciones políticas de la etnicidad en Colombia, vol. 3 (Libro detenido por proceso de auditoría)
Reconfiguraciones políticas de la etnicidad en Colombia, vol. 4 (Libro detenido por proceso de auditoría, en saneamiento de concepto previo y de las evaluaciones)
Etnografías de las vidas campesinas en el suroccidente colombiano (Libro detenido por proceso de auditoría, en saneamiento de concepto previo y de las evaluaciones)
Daño cultural: Análisis crítico jurídico-antropológico y recomendaciones al Estado colombiano para su caracterización, prevención y reparación (Libro detenido por proceso de auditoría, en saneamiento de concepto previo y de las evaluaciones )</t>
  </si>
  <si>
    <t>Los curas en la diócesis (En producción de Imprenta Nacional)
Memoria de antigüedades neogranadinas (Solicitud de un nuevo prólogo por el director de la entidad)
El mestizo no es de color (Libro detenido por proceso de auditoría)
Cuentos de la Conquista (Recibidas las evaluaciones y en ajustes)
Nuevo atlas histórico marítimo de Colombia (En diagramación por parte del coeditor UNAL)
Colección cultura campesina: Entre el racimo y la ración (Proceso detenido por auditoría)
Colección cultura campesina: Pasando trabajo (Proceso detenido por auditoría)
A un salto del pasado (Nueva esperanza vol. 1) (En evaluación)
A un salto del pasado (Nueva esperanza vol. 2) (en evaluación)
Naturaleza como infraestructura (Se encontraron aspectos que es necesario confirmar con el autor y la traductora)
Paz y guerra (Lectura de la coordinación editorial)
Miradas a Chiribiquete (En espera de la contratación del diagramador por parte de PNNC)
Guía del buen viajero. La Lindosa y Chiribiquete. (Contratación del ilustrador por parte de PNNC e inicio de elaboración de las ilustraciones) 
Revista Colombiana de Antropología 57-2 (Carga de la revista en OJS)
Revista Fronteras de la historia 26-2 (Carga de la revista en OJS)   
Revista Colombiana de Antropología 58-1 (recepción de primera entrega de material, corrección de estilo)
Revista Arqueología y Patrimonio Nº 2 (recepción de primera entrega de material e inicio de la corrección de estilo)
Juntos allá y acá. Estímulo infantil (Ajustes a la armada final por los autores para remitir a Imprenta Nacional)
Chía, nuestro hogar (Ajustes a la armada final por los autores para remitir a Imprenta Nacional) 
Señores de los parajes nevados (finalización de lectura en Word por parte de la coordinadora)  
Cartilla para la gestión y protección del patrimonio (en espera de la asignación de un diagramador para avanzar en la primera armada)
Catálogo editorial 2018-2021 (en espera de recursos para contratar diagramador) 
Reconfiguraciones políticas de la etnicidad en Colombia, vol. 3 (Libro detenido por proceso de auditoría)
Reconfiguraciones políticas de la etnicidad en Colombia, vol. 4 (Libro detenido por proceso de auditoría, en saneamiento de concepto previo y de las evaluaciones)
Etnografías de las vidas campesinas en el suroccidente colombiano (Libro detenido por proceso de auditoría, en saneamiento de concepto previo y de las evaluaciones)
Daño cultural: Análisis crítico jurídico-antropológico y recomendaciones al Estado colombiano para su caracterización, prevención y reparación (Libro detenido por proceso de auditoría, en saneamiento de concepto previo y de las evaluaciones )</t>
  </si>
  <si>
    <t>Los curas en la diócesis (llegó al Almacén el 11 de agosto de 2021)
Memoria de antigüedades neogranadinas (Solicitud de un nuevo prólogo por el director de la entidad)
El mestizo no es de color (Libro detenido y remitido por Comité Editorial al Comité de Conflicto de Intereses)
Cuentos de la Conquista (Solicitada la cotización en la Imprenta Nacional)
Nuevo atlas histórico marítimo de Colombia (Remitido a la Universidad Nacional para diagramación)
Colección cultura campesina: Entre el racimo y la ración (Libro viabilizado por el Comité Editorial como literatura gris para publicar en OMP)
Colección cultura campesina: Pasando trabajo (Libro viabilizado por el Comité Editorial para que se saneen el concepto previo y las evaluaciones)
A un salto del pasado (Nueva esperanza vol. 1) (En evaluación)
A un salto del pasado (Nueva esperanza vol. 2) (en evaluación)
Naturaleza como infraestructura (Relectura de las coordinadoras Ivón Alzate y Bibiana Castro y ajuste de bibliografía)
Paz y guerra (Remitido a la Universidad Nacional para visto bueno de impresión)
Miradas a Chiribiquete (En espera de la contratación del diagramador por parte de PNNC)
Guía del buen viajero. La Lindosa y Chiribiquete. (Contratación del ilustrador por parte de PNNC e inicio de elaboración de las ilustraciones)  
Revista Colombiana de Antropología 58-1 (en corrección de estilo de primeros artículos)
Revista Arqueología y Patrimonio Nº 2 (en corrección de estilo de primeros artículos)
Juntos allá y acá. Estímulo infantil (Cotización solicitada a la Imprenta Nacional)
Chía, nuestro hogar (Cotización solicitada a la Imprenta Nacional) 
Señores de los parajes nevados (ajuste de licencias de imágenes)  
Cartilla para la gestión y protección del patrimonio (solicitada cotización a la Imprenta Nacional para diagramación)
Catálogo editorial 2018-2021 (en espera de recursos para contratar diagramador) 
Reconfiguraciones políticas de la etnicidad en Colombia, vol. 3 (Libro viabilizado por el Comité Editorial como literatura gris para publicar en OMP)
Reconfiguraciones políticas de la etnicidad en Colombia, vol. 4 (Libro viabilizado por el Comité Editorial como literatura gris para publicar en OMP)
Etnografías de las vidas campesinas en el suroccidente colombiano (Libro detenido definitivamente por el Comité Editorial debido a que no había sido finalizado el manuscrito ni cumplía con la política editorial)
Daño cultural: Análisis crítico jurídico-antropológico y recomendaciones al Estado colombiano para su caracterización, prevención y reparación (Libro viabilizado por el Comité Editorial como literatura gris para publicar en OMP)</t>
  </si>
  <si>
    <t>En el mes de julio se llevaron a cabo los siguientes eventos: 
1) Ciclo “A. P. Antes del Presente: avances de investigación en Arqueología” Conferencia 1: " “Estudio sobre la especialización prehispánica en el Cercado Grande de los Santuarios, Tunja”
2) Programa de difusión del área de Antropología Social "Diversidad sexual y violencia: reflexiones desde la antropología y la historia" 
3) Ciclo “A. P. Antes del Presente: avances de investigación en Arqueología”. Conferencia 2: “Ejecución del Plan de Manejo Arqueológico del proyecto de construcción, rehabilitación, mejoramiento, operación y mantenimiento del corredor vial Honda-Puerto Salgar-Girardot. Unidades funcionales 1 y 2”
4) Palabra, Imagen y Memoria. Capítulo 4: “Antropología e Historia en la restauración conservadora (1946-1958)”
5) Ciclo “A. P. Antes del Presente: avances de investigación en Arqueología”. Conferencia 3 “Suelos antrópicos y áreas de actividad en un sitio arqueológico de Sabaneta, Antioquia”
6) Describiendo la República: comisiones y viajeros del siglo XIX "Vida y aventuras de Agustín Codazzi, geógrafo y cartógrafo"
7) Ciclo “A. P. Antes del Presente: avances de investigación en Arqueología”. Conferencia 4 “Clases y tipos de riesgos en la ejecución de investigaciones arqueológicas”
8) Lanzamiento revista «Artificios» XIX "Difusión y divulgación de la historia en Colombia"
9) Ciclo “A. P. Antes del Presente: avances de investigación en Arqueología”. Conferencia 5 | Patrones de asentamiento asociados a estilos cerámicos en la cuchilla El Romeral
10) Cátedra Chocó. Cap. 8: Saberes asociados a la partería tradicional</t>
  </si>
  <si>
    <t>Durante el mes de noviembre de 2021 se llevaron a cabo los siguientes eventos:
1) Nuevas claves del pasado: conversaciones sobre arqueología colombiana, Sesión 5: "El pasado bajo nuestros pies: Arqueología en las ciudades"
2) Presentación de la novedad editorial «Curas en la diócesis de Popayán: la carrera eclesiástica y el regalismo borbónico, 1770-1808»
3) Presentación de la cartilla «El patrimonio arqueológico de Soacha, su plan de manejo y protección»
4) Diarios de campo, temporada 2, capítulo 3: Museos para pensar territorios
5) Presentación de la versión 4 del modelo de datos para arqueología
6) Presentación del libro «Antes de la ciencia: Filosofía natural en Popayán (1767-1808)»
7) Coloquio internacional “Problemas, fuentes y métodos en la historia fiscal, financiera y monetaria del Nuevo Reino de Granada, Colombia y América Latina”. Bloque 1: El Erario regio
8) Coloquio internacional “Problemas, fuentes y métodos en la historia fiscal, financiera y monetaria del Nuevo Reino de Granada, Colombia y América Latina”. Bloque 2: La Hacienda republicana
9) El conocimiento tradicional y las técnicas asociadas al barniz de Pasto. Declaratoria Unesco del barniz de Pasto como patrimonio cultural inmaterial
10) Cátedra Chocó, capítulo 11. Yerbateras del Amor, un proceso de rehabilitación emocional a través de la resiliencia</t>
  </si>
  <si>
    <t>Durante el mes de enero se adelantó el trabajo para la consolidación del guion museológico y museográfico del parque arqueológico, así como el desarrollo de los planos para las estructuras museográficas contempladas</t>
  </si>
  <si>
    <t>Durante el mes de marzo se llevó a cabo la construcción de un cobertizo para consolidar la museografía del parque arqueológico y de este modo se da cierre a la etapa de 2020 al convenio con cooperación Suiza.</t>
  </si>
  <si>
    <t xml:space="preserve">Se entregó el segundo informe del segundo año del proyecto conteniente el Estudio histórico sobre primeros africanos en Tierra Firme y las imágenes del segundo cobertizo terminado y del quiosco interactivo terminado
Se entregó el primer informe del tercer año del proyecto conteniente el Cronograma de actividades y plan de trabajo para el tercer año de ejecución (2022), los Lineamientos generales para la museología del tercer recorrido (primeras poblaciones afro en Tierra Firme de América), el Resumen de las reuniones llevadas a cabo con la comunidad para la museología y dos videos para la museografía
</t>
  </si>
  <si>
    <t>Durante el mes de abril se realizaron actividades de conservación, movimiento de piezas, contextualización y retroalimentación de colecciones colombianas, investigación y montaje de piezas divulgativas para página web del ICANH de la franja piezas en contexto.</t>
  </si>
  <si>
    <t>Durante el mes de mayo se realizaron actividades de conservación, movimiento de piezas, contextualización y retroalimentación de colecciones colombianas, investigación y montaje de piezas divulgativas para página web del ICANH de la franja piezas en contexto.</t>
  </si>
  <si>
    <t>Durante el mes de junio se realizaron actividades de conservación, movimiento de piezas, contextualización y retroalimentación de colecciones colombianas, investigación y montaje de piezas divulgativas para página web del ICANH de la franja piezas en contexto.</t>
  </si>
  <si>
    <t>Durante el mes de julio se realizaron actividades de conservación, movimiento de piezas, contextualización y retroalimentación de colecciones colombianas, investigación y montaje de piezas divulgativas para página web del ICANH de la franja piezas en contexto.</t>
  </si>
  <si>
    <t>Durante el mes de agosto se realizaron actividades de conservación, movimiento de piezas, contextualización y retroalimentación de colecciones colombianas, investigación y montaje de piezas divulgativas para página web del ICANH de la franja piezas en contexto.</t>
  </si>
  <si>
    <t>Durante el mes de septiembre se realizaron actividades de conservación, movimiento de piezas, contextualización y retroalimentación de colecciones colombianas, investigación y montaje de piezas divulgativas para página web del ICANH de la franja piezas en contexto.</t>
  </si>
  <si>
    <t>Durante el mes de octubre se realizaron actividades de conservación, movimiento de piezas, contextualización y retroalimentación de colecciones colombianas, investigación y montaje de piezas divulgativas para página web del ICANH de la franja piezas en contexto.</t>
  </si>
  <si>
    <t>Durante el mes de noviembre se realizaron actividades de conservación, movimiento de piezas, contextualización y retroalimentación de colecciones colombianas, investigación y montaje de piezas divulgativas para página web del ICANH de la franja piezas en contexto. Adicionalmente se realizó la preparación de piezas para una exposición planeada en el museo nacional</t>
  </si>
  <si>
    <t>Durante el mes de Junio las actividades se enfocaron en las siguientes acciones: Se adelantó la fotografía de 205 piezas de la Colección del Museo Nacional.
- Se realizó el levantamiento en papel milimetrado de 45 piezas cerámicas del departamento del Huila, lo que
equivale aproximadamente a 120 dibujos
- Elaboración y revisión de modelos cerámicos de las siguientes subregiones: Sabanas del Caribe: 68 modelos, 58 Fichas de Modelos, que equivale a 232 Fichas de piezas, 59 piezas por ubicar en Modelos. Guajira: 32 modelos, 18 fichas de Modelo equivalente a 72 fichas. Depresión Momposina: 23 modelos. Sierra Nevada de San Marta: 89 modelos. 110 piezas para ubicar en los modelos. 75 fichas. 13 fichas de modelos.  
- Se coordinó el ingreso al Museo Nacional del equipo de dibujo y fotografía
-- Se adelantaron reuniones periódicas del equipo de trabajo
- Se realizó una presentación de los avances del proyecto a la subdirección científica,
la oficina jurídica y planeación.</t>
  </si>
  <si>
    <t>Durante el mes de Agosto las actividades se enfocaron en las siguientes acciones: 1. Fotografía de 80 piezas de la Colección de Museo Nacional. 
2. Se han editado y finalizado 321 piezas esta misma cantidad de piezas están en edición, pero no cuentan con escala. No. fotografías editadas: 1583 https://drive.google.com/drive/folders/1zxUZphYDMeCaNxVz_OVbSVQyFaEtJiSO  
3. Levantamiento en papel milimetrado de 25 piezas cerámicas del departamento del Cauca y Quindío, lo que equivale aproximadamente a 90 dibujos. https://drive.google.com/drive/folders/1CF2Wid32WL A43zvMIWqQ5rQQ5NF6xfx?usp=sharing
4. Elaboración y revisión de modelos cerámicos de las siguientes subregiones: Sabanas del Caribe, Guajira, Depresión Momposina, Sierra Nevada de San Marta, Valles del Río Sinú y Magdalena Medio. https://drive.google.com/drive/u/2/folders/1CPV3e4zpHjYCaVW4X8Jx8GlPfsIM21JS 
5. Cargue y pruebas de modelos y fichas en al página web. https://cerarco.icanh.gov.co/
6. Coordinación para el ingreso al Museo Nacional del equipo de dibujo y fotografía 
7. Se adelantaron reuniones periódicas del equipo de fotografía y dibujo 
8. Reuniones periódicas con el equipo de programación 
9. Investigación de colecciones para tipos cerámicos</t>
  </si>
  <si>
    <t xml:space="preserve">Durante el mes de septiembre las actividades se enfocaron en las siguientes acciones: 1. posproducción de 210 piezas de la Colección del Museo Nacional. Hasta el momento en este año se ha adelantado la toma de 473 fotografías, de las cuales 400 aún están en proceso de postproducción y se han editado 1270. https://drive.google.com/drive/folders/1zxUZphYDMeCaNxVz_OVbSVQyFaEtJiSO 2. Levantamiento en papel milimetrado de 40 piezas cerámicas de los departamentos del Cauca y Quindío, lo que equivale aproximadamente a 120 dibujos. https://drive.google.com/drive/folders/1CF2Wid32WL-A43zvMIWqQ5rQQ5NF6xfx?usp=sharing 3. Elaboración y revisión de modelos cerámicos de las siguientes región Andina de las subregiones mam 7 modelos, alm 6 modelos, ant 12 modelos, noc 2 modelos, san 23 modelos, sua 6, en total se realizaron 56 modelos y sus respectivas ficha, aproximadamente 224 fichas. https://drive.google.com/drive/u/2/folders/1CPV3e4zpHjYCaVW4X8Jx8GlPfsIM21JS 4. Coordinación para el ingreso al Museo Nacional del equipo de dibujo y fotografía 5. Se adelantaron reuniones periódicas del equipo de fotografía y dibujo 6. Reuniones periódicas con el equipo de programación 7. Cargue masivo de fichas a la página web 8. Investigación de colecciones para tipos cerámicos 9. Se culminó el proceso de revisión de la publicación conjunta con la UPTC </t>
  </si>
  <si>
    <t>Durante el mes de Octubre las actividades se enfocaron en las siguientes acciones: 
1. Edición de 80 piezas de la Colección del Museo Nacional. 
2. Se han editado y finalizado 560 piezas. En total hay 2600 fotos https://drive.google.com/drive/folders/1zxUZphYDMeCaNxVz_OVbSVQyFaEtJiSO 
3. Finalización de 40 piezas cerámicas, lo que equivale aproximadamente a 120 dibujos. https://drive.google.com/drive/folders/1CF2Wid32WLA43zvMIWqQ5rQQ5NF6xfx?usp=sharing 
4. Elaboración y revisión de modelos cerámicos de las siguientes subregiones: Santander, Chocó, Antioquia, Cundinamarca y Boyacá https://drive.google.com/drive/u/2/folders/1CPV3e4zpHjYCaVW4X8Jx8GlPfsIM21JS 
5. Cargue y pruebas de modelos y fichas en la página web. https://cerarco.icanh.gov.co/ de las guajira, sierra nevada y depresión Momposina. 
6. Coordinación para el ingreso al Museo Nacional del equipo de dibujo 
7. Se adelantaron reuniones periódicas del equipo de fotografía y dibujo 
8. Reuniones periódicas con el equipo de programación 
9. Investigación de colecciones para tipos cerámicos
10. reuniones periódicas con el grupo de practicantes 
11. elaboración de planeación y proyecto para cerarco 2022</t>
  </si>
  <si>
    <t>Durante el mes de noviembre las actividades se enfocaron en las siguientes acciones: 
1. Edición y finalización de 80 piezas de la Colección de Museo Nacional. 
2. Se han editado y finalizado 640 piezas. En total hay 2700 fotos https://drive.google.com/drive/folders/1zxUZphYDMeCaNxVz_OVbSVQyFaEtJiSO 
3. Finalización de 40 piezas cerámicas, lo que equivale aproximadamente a 120 dibujos. https://drive.google.com/drive/folders/1CF2Wid32WLA43zvMIWqQ5rQQ5NF6xfx?usp=sharing 
4. Elaboración y revisión de modelos cerámicos de las siguientes subregiones: Córdoba, Chocó y Cauca https://drive.google.com/drive/u/2/folders/1CPV3e4zpHjYCaVW4X8Jx8GlPfsIM21JS 
5. Cargue y pruebas de modelos y fichas en la página web. https://cerarco.icanh.gov.co/ de Santander, Magdalena Medio y Chocó 
6. Coordinación para el ingreso al Museo Nacional del equipo de dibujo y fotografía para el mes de diciembre 
 7. Se adelantaron reuniones periódicas del equipo de fotografía y dibujo 
8. Investigación de colecciones para tipos cerámicos 
9. Reuniones periódicas con el grupo de practicantes 
10. elaboración de planeación y proyecto para cerarco 2022
11. Elaboración de informe final</t>
  </si>
  <si>
    <t>Durante el mes de diciembre las actividades se enfocaron en las siguientes acciones: 
1. Toma, Edición y finalización de 80 piezas de la Colección de Museo Nacional. 
2. Se han editado y finalizado 640 piezas. En total hay 2700 fotos https://drive.google.com/drive/folders/1zxUZphYDMeCaNxVz_OVbSVQyFaEtJiSO 
3. Finalización de 34 piezas cerámicas, lo que equivale aproximadamente a 100 dibujos. https://drive.google.com/drive/folders/1CF2Wid32WLA43zvMIWqQ5rQQ5NF6xfx?usp=sharing 
4. Elaboración y revisión de modelos cerámicos de las siguientes subregiones: Córdoba, Chocó y Cauca https://drive.google.com/drive/u/2/folders/1CPV3e4zpHjYCaVW4X8Jx8GlPfsIM21JS 
5. Cargue y pruebas de modelos y fichas en la página web. https://cerarco.icanh.gov.co/ de Santander, Magdalena Medio y Chocó 
6. Coordinación para el ingreso al Museo Nacional del equipo de dibujo y fotografía para el mes de diciembre 
 7. Se adelantaron reuniones periódicas del equipo de fotografía y dibujo 
8. Investigación de colecciones para tipos cerámicos 
9. Reuniones periódicas con el grupo de practicantes 
10. elaboración de planeación y proyecto para cerarco 2022
11. Elaboración de informe final</t>
  </si>
  <si>
    <t>Capacitaciones, conferencias o talleres realizados</t>
  </si>
  <si>
    <t xml:space="preserve">  Se realiza la transcripción inicial (25 págs.) de la entrevista de Mapas Parlantes con Juan Felipe Hoyos se encuentra bajo el siguiente enlace https://docs.google.com/document/d/1DXX6F58hEuP5L9THWdSAvQxF0RqQuQXrhVGrnUTeqgw/edit;  Guión entrevista con María Teresa Salcedo para Mapas Parlantes https://docs.google.com/document/d/1qHa8JRBqpvVBEICQH9UEgIea4nBhmd7T/edit; Se entrega primera versión del programa de Mapas Parlantes con María Teresa Salcedo, con audios limpios, ecualizados, con reducción de ruido y musicalización en el siguiente enlace https://drive.google.com/file/d/1kwcGsOv_L-bqhrcqvsNEyFOSWmWNDAe6/view?usp=sharing; Se realiza segunda grabación de entrevista para Mapas Parlantes con María Teresa Salcedo el día 7 de octubre de 2021. La entrevista queda alojada en el siguiente enlace: https://drive.google.com/file/d/18RO1LLSmFx-wD3PzZUiVmolAasATSjLl/view?usp=sharing</t>
  </si>
  <si>
    <t xml:space="preserve"> Grabación de entrevista para Mapas Parlantes con Margarita Chaves el día 07 de diciembre bajo el siguiente enlace. https://drive.google.com/file/d/1yH06mvifpuCpDl_JQlbcZPAyInuaCrWE/view?usp=sharing; Grabación de entrevista para Mapas Parlantes con Juana Camacho el día 13 de diciembre bajo el siguiente enlace https://drive.google.com/file/d/1nU-WkJvTUztwiLRz3K6VVdPQqxIfGiWw/view?usp=sharing; Transcripción de la entrevista con Juana Camacho y se encuentra en el siguiente enlace: https://drive.google.com/drive/folders/1XE7vNgP_ba4dPSFfYnmPvp3gdtEc8FOZ?usp=sharing;
</t>
  </si>
  <si>
    <t>Durante el mes de febrero se realizaron trabajos en 3 cobertizo de San Agustín en el área de las mesitas y dos de los cobertizos de Tierradentro (Aguacate A2 y San Andrés SA3)</t>
  </si>
  <si>
    <t>Brindar asesorías técnicas para la constitución de espacios, laboratorios, reservas de colecciones arqueológicas e intervenciones arquitectónicas en sitios arqueológicos.</t>
  </si>
  <si>
    <t>Durante el periodo se realizaron las siguientes actividades:
1. Localización topográfica de pilotes
2. Perforación del subsuelo con barrenos manuales de 30 cm de diámetro a 11 m de profundidad
3. Instalación del acero de refuerzo (canastas) dentro de las perforaciones
4. Se funden los pilotes bajo enm procedimiento Tremie, que garantiza la expulsión de agua y demás materiales contaminantes
5. Construcción de la fase 1 de los muros de contención del nivel 0,05 m
6. Se funden las zarpas de los muros y parte de la placa de entrepiso</t>
  </si>
  <si>
    <t>Este periodo estuvo afectado por situaciones de orden público y lluvias que impactaron el cronograma del proyecto. Sin embargo se dio continuidad a las siguientes actividades: excavación del sótano al nivel -4.22, con la conformación de taludes de estabilización según la recomendación del Especialista de Suelos a través de la conformación de cinco (5) trincheras para la construcción de los muros de contención del nivel excavado. Se hace la instalación de la malla y el pañete de los taludes y fondos de trincheras para su protección y estabilización. Se complementa la excavación manual de las vigas y dados de cimentación, y se funden los solados de las mismas. Se realiza el descabece de los pilotes restantes y se arman los hierros de los muros de contención del nivel -3.80 m con sus correspondientes formaletas alistando la fundida de los muros de la siguiente etapa.</t>
  </si>
  <si>
    <t>•    Columnas: Se continua con la fundida de columnas entre los ejes E y G, armando los hierros inicialmente, tachando el piso para instalar la formaleta y plomarla; para finalmente fundir los elementos.
•    Placas: Se inicia el armado de la formaleta, posteriormente se trazan las vigas y se comienza a amarrar hierro, después se instalan los boceles sobre los trazados de las vigas y se asegura el casetón de icopor dentro de los mismos boceles, se instalan las mallas de la torta superior y se funde el elemento.
•    Escaleras de emergencia: Se arma la cama y se tranca, posteriormente se arma el hierro que nace en las placas con el hierro anclado a los muros, y por último antes de la fundida se instalan los contrapasos a los niveles requeridos.
•    Excavación mecánica: Se continua con la excavación mecánica de la trinchera oriental entre ejes G y casi I; y se traspalea el material derrumbado de las trincheras de nivel de sótano a una segunda maquina a nivel d calle que carga las volquetas.
•    Pañetes: Se culmina los pañetes de culatas hasta el eje G, y se hacen las dilataciones de los paños de los pañetes.
•    Instalaciones eléctricas: Se adelanta la tubería EMT bajo placa entre los ejes G y E y se instala la canasta tipo cableofil.
•    Instalaciones hidrosanitarias: Se prolongan las tuberías de aguas negras y aguas lluvias de los últimos pisos y se continua con la instalación de tubería de la red contraincendios. 
•    Mampostería estructural: Se levantan los muros laterales de limpieza de nivel de sótano en mampostería estructural, con dovelas y con cañuela por la parte de atrás para recoger las aguas que se puedan infiltrar por los muros.
•    Muros de contención: Estas actividades se adelantaron únicamente en dos puntos debido al derrumbe de la trinchera noroccidental que no permitió que las labores de esta actividad tuvieran mayor avance. Las actividades se localizaron en la trinchera después del eje G y de la trinchera de la esquina noroccidental del proyecto. Para tal fin se debió estabilizar la trinchera con entibados, los cuales se hicieron en doble línea para soportar el peso del terreno en la parte norte; para posteriormente comenzar con las excavaciones manuales del terreno, labor que tomo mas tiempo del esperado por los continuos derrumbes del sector por la continua infiltración de aguas y en parte por el agua que pasaba por la cubierta de plástico; una vez se lograba excavar el trazado de la viga, se continua con el armado de hierros para posteriormente fundir la viga inferior al muro de contención, el cual igualmente debía armarse el hierro según diseño, pero tocaba fundirlo por tramos, ya que la formaleta no aguanta la altura total del muro de contención antes de que el concreto fragüe y por norma debería existir un procedimiento que evite la segregación por altura.
•    Cimentación: Solo se adelantan labores en los sectores descritos en el punto anterior, se excavan los pilotes con barreno manual, se instala la parrilla o hierros y finalmente se funde con procedimiento Tremie; posteriormente se excava manualmente la geometría del dado, para descubrir la cabeza de los pilotes previamente fundidos y descabezarlos, se arma el hierro de los dados y se funde. Cabe recalcar que estas actividades tomaron mas tiempo del estimado por la desestabilización por infiltración de las trincheras en ejecución. Igualmente, es importante recordar que estos últimos pilotes han cambiado de geometría, debido al estrato rocoso encontrado en el alineamiento del eje I, los pilotes crecieron en diámetro a 40cmts y disminuyeron su profundidad a 3.50mts.</t>
  </si>
  <si>
    <t>Durante el mes de enero se avanzó en el proceso de selección del contratista que estará a cargo de articular la formulación de proyectos y gestión de recursos para su ejecución.</t>
  </si>
  <si>
    <t xml:space="preserve">1. A la expectativa de concretar la fecha de un primer encuentro. 
2. A la espera de la respuesta.
3. A la espera de la respuesta de MinCultura. 
4. Se aprobó el proyecto "Asistencia técnica en la cogestión comunitaria del Patrimonio", en Chiribiquete, presentado al fondo de embajadores de Estados Unidos. para ser implementado en septiembre. 
5. En proceso de formulación proyecto sobre Qhapaq Ñan, con COCREA, para ser implementado en octubre. 					
6. Se avanzó en la formulación del proyecto para el fortalecimiento cultural de la comunidad Ette Ennaka, con el cual se espera establecer alianzas que permitan su implementación en una					</t>
  </si>
  <si>
    <t xml:space="preserve">7. Proyecto de cooperación con el IDPC para implementar planes, proyectos y desarrollar acciones encaminadas a la protección, conservación, manejo, investigación y divulgación del patrimonio cultural de Bogotá en áreas de interés conjuntas para el IDPC y el ICANH de conformidad con los objetos misionales de ambas entidades. Este proyecto ya está en ejecución.
8. Formulación de proyecto para la conservación de hipogeos en el parque arqueológico de Tierradentro, para ser financiado con el FIAN - Fundación de investigaciones arqueológicas nacionales.
</t>
  </si>
  <si>
    <t>Se continuó con el proyecto 8. Formulación de proyecto para la conservación de hipogeos en el parque arqueológico de Tierradentro, para ser financiado con el FIAN - Fundación de investigaciones arqueológicas nacionales.</t>
  </si>
  <si>
    <t>Se llevó a cabo reunión del comité institucional de gestión y desempeño para tratar el tema de la actualización de procedimientos, por tal motivo se aprobaron los siguientes 11 procedimientos:
- Gestión de correspondencia
- Gestión y administración de documentos físicos y electrónicos
- Gestión de Ingresos
- Gestión de pagos
- Gestión contable
- Préstamo material bibliográfico
- Desarrollo de colección bibliográfica
- Gestión editorial
- Formulación Plan Estratégico Institucional
- Formulación Plan Operativo Anual de Inversiones
- Formulación Plan de Acción Institucional</t>
  </si>
  <si>
    <t>Por solicitud de las áreas de Patrimonio y Divulgación y Publicaciones se están actualizando los siguientes procedimientos:
- Cesiones de derechos patrimoniales de autor a título gratuito a favor de la entidad
- Cesiones, licencias, autorizaciones de uso en materia de derechos de autor a título gratuito a favor de terceros
- Inventario de Bienes Inmueble</t>
  </si>
  <si>
    <t>El asesor de la Oficina de Planeación presentó en el comité directivo ampliado del día 09 de junio de 2021 los saldos POAI que se presentaban en los diferentes proyectos.</t>
  </si>
  <si>
    <t>Cumplimiento de 22 actividades establecidas en planes de mejora MIPG de competencia de la Oficina de Planeación:
Política de Direccionamiento y Planeación, Política de Servicio al Ciudadano, Política de Gobierno Digital, Política de Racionalización de Trámites, Política de Participación Ciudadana, Política de Rendición de Cuentas.</t>
  </si>
  <si>
    <t>La Oficina de Planeación se encuentra implementando todas las alternativas de mejora que tiene pactadas en los planes de mejora MIPG, para el mes de enero dio cumplimiento a:
-Contemplar en el Plan Anticorrupción de Atención al Ciudadano la estrategias de participación ciudadana. Usando medios electrónicos.
-Incluir en el Informe anual de gestión el análisis de los trámites con mayor frecuencia de solicitud o volúmenes de atención.
-Implementar el cronograma de actividades de participación ciudadana y rendición de cuentas.
-Socializar el cronograma de actividades de participación ciudadana y rendición de cuentas al igual que el formato interno de reporte de las actividades de participación ciudadana y rendición de cuentas.</t>
  </si>
  <si>
    <t xml:space="preserve">Proyectado para Enero, dado que toca esperar que las actividades planeadas a 31 de Dic se cumplan </t>
  </si>
  <si>
    <t xml:space="preserve">En Ejecución Orden de compra N°75906, con la empresa NEXCOMPUTER.
En Ejecución Orden de compra N°75907, con la empresa HARDWARE ASESORIAS SOFTWARE LTDA. </t>
  </si>
  <si>
    <t>Adjudicación de Contrato para renovación de equipo Firewall bajo el contrato No.3131148 y la Adecuación y ampliación de red wifi bajo el contrato No. 3131150</t>
  </si>
  <si>
    <t>Ajustes y configuraciones durante fase de pruebas 
Esquema listo para fase final y capacitaciones generales 
Fecha propuesta de Implementación 25 de octubre</t>
  </si>
  <si>
    <t>Se realizaron ajustes en los procesos de radicación 
Se ajustaron los perfiles para respuesta de radicados
Se instalaron las fuentes para lectura de código de barras en algunos equipos de ICANH</t>
  </si>
  <si>
    <t xml:space="preserve">Actualización, gestión y trámite para convalidación por parte del AGN de las Tablas de Retención Documental (TRD) del ICANH.
Actualización del instrumento Archivístico - PINAR
Control de correspondencia por el correo de contáctenos@icanh.gov.co.
Realizar en conjunto con la oficina de TI el anexo técnico para el gestor documental – software libre.
Reuniones para adquisición de software gestor documental – software libre con el Archivo General de la Nación y el Ministerio de Minas.
Solicitud de cotizaciones de gestor documental – software libre. 
A las empresas:
 Skillnet: 
 tecnoweb2
 skinatech: 
 Scholarium
 Skaphe tecnología
 Infometrika
Apoyar actividades de gestión documental en el día a día.
Visitas a las bodegas por actividades de aseo, control y seguimiento dos bodegas del ICANH 
Capacitación del área de gestión documental para el diligenciamiento de las hojas de control de la serie documental contratos y tesorería.
</t>
  </si>
  <si>
    <t>Se adjudica contrato de bienestar con la caja de Compensación Compensar para el desarrollo de algunas actividades en el marco del plan de bienestar e incentivos 2021-2022</t>
  </si>
  <si>
    <t>Están los soportes de las jornadas de inducción y de atención al ciudadano pero estos se incluyen en el contrato ?</t>
  </si>
  <si>
    <t>Se elaboró el Plan de Trabajo del área para la vigencia 2021, en el cual se incluye la Política de Transparencia, Participación y Servicio al Ciudadano.</t>
  </si>
  <si>
    <t xml:space="preserve">Se consolidó la Estrategia de Participación Ciudadana 2021 elaborada junto al Departamento Administrativo de la Función Pública, con el fin de que sea socializada con cada una de las áreas. Se realizó una capacitación en Atención al ciudadano a funcionarios y contratistas de la entidad.  </t>
  </si>
  <si>
    <t>Se realizó la presentación de los resultados de la Caracterización de Usuarios ante el Comité Directivo.  
Se realizó una capacitación para los grupos de valor y ciudadanía sobre Participación Ciudadana en la gestión pública.  Se elaboró un primer borrador de la Política de Participación Ciudadana junto a la Oficina de Planeación.</t>
  </si>
  <si>
    <t xml:space="preserve">Se sometió a aprobación de la Subdirección Administrativa y Financiera y de la Oficina de Planeación la caracterización de usuarios del trámite RNA. Se realizó reunión del Grupo de Participación y Servicio al Ciudadano, donde se socializó la nueva Encuesta de satisfacción de usuarios de la entidad y el formulario de caracterización de usuarios. </t>
  </si>
  <si>
    <t>Con relación al manejo de los recursos físicos, desde el área de Almacén, se continúa con la verificación y la imposición de adhesivos para la identificación de los equipos de cómputo.</t>
  </si>
  <si>
    <t>El área de Almacén ha adelantado en un 60% la primera verificación de los recursos físicos tanto de los parques como de la sede de Bogotá y bodegas; estas actividades han avanzado así: Verificación de forma virtual con los parques: Teyuna - Santa Marta, San José de Guaviare, San Agustín, Alto de los Ídolos; igualmente, se han verificado físicamente los activos del área de gestión documental. Adicionalmente, se enviaron los adhesivos para marcar los bienes a los parques Teyuna en Santa Marta y San José de Guaviare.</t>
  </si>
  <si>
    <t xml:space="preserve">Durante el mes de octubre se continuó con la verificación de los inventarios físicos, en el parque San Agustín y Tierradentro y loa inventarios de los funcionarios y contratistas, algunos no están firmados porque los quieren verificar físicamente, también se anexa evidencias de los inventarios de algunos elementos de consumo. Se anexa el link de estas evidencias: https://drive.google.com/drive/folders/1rX2dweX7eLz5Y_XczXqgstxiwEHhd32v?usp=sharing </t>
  </si>
  <si>
    <t>Mesa de trabajo con la DIMAR para la elaboración de la Guía de atención de hallazgos fortuitos de Patrimonio Cultural Sumergido</t>
  </si>
  <si>
    <t xml:space="preserve">° Segunda mesa técnica para la construcción de la guía de atención de Hallazgos Fortuitos de 
° Patrimonio Cultural Sumergido
Primera mesa de trabajo ICANH- Gobernación del Huila para la gestión del patrimonio arqueológico en el departamento </t>
  </si>
  <si>
    <t>°Tercera mesa técnica para la construcción de la guía de atención de Hallazgos Fortuitos de Patrimonio Cultural Sumergido.
° Participación en mesa técnica entre el Instituto Nacional de Patrimonio Cultural de Ecuador- ICANH con el fin de intercambiar experiencia en la gestión del patrimonio arqueológico</t>
  </si>
  <si>
    <t>Cuarta mesa técnica para la construcción de la guía de atención de Hallazgos Fortuitos de Patrimonio Cultural Sumergido.</t>
  </si>
  <si>
    <t>Mesa de trabajo relacionada con el yacimiento arqueológica la Requilina, en el proyecto EBus, Usme</t>
  </si>
  <si>
    <t>Revisiones a la Ruta Metodológica de la Sentencia sobre la demanda de la comunidad Ette Ennaka; Comisión Mixta Cultural gobierno del Paraguay Inventario parcial de territorios sagrados de los pueblos indígenas del Paraguay</t>
  </si>
  <si>
    <t>Durante el mes de abril se ejecutaron asesoramientos a las alcaldías municipales de Santiago, Norte de Santander en el desarrollo de la primera mesa de trabajo para la armonización de los instrumentos de planeación y la formulación de un Plan de Manejo Arqueológico municipal. Por otro lado, se dio la primera mesa de trabajo con el municipio de Lejanías, Meta</t>
  </si>
  <si>
    <t>° Durante el mes de mayo se ejecutaron asesoramientos a las alcaldías municipales de Guayabal de Siquima, Cundinamarca entidad con la que se abordó la capacitación sobre gestión y protección del patrimonio arqueológico de la Nación, Cundinamarca. 
° Adicionalmente con el municipio de Turmequé, Boyacá se llevó a cabo la primera mesa de trabajo para tratar la armonización de las herramientas de planeación municipal y la formulación de un Plan de Manejo Arqueológico municipal. 
°Finalmente, con la Gobernación del departamento de Huila se realizó la primera mesa de trabajo para tratar temas de gestión del patrimonio arqueológico de la Nación con las secretarías de cultura municipales.</t>
  </si>
  <si>
    <t>° Durante el mes de junio se dio inicio a los acompañamientos con los municipios de Anapoima, que han tenido un avance importante.  
°Adicionalmente, se ha adelantado el inicio de la ruta de asesoría con el municipio de San Antonio del Tequendama, Cundinamarca</t>
  </si>
  <si>
    <t>Durante el mes de agosto se llevó a cabo la primera reunión con la gobernación de Tolima enfocada con aclarar inquietudes respecto a la gestión y protección del patrimonio arqueológico de la Nación</t>
  </si>
  <si>
    <t>Durante el mes de febrero se llevó a cabo una comisión de seguimiento a el Área Arqueológica Protegida de La Lindosa para adelantar procesos de verificación y seguimiento a los proyectos formulados para esta Área Arqueológica Protegida</t>
  </si>
  <si>
    <t>Durante el mes de abril se llevó a cabo la participación en Mesas técnicas para actualización del Plan de Manejo Arqueológico de Área Arqueológica Protegida Salado de Consotá</t>
  </si>
  <si>
    <t>Durante el mes de mayo se llevó a cabo la participación en Mesas técnicas para actualización del Plan de Manejo Arqueológico de Área Arqueológica Protegida Salado de Consotá</t>
  </si>
  <si>
    <t>Durante el mes de junio se realizaron tres actividades, una es la visita de seguimiento al Área Arqueológica Protegida La Lindosa y la segunda la visita de seguimiento a las Área Arqueológica Protegida de Nemocón, así como la socialización de la actualización del Plan de Manejo Arqueológico de las Área Arqueológica Protegida de Nemocón</t>
  </si>
  <si>
    <t>Durante el mes de agosto se avanzó en el ajuste de la delimitación de los polígonos en el marco de la declaratoria del área arqueológica protegida de La Mojana</t>
  </si>
  <si>
    <t>Durante el mes de septiembre se llevó a cabo una comisión con la oficina jurídica del Instituto al Área Arqueológica Protegida de El Abra, al Área Arqueológica Protegida de La Lindosa y el Área Arqueológica Protegida de El Infiernito</t>
  </si>
  <si>
    <t>Durante el mes de octubre se llevó a cabo una salida de campo de seguimiento al Área Arqueológica Protegida de La Lindosa</t>
  </si>
  <si>
    <t>Durante el mes de noviembre se desarrolló una visita al Área Arqueológica Protegida de La Lindosa en compañía de la dirección general y se desarrolló una visita técnica para la evaluación de una solicitud de intervención en la hacienda Tequendama</t>
  </si>
  <si>
    <t>Durante el mes de febrero se desarrollaron mesas de trabajo con la alcaldía de la ciudad de Pereira enfocadas al desarrollo adecuado del Plan de Manejo Arqueológico</t>
  </si>
  <si>
    <t>Durante el mes de marzo se consolidaron insumos para la formulación del Plan de Manejo Arqueológico, particularmente en relación con el estado de conservación de los sitios arqueológicos que componen el área</t>
  </si>
  <si>
    <t>Durante el mes de mayo se llevaron a cabo mesas de trabajo para realizar los últimos ajustes al documento final del Plan de Manejo Arqueológico planteado</t>
  </si>
  <si>
    <t>Durante el mes de junio se llevaron a cabo mesas de trabajo en articulación con la Universidad Tecnológica de Pereira y la alcaldía de Pereira para abordar la formulación del Plan de Manejo Arqueológico del Área Arqueológica Protegida del Salado de Consotá</t>
  </si>
  <si>
    <t>Durante el mes de julio se llevaron a cabo mesas de trabajo en articulación con la Universidad Tecnológica de Pereira y alcaldía de Pereira para abordar la formulación del Plan de Manejo Arqueológico del Área Arqueológica Protegida del Salado de Consotá</t>
  </si>
  <si>
    <t>Ya finalizó la actualización de los términos de referencia para los Programas de Arqueología Preventiva</t>
  </si>
  <si>
    <t>El documento se encuentra en revisión por parte de las áreas</t>
  </si>
  <si>
    <t xml:space="preserve">En Julio se realizaron los primeros ajustes al modelo de datos en arqueología. Se está a la espera del consenso por parte del grupo de arqueología en este ítem para realizar ajustes finales de procedimiento al protocolo. </t>
  </si>
  <si>
    <t>Se continuaron las acciones frente a la reestructuración e implementación de los Planes de Manejo Arqueológico de los parques arqueológicos, en concreto se realizaron dos mesas de trabajo donde se hizo un recuento de la información geográfica disponible para los parques para el diseño metodológico del área de influencia y se discutió sobre el rol que debe jugar el turismo en el diseño de los planes de manejo</t>
  </si>
  <si>
    <t>Durante el mes de octubre se llevó a cabo el cuarto comité de parques en el cual se abordaron temas como las condiciones e importancia del seguimiento y establecimiento de la capacidad de carga para los parques arqueológicos administrados por el ICANH en el marco del planteamiento de modelos para el desarrollo de los Planes de Manejo Arqueológico</t>
  </si>
  <si>
    <t>Durante el mes de junio se desarrolló la definición del componente estratégico del Plan de Manejo de Chiribiquete con Parques Nacionales y en el caso de Qhapaq Ñan, se llevó a cabo una visita a los municipios que componen el área enfocada a la articulación con alcaldías locales para la gestión del sitio
 Se participó con parques nacionales en la elaboración de material de difusión, se participó en reuniones con la Universidad Nacional y Parques Nacionales de Colombia para la creación de un espacio de cualificación destinado a los funcionarios de parques Naturales, se participó en 1 reunión y talleres.</t>
  </si>
  <si>
    <t>Mesas de trabajo patrimonio y Parques Nacionales sobre usos permitidos, plan de manejo parque Chiribiquete. 3 reuniones con Parques Nacionales Naturales e ICANH espacio de cualificación, propuesta para la definición de una área histórica o cultural del parque Nacional Chiribiquete.
Durante el mes de agosto se dieron participaciones en las reuniones del comité técnico internacional del Qhapaq Ñan (Secretarías técnicas de los 6 países)</t>
  </si>
  <si>
    <t>Se realizan acciones de gestión del Chiribiquete como sitio de patrimonio mundial en coordinación con Parques Nacionales Naturales
Se desarrolló una reunión de la secretaria técnica del Qhapaq Ñan y se llevó a cabo una reunión nacional interinstitucional para abordar la gestión de esta Área Arqueológica Protegida.</t>
  </si>
  <si>
    <t>Se realizaron las reuniones de coordinación para la cualificación para la consolidación de patrimonio a declarar con los responsables de Parques Nacionales. Asimismo, se realizó una Participación el cuarta Sesión del espacio de cualificación con Parques Nacionales Naturales sobre Pueblos en aislamiento.                                                                                     Se desarrollaron las medidas de Manejo Área Histórico Sociocultural Chiribiquete.                
 Se realizó una reunión para la publicación titulada "Graficas Libro de Bolsillo del Chiribiquete". Así como el taller llevado a cabo en su preparación en el SENA
Durante el mes de octubre se llevó a cabo una reunión con la directora de Parques Nacionales Naturales para abordar temas relacionados con la gestión de Chiribiquete como sitio de patrimonio mundial</t>
  </si>
  <si>
    <t>1 Taller: Apoyo al grupo de patrimonio en la Formación sobre el Chiribiquete y la Lindosa para los estudiantes de guianza y turismo del SENA de San José de Guaviare. 
1 reunión sobre la preparación del taller de discusión sobre los objetivos estratégicos del Plan de Manejo de Chiribiquete. 
1 Taller: Taller presencial entidades y aliados estratégicos Parque Chiribiquete. 
5. reunión: Desarrollo del Componente metodológico del Protocolo de registro para pueblos indígenas en aislamiento voluntario. 
1. Taller: Desarrollo del Componente metodológico del Protocolo de registro para pueblos indígenas en aislamiento voluntario. 
1 reunión: Revisión Final Ilustraciones Del libro Guía del Buen viajero.
Durante el mes de noviembre se dictó un curso al SENA relacionado con los valores culturales del Chiribiquete y La Lindosa. Adicionalmente se llevó a cabo la participación en un taller para la socialización de los avances en la actualización del Plan de Manejo Arqueológico de Chiribiquete</t>
  </si>
  <si>
    <t xml:space="preserve">Se participó en dos reuniones de la mesa técnica de nominación de la Sierra Nevada de Santa Marta como patrimonio mixto de la humanidad, conformada por parques nacionales naturales de Colombia, la fundación Herencia Ambiental y el ICANH, </t>
  </si>
  <si>
    <t>Se participó en tres reuniones de la mesa técnica de nominación de la Sierra Nevada de Santa Marta como patrimonio mixto de la humanidad, conformada por parques nacionales naturales de Colombia, la fundación Herencia Ambiental y el ICANH y se hizo la presentación de las indagaciones bibliográficas realizada sobre los posibles valores excepcionales de orden etnográfico</t>
  </si>
  <si>
    <t>Se organizó una reunión de la mesa técnica de nominación de la Sierra Nevada de Santa Marta como patrimonio mixto de la humanidad, conformada por parques nacionales naturales de Colombia, la fundación Herencia Ambiental y el ICANH.</t>
  </si>
  <si>
    <t>Se elaboró un informe correspondiente a la comisión realizada a la ciudad de Santa Marta entre los días 15 y 16 de septiembre del año en curso; la cual tuvo como objetivo: apoyar técnicamente el diálogo entre el ICANH y las comunidades koguis del Sierra Nevada de Santa Marta, sobre proceso de gestión del Instituto en las áreas arqueológicas de Teyuna y Pueblito, y el desarrollo de las posibles metodologías de concertación para la construcción de sus planes de manejo. Aspectos relacionados con el proceso de concertación del dossier de la Sierra Nevada de Santa Marta como Patrimonio Mixto de la Humanidad.</t>
  </si>
  <si>
    <t>Se realizó una comisión los días 2, 3, 4, 5 y 6 de octubre en la Sierra Nevada de Santa Marta. Se participó en la 6ta sesión Espacio de Cualificación PNNC- ICANH: Territorios en disputa. Se realizaron varias reuniones acerca del Protocolo de investigación y registro Pueblos en Aislamiento Voluntario.
Durante el mes de octubre se llevó a cabo una mesa técnica relacionada con el proceso de nominación de esta área. Además se llevó a cabo una reunión por parte de directivos del ICANH y Parques Nacionales Naturales para revisar temas relacionados con el proceso de nominación</t>
  </si>
  <si>
    <t>Se realizó la última mesa técnica de la nominación de la SNSM con la participación de Parques Nacionales Naturales de Colombia y la Fundación Herencia Ambiental Caribe.
Se realizó una visita a Santa Marta donde se llevó a cabo un evento presencial con el Consejo Territorial de Cabildos - CTC de la Sierra Nevada donde se expusieron los temas de legislación de patrimonio arqueológico, misionalidad del ICANH y formulación de Planes de Manejo Arqueológico.</t>
  </si>
  <si>
    <t>Durante el mes de agosto se llevó a cabo la visita a los rieles localizados en la Carrera 68C con Calle 22 costado oriental y occidental del barrio Montevideo en la localidad de Fontibón de la ciudad de Bogotá, D.C., en el marco de la formulación del plan de manejo por parte del Instituo de Desarrollo Urbano.</t>
  </si>
  <si>
    <t>Durante el mes de diciembre se respondió una comunicación emitida por parte del Ministerio de Cultura para apoyar la actualización del Esquema de Ordenamiento Territorial del municipio de Chinavita, Boyacá con la información registrada por el Instituto en dicha entidad territorial</t>
  </si>
  <si>
    <t>Jornada de sensibilización y acompañamiento en la gestión del patrimonio arqueológico dirigida a los entes territoriales del departamento del Huila.     
Acompañamiento a la Gobernación del Huila en la elaboración de contenido para piezas divulgativas sobre gestión del patrimonio arqueológico.                                              
Acompañamiento a la Alcaldía de Piamonte Cauca en la gestión del patrimonio arqueológico presente en el municipio.                              
Acompañamiento a la Alcaldía de Tunungúa Boyacá en la gestión del patrimonio arqueológico presente en el municipio.</t>
  </si>
  <si>
    <t>Acompañamiento reunión "Procesos de arqueología pública- Parque Arqueológico Usme" organizada por el IDPC</t>
  </si>
  <si>
    <t>Durante el mes de febrero no se recibieron solicitudes de tenencia de bienes pertenecientes al patrimonio arqueológico de la Nación</t>
  </si>
  <si>
    <t>Durante el mes de marzo se recibieron 10 solicitudes de tenencia de bienes pertenecientes al patrimonio arqueológico de la Nación y se emitieron sus respectivos certificados de tenencia</t>
  </si>
  <si>
    <t>Durante el mes de abril se recibieron 4 solicitudes de tenencia de bienes pertenecientes al patrimonio arqueológico de la Nación y se emitieron sus respectivos certificados de tenencia</t>
  </si>
  <si>
    <t>Durante el mes de mayo se recibieron 8 de solicitudes de tenencia de bienes pertenecientes al patrimonio arqueológico de la Nación y se emitieron sus respectivos certificados de tenencia</t>
  </si>
  <si>
    <t>Búsqueda de artículos y documentos en bibliotecas y sistemas de almacenamiento académicos relacionados con los materiales cerámicos de los siglos XVI a XVIII que se han encontrado en diferentes excavaciones arqueológicas en Latinoamérica. En esta búsqueda, en este mes, se han identificado 4 artículos.
Revisión de la información procesada por el contratista en la revisión de fuentes documentales en el Archivo General de la Nación relacionada con: I) procedencia, posibles orígenes, comercio y distribución de cerámicas que llegaban procedentes de Europa al Nuevo Reino de Granada en los siglos XVI – XVII; II) Producción cerámica local en el Nuevo Reino de Granada, en los siglos XVI – XVII. 
Lectura de 1 artículos relacionados con la temática de investigación.
Visita técnica inicial a una colección de materiales cerámicos de los siglos XVI a XVIII (Autorizaciones de Intervención Arqueológica N° 3207 y N° 7550) en la ciudad de Popayán.</t>
  </si>
  <si>
    <t>Revisión de la información procesada por el contratista en la revisión de fuentes documentales en el Archivo General de la Nación relacionada con: I) procedencia, posibles orígenes, comercio y distribución de cerámicas que llegaban procedentes de Europa al Nuevo Reino de Granada en los siglos XVI – XVII; II) Producción cerámica local en el Nuevo Reino de Granada, en los siglos XVI – XVII. 
Lectura de 2 artículos relacionados con la temática de investigación.
Visita técnica inicial a la colección de materiales cerámicos de los siglos XVI a XVIII del INCIVA en la ciudad de Cali.</t>
  </si>
  <si>
    <t>Revisión de la información procesada por el contratista en la revisión de fuentes documentales en el Archivo General de la Nación relacionada con: I) procedencia, posibles orígenes, comercio y distribución de cerámicas que llegaban procedentes de Europa al Nuevo Reino de Granada en los siglos XVI – XVII; II) Producción cerámica local en el Nuevo Reino de Granada, en los siglos XVI – XVII. 
Lectura de 1 artículo relacionado con la temática de investigación.</t>
  </si>
  <si>
    <t>Sólo se hizo la revisión de la información procesada por el constratista en la revisión de fuentes documentales en el Archivo General de la Nación relacionados con los proyectos de investigación, por periodos de vacaciones.</t>
  </si>
  <si>
    <t>Sólo se hizo la revisión de la información procesada por el contratista en la revisión de fuentes documentales en el Archivo General de la Nación relacionados con los proyectos de investigación, por periodo de vacaciones.</t>
  </si>
  <si>
    <t xml:space="preserve">Revisión de la información procesada por el contratista en la revisión de fuentes documentales en el Archivo General de la Nación relacionada con: I) procedencia, posibles orígenes, comercio y distribución de cerámicas que llegaban procedentes de Europa al Nuevo Reino de Granada en los siglos XVI – XVII; II) Producción cerámica local en el Nuevo Reino de Granada, en los siglos XVI – XVII. </t>
  </si>
  <si>
    <t>Revisión de la información procesada por el contratista en la revisión de fuentes documentales en el Archivo General de la Nación relacionada con: I) Distribución espacial de la Villa de San Bartolomé de Honda en los siglos XVI – XVIII; II) Producción, comercialización, distribución de elementos cerámicos en los siglos XVI y XVIII en la Villa de San Bartolomé de Honda; III) Cartografía de la Villa de San Bartolomé de Honda y su área de influencia entre los siglos XVI y XVIII; IV) Puertos fluviales en el área de influencia de la Villa de San Bartolomé de Honda entre los siglos XVI y XVIII. 
Se aclara que el contrato para la investigación se realizó para la búsqueda en archivo tanto de información procedente de Honda, como de cerámicas de los siglos XVI - XVII, es por esta razón que los informes se duplican para cada uno de los proyectos, ya que el trabajo se condensa en un solo informe al mes, pero se encuentra información de cada uno de los proyectos.</t>
  </si>
  <si>
    <t>Revisión de la información procesada por el contratista en la revisión de fuentes documentales en el Archivo General de la Nación relacionada con: I) Distribución espacial de la Villa de San Bartolomé de Honda en los siglos XVI – XVIII; II) Producción, comercialización, distribución de elementos cerámicos en los siglos XVI y XVIII en la Villa de San Bartolomé de Honda; III) Cartografía de la Villa de San Bartolomé de Honda y su área de influencia entre los siglos XVI y XVIII; IV) Puertos fluviales en el área de influencia de la Villa de San Bartolomé de Honda entre los siglos XVI y XVIII. 
Revisión de artículos y documentos relacionados con la historia de Honda. Se identificaron 3 documentos y se inició la lectura de uno de ellos.</t>
  </si>
  <si>
    <t>Revisión de la información procesada por el contratista en la revisión de fuentes documentales en el Archivo General de la Nación relacionada con: I) Distribución espacial de la Villa de San Bartolomé de Honda en los siglos XVI – XVIII; II) Producción, comercialización, distribución de elementos cerámicos en los siglos XVI y XVIII en la Villa de San Bartolomé de Honda; III) Cartografía de la Villa de San Bartolomé de Honda y su área de influencia entre los siglos XVI y XVIII; IV) Puertos fluviales en el área de influencia de la Villa de San Bartolomé de Honda entre los siglos XVI y XVIII. 
Continuación de la lectura del documento “La circulación comercial de la Villa de Honda entre 1797 y 1799. Una aproximación de las guías de mercaderías” (Sastre 2019).</t>
  </si>
  <si>
    <t xml:space="preserve">Revisión de la información procesada por el contratista en la revisión de fuentes documentales en el Archivo General de la Nación relacionada con: I) Distribución espacial de la Villa de San Bartolomé de Honda en los siglos XVI – XVIII; II) Producción, comercialización, distribución de elementos cerámicos en los siglos XVI y XVIII en la Villa de San Bartolomé de Honda; III) Cartografía de la Villa de San Bartolomé de Honda y su área de influencia entre los siglos XVI y XVIII; IV) Puertos fluviales en el área de influencia de la Villa de San Bartolomé de Honda entre los siglos XVI y XVIII. </t>
  </si>
  <si>
    <t>Se consolidó finalmente la tabla con la totalidad de las defunciones efectuadas en el antiguo cementerio de Cascajal (Corregimiento El Hormiguero-Cali), que hoy remite a un sitio de interés arqueológico (según las tradiciones locales), entre el 28 de julio de 1891 y el 9 de enero de 1919. Esto último, implica la adición de dos registros (1919) que no habían sido contemplados originalmente. Los datos generales provienen de la consulta de los libros de defunción 4, 5, 6 y 7 que reposan en el archivo de la Parroquia Nuestra Señora del Rosario de Jamundí-Valle. Esta base estadística corresponde a un total de 398 individuos sepultados en la zona entre neonatos, infantes, adolescentes, adultos jóvenes, adultos medios, adultos mayores, seniles y longevos a lo largo de veintiocho años. Con estas frecuencias y la información obtenida en el Archivo Histórico de Cali se procede al análisis histórico-demográfico.</t>
  </si>
  <si>
    <t>En enero, se ha continuado con procesamiento y análisis de datos de sensores remotos del sitio Mesitas. Se escribió un nuevo programa para producción de mapas de georradar, se avanzó con los datos de magnetometría y Georradar del sitio Alto Lavapatas, y Georradar de Mesita. Se preparó una página web de divulgación.</t>
  </si>
  <si>
    <t>Revisión de la información procesada por el contratista en la revisión de fuentes documentales en el Archivo General de la Nación relacionada con: I) procedencia, posibles orígenes, comercio y distribución de cerámicas que llegaban procedentes de Europa al Nuevo Reino de Granada en los siglos XVI – XVII; II) Producción cerámica local en el Nuevo Reino de Granada, en los siglos XVI – XVII. 
Visita a las colecciones de referencia de cerámica histórica de la Universidad del Cauca.</t>
  </si>
  <si>
    <t>Revisión de la información procesada por el contratista en la revisión de fuentes documentales en el Archivo General de la Nación relacionada con:  I) Distribución espacial de la Villa de San Bartolomé de Honda en los siglos XVI – XVIII; II) Producción, comercialización, distribución de elementos cerámicos en los siglos XVI y XVIII en la Villa de San Bartolomé de Honda; III) Cartografía de la Villa de San Bartolomé de Honda y su área de influencia entre los siglos XVI y XVIII; IV) Puertos fluviales en el área de influencia de la Villa de San Bartolomé de Honda entre los siglos XVI y XVIII. 
Se adelantó una primera fase de presocialización y preparación de etapa de campo del proyecto de investigación “Arqueología Histórica en San Bartolomé de Honda, Fase II”, en la ciudad de Honda (Tolima).</t>
  </si>
  <si>
    <t xml:space="preserve">En octubre se ha adelantado procesamiento y análisis de datos de datos de sensores remotos de Mesitas, San Agustín. Se han actualizado los mapas procesados en la página (https://sites.google.com/icanh.gov.co/mesitas-sensoresremotos/sitios/) </t>
  </si>
  <si>
    <t>En el mes de octubre se ha continuado con el análisis de datos de sensores remotos (georradar) con la interpolación de radargramas de la zona Los Vados y se organizó la información de yacimientos para su registro en el Altas del ICANH (https://sites.google.com/a/icanh.gov.co/prueba/sitio)</t>
  </si>
  <si>
    <t xml:space="preserve">Se adelantaron diversas reuniones con el fin de establecer la fechas para la salida de campo. Cabe mencionar que la salida de campo depende en mayor medida del operador logístico. En este sentido dicho operador no había sido contratado por lo cual fue necesario aplazar la salida de campo para el mes de enero. Estos acuerdos fueron tomados de la mano de la subdirección científica y la coordinación de Arqueología. Se adelantó en la planeación y elaboración de protocolos y cronogramas para los talleres y se dio seguimiento al contrato del restaurador. </t>
  </si>
  <si>
    <t>Durante el mes de marzo no se produjeron avances relevantes en este tema</t>
  </si>
  <si>
    <t>Durante el mes de mayo se llevó a cabo la preparación previa (revisión documental, recolección de información y gestión previa) en el marco del desarrollo de la temporada de campo que se hará en Junio en el Área Arqueológica Protegida del Qhapaq Ñan</t>
  </si>
  <si>
    <t>Informe sobre la participación del ICANH en las sentencias de la Corte Constitucional; Manuscrito para el proyecto editorial "Antropología y Estado"; Reuniones con Alfredo García Carmona para la preparación del evento "conocimiento burocrático, científico y social en torno a los megaproyectos"</t>
  </si>
  <si>
    <t>Test de Proporcionalidad, en el marco de la Consulta Previa del proyecto denominado “Reconstrucción del Sistema de Acueducto de Mocoa” (Proy-1416), a cargo de la Alcaldía Municipal de Mocoa. Informe sobre la participación del ICANH en la colisión de competencias entre jurisdicción especial indígena y la jurisdicción ordinaria. Manuscrito para el proyecto editorial "Antropología y Estado". Elaboración de manuscrito de la ponencia presentada en abril para la Cátedra del Mar, 'Colombia Bioazul: Dos Mares Un País, Territorios por Explorar' 2021-1, realizada por el Instituto de Estudios Marinos de la Universidad Nacional de Colombia, Sede Caribe. Participación en reuniones de la Red "Chocó Biogeográfico" sobre la Ley del Biche". Entrevista con periodista de Diario Criterio a propósito de la sanción de la Ley del Viche. Ver: https://diariocriterio.com/el-viche-de-bebida-perseguida-y-menospreciada-a-patrimonio-de-la-nacion/</t>
  </si>
  <si>
    <t>Informe sobre la participación del ICANH en las sentencias de la Corte Constitucional; Participación en red de investigadores sobre afro-ecologías descendientes, medios de vida, ríos y humedales, y conocimiento agrario en el mundo.
Atlántico., Liderada por Daniel Tubb ( Universidad de New Brunswick); Elaboración de concepto técnico sobre afectaciones territoriales a comunidades negras en el marco del conflicto armado (4 consejos comunitarios); Participación en sesión de consulta previa entre la Dirección Nacional de estupefaciente y los cabildos Nasa de Putumayo, en el marco de la sentencia T-300 de 2017</t>
  </si>
  <si>
    <t xml:space="preserve">Informe sobre la participación del ICANH en la colisión de competencias entre jurisdicción especial indígena y la jurisdicción ordinaria; Participación en red de investigadorxs sobre afro-ecologías descendientes, medios de vida, ríos y humedales, y conocimiento agrario en el mundo.
Atlántico., Liderada por Daniel Tubb ( Universidad de New Brunswick); Digitalización y subida de material audiovisual a canal de YouTube disponible al público: https://studio.youtube.com/channel/UCHOhQ8-XKAJ2pW96hxaCC1w/videos/upload?filter=%5B%5D&amp;sort=%7B%22columnType%22%3A%22date%22%2C%22sortOrder%22%3A%22DESCENDING%22%7D; Elaboración de la pieza audiovisual "Sempegua" en el marco de salida de campo con estudiantes del programa de antropología de la Universidad Externado. Ver: https://www.youtube.com/watch?v=IZM_Ek_KEmg; </t>
  </si>
  <si>
    <t>Elaborar el manuscrito del libro “Antropología y Estado”</t>
  </si>
  <si>
    <t xml:space="preserve">5 reuniones con autores y entre compiladores para discutir los avances de los capítulos del libro antropología y estado, e identificación de líneas de análisis para la elaboración de la introducción. </t>
  </si>
  <si>
    <t>Avance en la revisión de bibliografía</t>
  </si>
  <si>
    <t>Propuesta inicial sobre la reelaboración del argumento de mi artículo sobre categorías de indigenidad. 2 Reuniones de discusión sobre los avances de los artículos.</t>
  </si>
  <si>
    <t>Reunión de comentarios y ediciones al texto del investigador Carlos Andrés Meza. Reunión con tres nuevos autores para la escritura de un artículo conjunto sobre campesinado. Revisión de bibliografía reciente sobre antropología del estado (casos de análisis referidos a Colombia). Evaluación de materiales y reuniones relacionadas con el capítulo sobre el movimiento social y político del campesinado como sujeto de derechos.</t>
  </si>
  <si>
    <t>Revisión del árticulo construido por el investigador Carlos Andrés Meza.Se hizo una reunión con un posible autor invitado, quien trabaja la ontología de la política del estado. Ruta de participación de Centros de investigación en el cumplimiento de la sentencia 4360 Amazonia como sujeto de derechos.</t>
  </si>
  <si>
    <t>Revisión del árticulo construido por el investigador Carlos Andrés Meza. Se continúa con la revisión del artículo sobre Ontología Política del Estado; se proyecta Amicus Curiae en el marco del derecho de petición de Mónica Godoy; se apoya la respuesta de varias solicitudes ciudadanas con fuentes bibliográficas y sugerencias pertinentes relacionadas con esta investigación.</t>
  </si>
  <si>
    <t xml:space="preserve">Revisión artículo del investigador Andrés Lara; Revisión de literatura para pulir el marco analítico del texto; Reuniones grupales para tratar asuntos relacionados con las órdenes jurídicas (Misak, Nasa Putumayo, Awa Putumayo, etc.). Evaluación artículo sobre mujeres indígenas en Santiago de Chile para la Revista Colombiana de Antropología; Participación en las reuniones preparatorias (2) y en la sesión del 21 y 22 de octubre de la consulta previa posterior ordenada por la sentencia T300 de 2017 con el pueblo nasa de Putumayo, en el cabildo Kuwe Ukwa; </t>
  </si>
  <si>
    <t>Una reunión con el investigador Andrés Lara para comentar los avances de su artículo. Elaboración sobre cambios recientes en los programas de sustitución de cultivos ilícitos, en el marco de las salidas a Putumayo relacionadas con la sentencia T 300; Con los/las investigadores del grupo se realizaron varias reuniones de trabajo para tratar temas como: 1) Reunión con Angie Catalina Toquica de la UTR de Apartadó, con el propósito de hacer seguimiento a los conceptos solicitados por la UTR al ICANH y su utilidad en el contexto de los procesos de restitución. 2) Reunión sobre la solicitud de la Corte Constitucional preguntando por los Planes de Vida indígena en el contexto de la crisis de gobernabilidad del pueblo arhuaco. Sobre la Sentencia T 300, atendí tres reuniones virtuales convocadas por el Consejo Nacional de Estupefacientes, en las que se revisaron las matrices de afectaciones y reparaciones planteadas por las comunidades; Elaboración del informe sobre la segunda sesión de la sentencia T 300 del pueblo nasa de Putumayo.</t>
  </si>
  <si>
    <t>Consolidación de la versión del artículo académico titulado “Protección a líderes indígenas y diferencia cultural. El enfoque diferencial étnico como campo de disputa”, para el proyecto editorial Antropología y estado: https://docs.google.com/document/d/1lBff0wc9MH57zTDCkPhfnNon1M9lSLjK/edit? usp=sharing&amp;ouid=111886176769550735827&amp;rtpof=true&amp;sd=true;</t>
  </si>
  <si>
    <t xml:space="preserve">Desarrollar la investigación: Conocimientos y experiencias financieras de mujeres cocaleras en Piamonte, Cauca y el corredor Puerto Vega-Teteyé. </t>
  </si>
  <si>
    <t xml:space="preserve">Desarrollar la investigación: Seguridad y vida urbana. </t>
  </si>
  <si>
    <t xml:space="preserve">Desarrollar la investigación: Colisión de competencias entre jurisdicción especial indígena y la jurisdicción ordinaria. </t>
  </si>
  <si>
    <t>Redacción de ponencia "Intermediaciones especializadas en el contexto Colombiano. Una invitación al diálogo" para su presentación en el Seminario virtual de la RINEPI sobre "Intermediaciones especializadas", Octubre 24/21, en el marco del artículo sobre Conocimientos y experiencias financieras de mujeres cocaleras.</t>
  </si>
  <si>
    <t>Un (1) esbozo de artículo para presentar a revista indexada 2%; revisión de bibliografía para la investigación "Significados antropológicos de la seguridad" 2%; revisión de entrevistas de la investigación "Significados antropológicos de la seguridad" 2%;  trabajo de investigación que se realiza con mujeres jóvenes de Soacha sobre seguridad y barrismo social en el marco de "Significados antropológicos de la seguridad" 2%;</t>
  </si>
  <si>
    <t>Volumen 57-2 Antropología de la Danza; Finalizado y publicado en el OJS de la revista RCA;</t>
  </si>
  <si>
    <t xml:space="preserve">Publicar dosier "Antropología de la danza" en la RCA. </t>
  </si>
  <si>
    <t>Dosier para publicar en la RCA (57-2, 2021)</t>
  </si>
  <si>
    <t>Desarrollar la investigación:Violencia de género, mujeres indígenas y justicia.</t>
  </si>
  <si>
    <t>Revisión documentación del ICBF y MInJusticia sobre atención a población indígena para protección de derechos, y justicia especial indígena.</t>
  </si>
  <si>
    <t>Revisión de transcripciones de entrevistas realizadas
Realización de un escrito de descripción transversal de la información y los temas conversados en dichas entrevistas.</t>
  </si>
  <si>
    <t>Entrevista con Dunen Muelas, secretaria técnica de la Comisión Nacional de Mujeres Indígenas; transcripción de las notas de esta entrevista, participación en el Encuentro Nacional: la antropología en el restablecimiento de derechos de niños, niñas y adolescentes indígenas adolescentes (ICBF).</t>
  </si>
  <si>
    <t>Elaboración de propuesta de Encuentro “Mujeres indígenas, violencia sexual y acceso a la justicia”: participan mujeres de tres pueblos indígenas: nasa, embera, iku arhuaco y funcionarios de entidades públicas con competencias en la atención de mujeres/niñas indígenas en casos de violencia sexual y fortalecimiento de la justicia propia. Gestión de recursos externos para cubrir los gastos del evento.</t>
  </si>
  <si>
    <t>Programación de Encuentro “Mujeres indígenas, violencia sexual y acceso a la justicia”. Elaboración de invitaciones, consecución de recursos internos y externos, planeación logística, conversaciones con participantes, lectura de informes y bibliografía. Gestiones administrativas y planeación del evento Encuentro “Mujeres indígenas, violencia sexual y acceso a la justicia” a realizar en Bogotá, 23 y 24 de noviembre, 2021.</t>
  </si>
  <si>
    <t xml:space="preserve">Realización encuentro "Mujeres indígenas, violencia sexual y acceso a la justicia" con la participación de mujeres indígenas embera, nasa y arhuacas, al igual que funcionarios del Minjusticia, fiscalía, ICBF y medicina legal. Nov. 23 y 24; Gestiones administrativas y planeación del evento Encuentro “Mujeres indígenas, violencia sexual y acceso a la justicia” a realizar en Bogotá, 23 y 24 de noviembre, 2021. Elaboración del Guión de presentación del ICANH en Evento. </t>
  </si>
  <si>
    <t>Transcripción del Encuentro de mujeres indígenas.</t>
  </si>
  <si>
    <t>Análisis de la encuesta de Violencias Basadas en Género en el ICANH. Propuesta de estrategia de comunicación sobre el protocolo y campaña de sensibilización sobre el acoso sexual laboral. Preparación conversatorio sobre género y arqueología. Conversación con Sonia Archila, Clemencia Plazas. Revisión de literatura.</t>
  </si>
  <si>
    <t>Revisión final del Protocolo de Violencias Basadas en Género</t>
  </si>
  <si>
    <t>Coordinación del evento de capacitación sobre experiencia de mujeres nasa para la prevención de violencia sexual. Preparación del conversatorio Violencia de género y masculinidades.</t>
  </si>
  <si>
    <t>Análisis de las entrevistas realizadas a: Integrantes del Grupo de Fortalecimiento a la Justicia Indígena del Ministerio de Justicia; Bibiana Etayo, del Instituto Colombiano de Bienestar Familiar;	Gabriel David Lievano, antropólogo de Medicina Legal; Natalia Irene de Jesús Moreno Díaz, quien hace parte del Grupo de Trabajo Nacional Para el Fortalecimiento de la Investigación y la Judicialización de la Violencia Contra Niños, Niñas y Adolescentes.</t>
  </si>
  <si>
    <t>Coordinación reunión del comité de Violencias Basadas en Género con Isabel Cristina Jaramillo para capacitación sobre Protocolo MAAD Uniandes.</t>
  </si>
  <si>
    <t xml:space="preserve">Coordinación de la conferencia "Miedo a la mujer. Violencias de larga duración" (16 de abril). </t>
  </si>
  <si>
    <t>Desarrollar la investigación: Violencia de género, mujeres indígenas y justicia.</t>
  </si>
  <si>
    <t>Traducción de entrevistas</t>
  </si>
  <si>
    <t xml:space="preserve">Contactos con investigadoras en temas de Violencias Basadas en Género para colaboración, intercambios de documentación; revisión de literatura especializada, escritura de un documento de revisión bibliográfica. </t>
  </si>
  <si>
    <t xml:space="preserve">Reunión con Jairo Tabares, investigador con población embera en Risaralda. Identificación de interlocutores en el ICBF especializados en diálogos interjurisdiccionales. Revisión de literatura especializada. Análisis cuantitativo de los fallos emitidos por el Consejo Superior de la Judicatura relacionados con delitos de violencia sexual.
Análisis cualitativo de fallos sobre violencia sexual en los pueblos nasa, wayuu y embera.
Lectura y análisis de estudios sobre violencia sexual en el pueblo nasa.
</t>
  </si>
  <si>
    <t>Informe de análisis realizado en Atlas. Ti del conversatorio realizado en 2017 por la contratista Vianney García en Inzá Cauca, a la luz de las categorías de violencia sexual y acceso a la justicia.</t>
  </si>
  <si>
    <t xml:space="preserve">Informe de análisis realizado en Atlas. Ti del conversatorio realizado en 2017 por la contratista Vianney García en Inzá Cauca, a la luz de las categorías de violencia sexual y acceso a la justicia. </t>
  </si>
  <si>
    <t>Coordinación de reunión con la Secretaría Distrital de la Mujer para el acompañamiento al Comité de prevención de Violencias Basadas en Género del ICANH en la revisión del protocolo de Violencias Basadas en Género y en la ruta de atención a los casos de acoso sexual en el instituto. Revisión permanente del Protocolo de atención y prevención de Violencias Basadas en Género del ICANH.</t>
  </si>
  <si>
    <t xml:space="preserve">• Revisión de literatura de las siguientes fuentes: 
o Gómez., M. D. (2017). La mirada cosmológicos sobre el género de las mujeres indígenas en la antropología del Chaco argentino: una crítica. Corpus, 7(Vol. 7,  No 1). https://doi.org/10.4000/corpusarchivos.1765 o Gómez, M. (2008). El cuerpo por asalto: la amenaza de la violencia sexual en el monte entre las mujeres tobas del oeste de Formosa. HIRSCH, Silvia (Comp.), Mujeres Indígenas En La Argentina. Buenos Aires, Biblos.
o Paredes, J. (2017). El feminismo comunitario: la creación de un pensamiento propio. Corpus. Archivos Virtuales de La Alteridad Americana, 7(1).
o Pequeño, A. (2009). Participación y políticas de mujeres indígenas en contextos latinoamericanos recientes. In FLACSO, Sede Ecuador.
o Segato, R. (2003). Las estructuras elementales de la violencia. Bernal: Universidad Nacional de Quilmes.
o Segato, R. L. (2018). Manifiesto en cuatro temas. CritiCal Times, 1(1), 212–225.
o Soto, G. G., &amp; Viedma, C. R. (2015). VIOLENCIAS CONTRA LAS MUJERES Desafíos  y aprendizajes en la Cooperación Sur-Sur en América Latina y el Caribe.
• Elaboración de un informe de revisión de literatura a partir de dichas fuentes. </t>
  </si>
  <si>
    <t>Elaboración de un informe de revisión de literatura a partir de diversas fuentes: https://docs.google.com/document/d/1ySJmVOfF88CvUDhvqcoQW23BJ_gSkN_1/edit; Entrevista Dunen Muelas https://docs.google.com/document/d/1DY-w3Ji-DvAaigr1EUHEadwQj3DGd7B4/edit?usp=sharing&amp;ouid=112195572697893163390&amp;rtpof=true&amp;sd=true;</t>
  </si>
  <si>
    <t>Revisión de literatura sobre los temas del proyecto</t>
  </si>
  <si>
    <t xml:space="preserve">Avance en el borrador de artículo: revisión de bibliografía, escritura de la introducción y estructura. Unificación en su solo documento de todos los informes de revisión bibliográfica, y depuración, corrección y reorganización del mismo.
https://docs.google.com/document/d/1V2JuKmfsrNgzUSXbeZk5_J2lnFYaHFbC/edit?usp=sharing&amp;ouid=112195572697893163390&amp;rtpof=true&amp;sd=true; </t>
  </si>
  <si>
    <t>Realización de entrevistas con las mujeres participantes e inicio de transcripción del evento para realización de memorias. Sistematización de prensa relacionada a los temas de la investigación.</t>
  </si>
  <si>
    <t>• Transcripción de los audios del evento Encuentro “Mujeres indígenas, violencia sexual y acceso a la justicia” realizado en Bogotá, 23 y 24 de noviembre, 2021.
• Borrador del artículo publicable.</t>
  </si>
  <si>
    <t>Publicar el volumen 57-2 “Antropología de la danza”</t>
  </si>
  <si>
    <t xml:space="preserve">Normalización bibliográfica y adecuación a la pauta editorial ICANH de 4 nuevos manuscritos aprobados para su publicación.
Envío de 4 nuevos manuscritos a corrección de estilo. 
Revisión de 6 manuscritos con corrección de estilo
Actualización del cuadro general de seguimiento de todos los manuscritos con proceso editorial activo en la RCA: https://docs.google.com/spreadsheets/d/19Kjs1_37gm9uG7E6lAlBKOCf-XlhUfqmxfd3FLpmvsE/edit?usp=sharing </t>
  </si>
  <si>
    <t>Volumen 57-2 Antropología de la Danza;Finalizado y publicado en el OJS de la revista RCA;</t>
  </si>
  <si>
    <t xml:space="preserve">Revisión de segunda parte de armada (161 páginas), en conjunto con el editor.
Consolidación de comentarios y devolución a Oficina de publicaciones . Elaboración de galerada ahead of print y publicación web y en redes sociales. Actualización del cuadro general de seguimiento de todos los manuscritos con proceso editorial activo en la RCA: https://docs.google.com/spreadsheets/d/1E4NYg43TOKjHOKVTM2qgF86RSmrgcHk6ZgILzv56Sw8/edit?usp=sharing </t>
  </si>
  <si>
    <t>Revisión de primera parte de armada (222 páginas) Consolidación de comentarios y devolución a Oficina de publicaciones. Consolidación de todo el material gráfico del número y permisos de reproducción. Actualización del cuadro general de seguimiento de todos los manuscritos con proceso editorial activo en la RCA: https://docs.google.com/spreadsheets/d/1E4NYg43TOKjHOKVTM2qgF86RSmrgcHk6ZgILzv56Sw8/edit?usp=sharing;</t>
  </si>
  <si>
    <t xml:space="preserve">Revisión de correcciones de estilo. Consolidación de comentarios y devolución a la Oficina de Publicaciones del ICANH. Actualización del cuadro general de seguimiento de todos los manuscritos con proceso editorial activo en la RCA: https://docs.google.com/spreadsheets/d/1E4NYg43TOKjHOKVTM2qgF86RSmrgcHk6ZgILzv56Sw8/edit?usp=sharing </t>
  </si>
  <si>
    <t>Envío de conceptos editoriales: comunicación de 2 aprobaciones. Asignación de pares para manuscritos de la sección miscelánea. Comunicación de rechazos de manuscritos que no resultaron seleccionados para ninguna de las secciones de la RCA. Normalización bibliográfica y adecuación editorial de 4 manuscritos aprobados. Envío a corrección de estilo. Revisión de correcciones de estilo de 6 manuscritos del volumen. Actualización del cuadro general de seguimiento de todos los manuscritos con proceso editorial activo en la RCA. Evaluación editorial del contenido postulado para el volumen. Normalización bibliográfica y adecuación a la pauta editorial de los contenidos del volumen. Revisión de correcciones de estilo de manuscritos finales del volumen (artículos de Devolución a la Oficina de Publicaciones).</t>
  </si>
  <si>
    <t xml:space="preserve">Asignación de pares externos para manuscritos seleccionados para el dosier. 
Evaluación editorial de 11 manuscritos que ingresaron mediante convocatoria abierta, para la sección miscelánea de este volumen. 
Comunicación de 4 rechazos de manuscritos que ingresaron por la convocatoria abierta y no resultaron seleccionados para ninguna de las secciones de la RCA. 
Actualización del cuadro general de seguimiento de todos los manuscritos con proceso editorial activo en la RCA: https://docs.google.com/spreadsheets/d/19Kjs1_37gm9uG7E6lAlBKOCf-XlhUfqmxfd3FLpmvsE/edit?usp=sharing </t>
  </si>
  <si>
    <t>Publicar el volumen 58-1 “De cuándo acá campesinos”</t>
  </si>
  <si>
    <t xml:space="preserve">Avance en la Publicación del volumen 58-2 "Etnografías sobre infraestructuras, espacio y poder" </t>
  </si>
  <si>
    <t>Se inicia la realización de conceptos y evaluación de los artículos que harán parte de la Publicación del volumen 58-2 "Etnografías sobre infraestructuras, espacio y poder" 
Se cancela la publicación del volumen “Reclamos de (in)justicia por megaproyectos y extractivismo en Latinoamérica”, porque no llegaron artículos de calidad que compitan para la producción de un dossier. Algunos de los artículos postulados harán parte de los próximos volúmenes de artículos misceláneos.</t>
  </si>
  <si>
    <t>Cierre de convocatoria. Resultados: 5 artículos preseleccionados en proceso de evaluación editorial. Actualización del cuadro general de seguimiento de todos los manuscritos con proceso editorial activo en la RCA.</t>
  </si>
  <si>
    <t>Preparación de los dosieres: “Reclamos de (in)justicia por megaproyectos y extractivismo en Latinoamérica” y “Comunidades Afroamericanas y Trabajo”</t>
  </si>
  <si>
    <t>Evaluación preliminar (cumplimiento de normas formales de la RCA) de los manuscritos que llegaron por convocatoria abierta permanente para la sección miscelánea de este volumen.  Asignación de pares para manuscritos de la sección miscelánea.</t>
  </si>
  <si>
    <t>Evaluación preliminar (cumplimiento de normas formales de la RCA) de los manuscritos que llegaron por convocatoria abierta permanente para la sección miscelánea de este volumen. Asignación de pares para manuscritos de la sección miscelánea; Lectura y decisiones editoriales de 7 manuscritos que ingresaron por la convocatoria abierta;</t>
  </si>
  <si>
    <t>Se cancela la publicación del volumen "Comunidades afroamericanas y trabajo" porque no llegaron suficientes contribuciones de calidad para competir por un dossier; Como volúmen 58-3 se prepara un volumen con artículos misceláneos, también a publicarse a finales de 2022-inicios de 2023. Se prepara como volumen 59-1, el volumen sobre antropologías del espacio exterior, a publicarse en 2023. Revisión de la convocatoria y publicación en OJS. Gestión para la traducción de otros artículos sugeridos por la editora.  Se recolecta la información de los evaluadores del 2021 para la publicación del listado. Consolidación del documento de sugerencias para autores con la información del blog para autores, con el propósito de dejar un solo documento. Este documento, ya se encuentra para descargar en el OJS</t>
  </si>
  <si>
    <t xml:space="preserve">Avance en la Evaluación de los Artículos Misceláneos del volumen 58-3; Este volúmen se edita con ártículos misceláneos, porque el dossier temático sobre comunidades afroamericanas y trabajo no era de la calidad esperada. </t>
  </si>
  <si>
    <t>340 solicitudes recibidas
340 respuestas a solicitudes 
Se evaluaron 340 solicitudes asociadas a las intervenciones sobre el patrimonio arqueológico</t>
  </si>
  <si>
    <t>Durante el mes de Marzo se socializó el portafolio propuesto a los coordinadores de las áreas y se consolidaron las recomendaciones recibidas.
Adicionalmente se avanzó en la consolidación de los términos de la convocatoria según los requerimientos del Ministerio de Cultura.</t>
  </si>
  <si>
    <t xml:space="preserve">Se realizó el desembolso a los dos ganadores de los Reconocimientos Relatos de nuevas narrativas sobre la libertad de las comunidades NARP en Colombia, y Narrativas sobre lo ancestral y sagrado en los pueblos indígenas. Asimismo, se realizó la divulgación de los vídeos de los ganadores describiendo sus proyectos. </t>
  </si>
  <si>
    <t>Realizar una investigación en los temas de enfoque diferencial étnico y daño cultural en la línea "Multiculturalidad, Etnicidad y Estado".</t>
  </si>
  <si>
    <t>Continuación de realización del documento técnico. Reunión de retroalimentación de la propuesta de Mesa de trabajo “Diez años del concepto de daño cultural. Avances, tensiones y límites”, con el grupo de antropología social, incorporación de los comentarios a la propuesta. Actividades de preparación del concepto a la Corte Constitucional relacionado con la demanda de inconstitucionalidad de la Ley 617 de 2000, artículo 16 y la Ley 177 de 1994, artículo 2. Visita de campo al municipio de Orito, Putumayo entre los días 23 y 26 del mes, en el marco del proceso de ‘test de proporcionalidad’ de la consulta previa del proyecto “Concesión material de arrastre Rio Orito, no. H16-09081” en relación con la parcialidad y cabildo indígena awá de Alto Temblón. Se avanzó en la elaboración del informe de la misma.</t>
  </si>
  <si>
    <t xml:space="preserve">Avance en el rediseño de la mesa de daño cultural. Elaboración el borrador de la estructura del documento técnico sobre daño cultural y la identificación de temas críticos (documento en proceso). </t>
  </si>
  <si>
    <t>Avance en la elaboración del artículo para el libro sobre antropología y estado, titulado provisionalmente “Protección a líderes indígenas y diferencia cultural. El enfoque diferencial étnico como campo de disputa”. Comentarista en el conversatorio con motivo del lanzamiento del libro "Inclusiones incompletas. Desarrollo, participación ciudadana y consulta previa" publicado por la Facultad de Ciencias Sociales y Humanas de la Universidad de Antioquia y el INER. El día martes 26 de octubre a las 5:00 p.m. por las redes de la Universidad. Se realizó la segunda visita de campo al cabildo indígena awá de Alto Temblón, Orito, Putumayo, en el marco del proceso de ‘test de proporcionalidad’ de la consulta previa del proyecto “Concesión material de arrastre Rio Orito, no. H16-09081”. Se inició la elaboración del informe.</t>
  </si>
  <si>
    <t>Avance en la evaluación de los documentos del autor Andrés Lara para la publicación Antropología y estado. Así mismo, se realizaron las reuniones con la investigadora Margarita Chaves para avanzar en el proceso editorial.</t>
  </si>
  <si>
    <t>Se llevó a cabo la gestión y preparación de la segunda visita de campo al cabildo indígena awá de Alto Temblón, Orito, Putumayo.</t>
  </si>
  <si>
    <t>Continuación de la elaboración del documento académico. Quinta sesión del taller “El daño cultural en el marco del plan maestro de protección y restauración del PNN Tayrona”, que responde al compromiso del Instituto Colombiano de Antropología e Historia a la implementación del “Plan maestro de protección y restauración del PNN Tayrona”. Reunión de articulación con el subcomité de medidas de satisfacción del Centro Nacional de Memoria Histórica y el Ministerio de Cultura, aportando elementos para la elaboración del lineamiento del fortalecimiento sociocultural como parte de las medidas de satisfacción, a cargo del subcomité.</t>
  </si>
  <si>
    <t xml:space="preserve">Memoria de antigüedades neogranadinas (Recibido en Almacén) 
Paz y guerra (Recibido en Almacén)
Juntos allá y acá. Estímulo infantil (Recibida en Almacén)
Catálogo de exposición Pura Fibra (Recibido en Almacén)
Nuevo atlas histórico marítimo de Colombia (En incorporación de correcciones ortotipográficas para iniciar diagramación en el Icanh en febrero)
Colección cultura campesina: Entre el racimo y la ración (En estudio de coedición con Agrosavia y en evaluación de pares)
Colección cultura campesina: Pasando trabajo (Entra a Imprenta Nacional en enero y ya fue convertido a Epub para comercializarlo en enero con Siglo del Hombre)
A un salto del pasado (Nueva esperanza vol. 1) (En diagramación)
A un salto del pasado (Nueva esperanza vol. 2) (En diagramación)
Naturaleza como infraestructura (Entra a Imprenta Nacional en enero y ya fue convertido a Epub para comercializarlo en enero con Siglo del Hombre)
Miradas a Chiribiquete (En ajustes finales, se imprime en Parques Nacionales Naturales, ya se da por cerrado en el Icanh)
Guía del buen viajero. La Lindosa y Chiribiquete. (En ajustes finales, se imprime en Parques Nacionales Naturales, ya se da por cerrado en el Icanh) 
Revista Colombiana de Antropología 58-1 (Cargada en OJS) Revista Fronteras de la historia 27-1 (Cargada en OJS) 
Revista Arqueología y Patrimonio Nº 2 (En diagramación)
Señores de los parajes nevados (Entra a Imprenta Nacional en enero y ya fue convertido a Epub para comercializarlo en enero con Siglo del Hombre) 
Reconfiguraciones políticas de la etnicidad en Colombia, vol. 3 (Se efectuó segunda reunión de coedición con Uniandes, UNAL y UDEA, harán evaluación de pares y nueva diagramación)
Reconfiguraciones políticas de la etnicidad en Colombia, vol. 4 (Se efectuó segunda reunión de coedición con Uniandes, UNAL y UDEA, harán evaluación de pares y nueva diagramación)
Cartilla Marriaga: memorias que se tejen sobre el río Atrato (Unguía-Chocó) (en diagramación)
Cartilla Vamos al pasado - un viaje a las memorias de Gilgal y el Darién Caribe Colombiano (en diagramación), Cartilla para la lectoescritura de la lengua Embera. Resguardo de Citará y Cuti (en diagramación), Cartilla Arquía (en diagramación), Cartilla Historias del Darién. La ciudad colonial (en revisión de corrección de estilo) / Flora XVI (en finalización de archivo de impresión, pendientes de Junta Mutis para imprimir en España) / Vivienda y Cultura. Modos de habitar y construir la vivienda en el espacio urbano y rural en Colombia (en lectura de coordinación, inicia diagramación en Univalle e enero de 2022) / El diario de la expedición de pacificación al Darién de Antonio de Arévalo 1774 (en ajustes de la autora para iniciar corrección de estilo en marzo de 2022). </t>
  </si>
  <si>
    <t>Cuentos de la Conquista (Recibido en el Almacén)
Chía, nuestro hogar (Recibido en Almacén) 
Memoria de antigüedades neogranadinas (En reproceso por mala impresión de dos imágenes Imprenta Nacional) 
El mestizo no es de color (Se envió documento de restauración de derechos patrimoniales elaborado por la Oficina de Contratos y con visto bueno de Jurídica a la autora, pero se niega a firmar, se da por finalizado)
Nuevo atlas histórico marítimo de Colombia (Se canceló la coedición con la Editorial de la Universidad Nacional por condiciones lesivas para la entidad, la decisión se sustenta en acta de Comité de Publicaciones y oficio enviado por la Oficina Jurídica a la institución académica)
Colección cultura campesina: Entre el racimo y la ración (En estudio de coedición con Agrosavia y en evaluación de pares)
Colección cultura campesina: Pasando trabajo (En ajustes de última armada y elaboración de cubierta)
A un salto del pasado (Nueva esperanza vol. 1) (Recibida segunda evaluación y en incorporación de correcciones)
A un salto del pasado (Nueva esperanza vol. 2) (Recibida segunda evaluación y en incorporación de correcciones)
Naturaleza como infraestructura (En incorporación de correcciones del autor sobre la última armada y cotejo final)
Paz y guerra (En impresión por parte del coeditor)
Miradas a Chiribiquete (En finalización de última armada)
Guía del buen viajero. La Lindosa y Chiribiquete. (En finalización de última armada) 
Revista Colombiana de Antropología 58-1 (en lectura de coordinación y del equipo de la revista) Revista Fronteras de la historia 27-1 (en lectura de coordinación y del equipo de la revista) 
Revista Arqueología y Patrimonio Nº 2 (en corrección de estilo de artículos)
Juntos allá y acá. Estímulo infantil (En Producción de Imprenta Nacional de Colombia)
Señores de los parajes nevados (En lectura de coordinación para enviar a Imprenta) 
Cartilla para la gestión y protección del patrimonio (Diagramada la primera armada en la Oficina de Publicaciones, en lectura de coordinación)
Catálogo editorial 2018-2021 (cargadas 11 obras en acceso abierto) 
Reconfiguraciones políticas de la etnicidad en Colombia, vol. 3 (Se efectuó reunión de coedición con Uniandes, UNAL y UDEA, harán evaluación de pares y nueva diagramación)
Reconfiguraciones políticas de la etnicidad en Colombia, vol. 4 (Se efectuó reunión de coedición con Uniandes, UNAL y UDEA, harán evaluación de pares y nueva diagramación)
Daño cultural: Análisis crítico jurídico-antropológico y recomendaciones al Estado colombiano para su caracterización, prevención y reparación (Retirado por los autores porque no están de acuerdo en que sea literatura gris, decisión del Comité de Publicaciones)  / Catálogo de exposición Pura Fibra: ingresó a proceso de impresión luego de ser rediseñado por el Grupo de Patrimonio. / Cartilla Marriaga: memorias que se tejen sobre el río Atrato (Unguía-Chocó) (en corrección de estilo y en recepción de imágenes)
Cartilla Vamos al pasado - un viaje a las memorias de Gilgal y el Darién Caribe Colombiano ((en corrección de estilo y en recepción de imágenes))</t>
  </si>
  <si>
    <t>Durante el mes de febrero las acciones se enfocaron en:
1) Renovación Museo Arqueológico de Tierradentro
- Revisiones y corrección final para publicación del Catálogo del Museo Arqueológico de Tierradentro. 
2)Casa Museo del Parque Arqueológico de San Agustín
- Reuniones para dar inicio a la etapa de construcción de guion curatorial de la exposición temporal de san Agustín. 
- Se ajustaron las infografías “Exposición temporal Coleccionismo entre la ciencia y el arte. Curadurías transversales”, “Encuentros para pensar, ver y sentir Tierradentro” y “Exploración virtual por los parques arqueológicos de San Agustín y Alto de los Ídolos” que ya fueron publicadas en la pag- web del ICANH.</t>
  </si>
  <si>
    <t>Durante el mes de febrero las acciones se enfocaron en:
1). Museo arqueológico CEA – Putumayo
- Se asesoró la etapa de adecuación de espacios físicos en la casa ubicada en el Centro Experimental Amazónico – CEAS
- Revisión y ajustes finales al Guión curatorial y museográfico
- Se Inicio de etapa de diseño gráfico y Museográfico
- Reuniones administrativas para realizar ajustes al convenio especial de cooperación No. 8</t>
  </si>
  <si>
    <t xml:space="preserve">Durante el mes de febrero las acciones se enfocaron en:
- Contextualización de dos piezas para la franja “Objetos en Contexto” para publicar en las redes sociales del ICANH. 
- Se inició diagramación de una doble página para el catálogo de la exposición temporal “Pura Fibra: tejer pensamiento, pensar tejiendo”. Basado en el material didáctico “El tejido comienza en tus manos, se realizó la diagramación con dibujos y datos cortos, de 16 árboles y plantas a partir de las cuales se producen diferentes tipos de fibras. 
- Publicación en redes sociales de la franja Museos en Tiempos de Pandemia 
- Acompañamiento a toma de fotográficas de una selección de objetos que formarán parte de la exposición permanente del Museo Nacional “Ser y Hacer” 
- Actualización de base de datos de colecciones colombianas 
- Programación de rotaciones de piezas en el Museo Nacional de Colombia
- Acompañamiento a investigadores en la reserva visible </t>
  </si>
  <si>
    <t>En junio se ha continuado trabajando en la construcción de los guiones curatoriales en el parque arqueológico de San Agustín. En el parque arqueológico de Tierradentro se adelantan acciones de producción gráfico y museográfico y planeación para el montaje del nuevo museo</t>
  </si>
  <si>
    <t>Durante el mes de noviembre se realizó una revisión del catálogo y en San Agustín se diseñaron las fichas para la exposición de trafico ilícito</t>
  </si>
  <si>
    <t>Se realizaron 5 conferencias dentro del ciclo AP: Antes del presente: avance de investigaciones en arqueología
- Conferencia 1 | Estudio sobre la especialización prehispánica en el Cercado Grande de los Santuarios
-Conferencia 2 | PMA corredor vial Honda-Puerto Salgar-Girardot
-Conferencia 3 | Suelos antrópicos y áreas de actividad en un sitio arqueológico de Sabaneta, Antioquia
-Conferencia 4 | Clases y tipos de riesgos en la ejecución de investigaciones arqueológicas
-Conferencia 5 | Patrones de asentamiento asociados a estilos cerámicos en la cuchilla El Romeral</t>
  </si>
  <si>
    <t>Se realizaron 3 conferencias dentro del ciclo AP: Antes del presente: avance de investigaciones en arqueología
-Conferencia 6 | Análisis de idoneidad de sitios arqueológicos y su relación con el paisaje
-Conferencia 7 | Aproximación geohistórica al poblamiento prehispánico del suroeste antioqueño
-Conferencia 8 | Determinando la función de artefactos líticos de la región de Antioquia</t>
  </si>
  <si>
    <t>Se realizaron 5 conferencias dentro del ciclo AP: Antes del presente: avance de investigaciones en arqueología
-Conferencia 9 | Implementación del PMA línea de transmisión conexión Porce III-Sogamoso
-Conferencia 10 | Programa de Arqueología Preventiva del campo La Cira-Infantas (B/meja, Santander)
-Conferencia 11 | Los sistemas de caza y pesca prehispánicos en la diversidad ecológica del Caribe
-Conferencia 12 | Implementación del PMA en el proyecto vial perimetral oriental de Cundinamarca
-Conferencia 13 | Arqueología subacuática en la bahía de Providencia y Santa Catalina</t>
  </si>
  <si>
    <t>Se realizaron 2 conferencias dentro del ciclo AP: Antes del presente: avance de investigaciones en arqueología
-Conferencia 14 | Producción social en la cuenca alta de la quebrada Piedras Blancas
-Conferencia 15 | Modelos predictivos para la zonificación arqueológica</t>
  </si>
  <si>
    <t xml:space="preserve">· El día 19 de febrero se llevó a cabo una reunión con la Revista Colombiana de Antropología RCA con el objetivo de presentar los integrantes y actividades para el año 2021, así mismo se presentó la propuesta de divulgación para la Revista. ·
La coordinación y el apoyo del grupo de Antropología social se reunió con la Oficina de Comunicaciones con el fin de planear actividades de comunicación y divulgación del grupo. ·
 Apoyo a la coordinación en las modificaciones requeridas al Protocolo para la Prevención de violencias basadas en género del ICANH, se envía el día 17 de febrero al correo de la coordinadora. Se realizó el documento con comentarios para el documental del río Atrato, sobre coherencia, orden, estructura, calidad narrativa y argumentativa, calidad de audio y vídeo y cualidades testimoniales del mismo. </t>
  </si>
  <si>
    <t>Entrega del esbozo de cronograma de la propuesta de difusión sonora “Mapas Parlantes” y “Escritura etnográfica”, y las preguntas orientadoras para las entrevistas a investigadores/as; 
 Entrevista con Carlos Andrés Meza, Entrega Avances del guion de “Escritura etnográfica” del podcast de la RCA ; Reunión con el área de Comunicaciones sobre próximos eventos del grupo de Antropología social, evento de Fomento a la Investigación 2020, y demás temas de divulgación.</t>
  </si>
  <si>
    <t xml:space="preserve">Reunión exploratoria y aclaratoria sobre “Mapas Parlantes”. Se concertó su temática para la entrevista y se proporcionó material bibliográfico para leer previamente a la entrevista.
Se realizó entrevista con Mónica Cuéllar para el podcast “Escritura etnográfica” para el episodio 1
(https://drive.google.com/drive/u/2/folders/1TpJf1okpkDL79FWDyArPsC7VacKilI9p). 
Guión del cabezote de “Mapas Parlantes” en el siguiente enlace https://docs.google.com/document/d/1O4y9Uhk0V-thybzEU-MlGYzMMOVRt2ssgqhixSPRD8g/edit; Grabación con don Miguel Rincón pregonero urbano de la presentación y los créditos para “Mapas Parlantes” y “Antropología en contexto”. Audios de Mapas Parlantes de presentación, musicalización y créditos, cortados y limpios para ser ensamblados, se encuentran en la siguiente dirección https://drive.google.com/drive/u/2/folders/1uNvxE16Qo9Jr2_CIqrvXUY5ERrwH1TRL; </t>
  </si>
  <si>
    <t xml:space="preserve">Se realizó entrevista con Santiago Martínez para el podcast “Escritura etnográfica” para el episodio 2,  
Se realizó entrevista con Mauricio Montenegro para el podcast “Escritura etnográfica” para el episodio 3, 
Lanzamiento del protocolo para la atención y prevención de VBG del programa Antropología en Contexto. El vídeo de la edición y la primera versión se encuentra en el siguiente enlace: https://drive.google.com/drive/folders/1b_sdp5pKQQnBGr9WP7p_wTXCbf1Z5n_m?usp=sharing; 
 Lanzamiento del protocolo para la atención y prevención de VBG del programa Antropología en Contexto. · 
Se trabaja en los cambios solicitados por Juana Camacho y se realiza una segunda entrega el día 19 de mayo de 202, se encuentra alojado en el siguiente enlace: https://drive.google.com/drive/folders/16rjg0WPS1rKY5CW0CovlpvGxbvFsarGD?usp=sharing; </t>
  </si>
  <si>
    <t xml:space="preserve">Se presenta al área de Comunicaciones la propuesta gráfica para los productos sonoros de Antropología social que se encuentra alojada en el drive de Antropología, en la carpeta de Difusión sonora- Plan de difusión y propuesta gráfica bajo el siguiente enlace: https://drive.google.com/file/d/12HDhhDP-wdNuoJw8E-A4tCKyNg11Tb_w/view?usp=sharing.
 Se realiza la entrevista con el investigador Antonio Olmos, el audio de la entrevista queda alojado en el siguiente enlace: https://drive.google.com/drive/folders/1KJNo0mz54KHSWlOVBzD-MzOn_6kcZJhc?usp=sharing. 
El día 24 de junio se realiza el lanzamiento por los medios sociales del ICANH del programa de Antropología en Contexto denominado: Lanzamiento del Protocolo para la prevención y atención de las violencias basadas en género del ICANH y conferencia de Mabel López "Miedo a la mujer. Violencias de larga duración" mediante el siguiente enlace https://youtu.be/q6OyJC0k3UQ con el apoyo del área de Comunicaciones del ICANH. Se hace grabación con Gina Martínez y edición del audio de créditos del podcast Escritura Etnográfica- episodio 2, se encuentra en el siguiente enlace https://drive.google.com/drive/folders/1eyfqjJ6YYiyn_LoEHZMQKmTtJFfqJq4q?usp=sharing.
Se hicieron algunos comentarios y sugerencias hechas por Juana Camacho y Vladimir Caraballo al primer episodio de Escritura Etnográfica con Mónica Cuéllar, dichas modificaciones se realizaron y la carpeta quedó actualizada el 16 de junio mediante el siguiente enlace : https://drive.google.com/drive/folders/1TpJf1okpkDL79FWDyArPsC7VacKilI9p?usp=sharing </t>
  </si>
  <si>
    <t>Se realiza entrevista para el podcast Mapas Parlantes con la investigadora María Teresa Salcedo. Dicha entrevista se encuentra alojada en el siguiente enlace: https://drive.google.com/drive/folders/1kPBD_uwTwV_nEULHzcylV1PzkAhNQSoy?usp=sharing 
El día 15 de julio en reunión con el equipo de la RCA se concertaron los elementos a corregir del programa mezclado de Santiago Martínez. Se entrega mediante correos la versión corregida y masterizada del segundo episodio de Escritura etnográfica. 
Se entrega primer podcast ensamblado y masterizado de Mapas Parlantes. (Con su respectivo guion y carpeta de audios editados, limpios y cortados). Los productos entregados este mes tuvieron un proceso de masterización que consistió en realizar un proceso de eliminación de ruidos. También se le hizo un diagnóstico de chasquidos denominados Clipper y Clicker que se quitaron en los silencios entre palabras, se eliminaron respiraciones y otros ruidos ambiente. A dichos productos de audio también se les amplifica el volumen, pues los archivos originales o fuente, tenían el volumen muy bajo. Se le equilibró el sonido mediante el proceso de ecualización, normalización y un limitador forzado para que no se salga de los decibeles elegidos</t>
  </si>
  <si>
    <t xml:space="preserve">Podcast Mapas Parlantes antropología social, entrevista se encuentra alojada en el siguiente enlace: https://drive.google.com/drive/folders/1kPBD_uwTwV_nEULHzcylV1PzkAhNQSoy?usp=sharing; 
Primer podcast ensamblado y masterizado de Mapas Parlantes. (Con su respectivo guion y carpeta de audios editados, limpios y cortados). Los archivos se encuentran en el siguiente enlace: https://drive.google.com/drive/u/2/folders/1UumJy8SCRX_mcWIh4hWG5WwYNyy0qrNf; 
Guión y transcripción de fragmentos en su versión más actualizada del programa de Carlos Andrés Meza con Mapas Parlantes. En el siguiente archivo https://docs.google.com/document/d/1G-fgn_FuWevJYIE3yoVJwyQqi2fT2AV77sMAyhsJt6I/edit 
Grabación del podcast para el día internacional de los Pueblos indígenas y se encuentra publicado en el siguiente enlace del canal de ICANH en Youtube: https://www.youtube.com/watch?v=Xs_NRvuolK0; 
Transcripción de la entrevista de Antonio Olmos, será un insumo para la construcción del guion del programa. En el siguiente enlace: https://docs.google.com/document/d/1EAuqWHJ-ARW3cl4nG-mvn7QRvvO2R0Jo3tQCqQR-P58/edit; 
Apoyo al investigador Carlos Andrés Meza con el evento Gubernamentalidad, neoliberalismo e institucionalidad ambiental en el caso Pascua-Lama, Chile. con la construcción de una base de datos de organizaciones, empresas y diferentes entidades que pudiesen interesarse en el tema de la conferencia. </t>
  </si>
  <si>
    <t>Se envió al área de Comunicaciones el podcast denominado Mapas Parlantes: Rutas de la investigación antropológica en Colombia Episodio 1:" Prohibido el paso, perros bravos y el problema de la tierra en Cartagena"- investigador invitado: Carlos Andrés Meza.  Con las respectivas especificidades para su publicación. Se realiza edición y masterización del tercer programa de Escritura etnográfica con María Isabel Galindo, en términos de calidad se realizó ecualización de 20 bandas, ecualización paramétrica, estas ecualizaciones sirven para tener una voz más limpia, también se realizó reducción de ruido moderado, de tal forma que no generará eco con las voces. Adicionalmente, se realizó un proceso de compresión (que significa poner todos los audios en los mismos decibeles) así mismo, como la normalización y el limitador forzado para que no hayan saltos o picos de audio muy notorios a los normales de la voz. Se realizan 3 versiones de edición que se entregan entre el 24 y el 27 de septiembre de 2021 de acuerdo a los requerimientos del equipo de la Revista Colombiana de Antropología, los archivos editados, el vídeo de la edición y su versión final se encuentran en este enlace: https://drive.google.com/drive/u/2/folders/18oH30GvCZzZHqSFU-PxYT4yk4NIvb5tS;  Se hace la solicitud de publicación del tercer episodio de Escritura etnográfica con María Isabel Galindo al área de Comunicaciones para ser publicado el día viernes 1 de octubre de 2021. Se realiza la transcripción de la entrevista de Mapas Parlantes con María Teresa Salcedo, se entrega el día 27 de septiembre de 2021 y se encuentra en el siguiente enlace en drive https://drive.google.com/drive/folders/1tjMXm_2P_K6MMaCBUQdryl0uMnraIrWD?usp=sharing</t>
  </si>
  <si>
    <t>Se generó carpeta sobre el proyecto de la comunidad misak del resguardo El Águila en el municipio Belén de los Andaquíes, Caquetá, Colombia. Allí se encuentran los documentos de apuntes de la reunión del 13 de octubre de 2021 y las diapositivas solicitadas por la coordinación. Allí se realizó un documento para ubicar las principales problemáticas de la comunidad, las preguntas que pueden orientar el trabajo de campo, algunas ideas sobre metodología y los productos esperados (audiovisuales y escritos). Se encuentra en el siguiente enlace: https://drive.google.com/drive/u/2/folders/1VSv5H7WPAUALjLqkbtxe5J5qV6nwaOdt ;  
Se hace contacto con la Cinemateca distrital, se recibe respuesta el día 17 de noviembre de 2021, y se informa a la coordinación y a Carlos Gómez mediante correo electrónico el día 18 de noviembre, los pasos a seguir para radicar la solicitud de inclusión en la programación;  Se realiza grabación de entrevista para Antropología en Contexto con Carlos Gómez de Cineminga realizador del documental ¿Quién gobierna el río Atrato? el 17 de noviembre 2021. La entrevista queda alojada en el siguiente enlace: https://drive.google.com/file/d/1Yr_bCkkTUUcUIg0fPp6hfop6b---rNcw/view?usp=sharing ;  Se realiza la transcripción de entrevista para Antropología en Contexto con Carlos Gómez de Cineminga realizador del documental ¿Quién gobierna el río Atrato? Queda alojada en el siguiente enlace. https://docs.google.com/document/d/1dqUyeuPVpQ_M_hZ0ckdtippEGdaGBaMQxoMQpDsJJUw/edit</t>
  </si>
  <si>
    <t>Durante el mes de noviembre se publicó el calendario del Museo del Río.</t>
  </si>
  <si>
    <t>El contratista adelantó las prospecciones arqueológicas propuestas en el Plan de Manejo Arqueológico. En cuanto al avance de las actividades previas de construcción se llevaron a cabo las demoliciones de los muros linderos internos del proyecto, con una novedad importante que obligó a desarrollar estas labores de forma manual para mitigar el riesgo de colapso de los muros de los predios vecinos. Como actividades paralelas se viene adelantando la submuración a las cimentaciones de los predios vecinos. Con relación a actividades propias de la construcción, la interventoría avaló las modificaciones al sistema de cimentación del proyecto teniendo en cuenta que los asentamientos diferenciales virtuales encontrados por los especialistas evidenciaron potenciales daños en los acabados; adicionalmente continuará la figuración del hierro de la estructura y formaletas de la misma. Igualmente, el contratista actualizó la señalización preventiva correspondiente al componente de Seguridad y salud en trabajo y las actividades descritas en el PASPO como medidas de mitigación del COVID 19.</t>
  </si>
  <si>
    <t>1. Excavación mecánica: Se continua con la excavación mecánica, para conformar: los cortes del terreno en el área del cuarto de bombas y las excavaciones a las trincheras faltantes después del eje H.
2. Tanque de agua potable: Se funde la totalidad del tanque de agua potable, de la siguiente manera: se funde concreto pobre al fondo de la excavación para completar el área de trabajo en conjunto con los entibados laterales, posteriormente se arma el hierro y se funde la placa de fondo con los detalles estructurales requeridos en cuanto a: cárcamo con desniveles, pata de elefante en todo el perímetro interno del tanque y la instalación de la cinta sika en la futura unión entre la placa de fondo y los muros del tanque posteriormente fundida a los que se les instalará los niples pasamuros con ruana las reventilaciones propias del tanque, una vez se funden los muros en concreto, se arma la cama de la placa superior con el hierro solicitado en el diseño estructural y dejando el vano de la puerta de acceso al tanque.
3. Instalaciones eléctricas: Se continua con la instalación de tubería bajo placa en la etapa 1 y se inician las actividades de instalación de tubería dentro de muros, abriendo las regatas, instalando la tubería, para posteriormente tapar con el pañete. 
4. Instalaciones hidrosanitarias: Se instala la tubería bajo la placa de contrapiso de los desagües del sótano y se instalan pases en placas aéreas para baños.
5. Columnas: Se continua con la fundida de las columnas del sótano y se inicia con las columnas de etapa 2 en los niveles 0.05 y 3.72; de la siguiente manera: Se arman hierros como continuación de los dados o de las columnas del nivel inferior, posteriormente se
formaletean (se alinean y se ploman), para finalmente fundir con concreto de planta, bombeado y vibrado.
6. Cubierta punto fijo panorámico: Se funden los elementos estructurales en concreto, de la cubierta tipo marquesina sobre el punto fijo panorámico redondo, en el que se le incluye canal de desagüe de aguas lluvias. Se ha armado la formaleta desde el nivel del
sótano usando dos columnas de andamios certificados y la formaleta de los muros redondos con sus respectivas palomeras para apuntar esta estructura de manera segura; posteriormente se arma la cama sobre los elementos anteriormente descritos (toda en
madera, no existe formaleta comercial para este tipo de techo inclinado); se traza la figura en la formaleta y se inicia el armado del hierro solicitado por diseño, para finalmente fundir con concreto de planta y bombeado.</t>
  </si>
  <si>
    <t>·     Placas: Se funde placa contrapiso entre los ejes H e I en el nivel -3,75m.
·     Excavación mecánica: Se termina la excavación de los tanques de reserva de agua potable, RCI y cuarto de máquinas.
·     Instalaciones eléctricas: Se adelanta la instalación de tubería EMT bajo placa entre los ejes G y E y se instala la canasta tipo cable fil. en el nivel +3.75 y el nivel +6.90
·  Instalaciones hidrosanitarias: Se prolongan las tuberías de aguas negras y aguas lluvias de los últimos pisos y se continúa con la instalación de tubería de la red contra    incendios y se realizan pruebas de presión. Se inicia la instalación de las estaciones de control del sistema de rociadores.
·     Mampostería estructural: Se continúan levantando los muros laterales de limpieza de nivel de sótano en mampostería estructural, con dovelas y con cañuela por la parte de atrás para recoger las aguas que se puedan infiltrar por los muros. Se inicia la mampostería interna del sótano.
·     Muros de contención: Se termina el Ítem de excavación quedando pendiente el foso del ascensor vehicular. Se funden los muros de contención.
·     Tanques de reserva de agua potable y RCI: Se realiza el armado de acero, instalación de formaleta y fundida completa de los tanques de reserva de gua potable, RCI y cuarto de máquinas.
·     Rellenos: se inicia el relleno alrededor de los tanques con tomas de densidades para poder fundir la placa contrapiso
·     Columnas: Se realiza el amarre del acero, la instalación y fundida de las columnas del eje I en el nivel; -3,75
·     Ascensor: Se realiza la verificación en el taller de la construcción del ascensor con un adelanto del 70%
·     Estructura metálica: Se realiza el inicio de los trabajos de la carpintería metálica de las escaleras y los puentes de conexión con la sede actual del Icanh.
·     Se adelantan las contrataciones de materiales y equipos del sistema hidráulico de presión y la red contra incendio</t>
  </si>
  <si>
    <t>Durante el mes de febrero no se avanzó en la formulación de proyectos</t>
  </si>
  <si>
    <t>Durante el mes de marzo no se avanzó en la formulación de proyectos</t>
  </si>
  <si>
    <t>Durante el mes de mayo se inició la formulación de los siguientes proyectos de cooperación con Costa Rica con el apoyo de Ministerio de Cultura y APC:
3. Relacionamiento de sitios arqueológicos de Patrimonio mundial, intercambio de experiencias entre Costa Rica y Colombia (Patrimonio)
Se continuó en la formulación de los proyectos a financiar con Chile</t>
  </si>
  <si>
    <t>Durante el mes de abril se inició la formulación de los siguientes proyectos de cooperación con comisión de asuntos culturales educativos CACE de Chile, en apoyo con Ministerio de Cultura y APC.
1. Manejo de sitios de Patrimonio Mundial - Qhapaq Ñan (Patrimonio) 
2. Durante el mes de abril se adelantó la formulación del proyecto de cooperación internacional al Fondo ALIPH para conservación en el AAP La Lindosa (Patrimonio)</t>
  </si>
  <si>
    <t xml:space="preserve">Proyecto 03: se realizó un webinar con los colegas del Museo de Costa Rica sobre Intercambio de experiencias sobre participación de las comunidades en el manejo de Sitios Patrimonio Mundial
Proyecto 09: se consolidó la propuesta de proyecto de mejoramiento al acceso de información para la toma de decisiones mediante el avance de herramientas para la consulta y la investigación: Atlas Arqueológico de Colombia y Catálogo Virtual de Cerámica. 
Proyecto 12: de manera conjunta con la Universidad de Molise se acordó plantear la posibilidad de hacer un convenio de cooperación para intercambio de conocimientos sobre el patrimonio arqueológico y cultural en general. </t>
  </si>
  <si>
    <t xml:space="preserve">Proyecto 11. Laboratorio de Arqueología y Ceramoteca. Desde la Dirección y con el apoyo del área de Patrimonio se formuló este proyecto que será presentado a la Convocatoria COCREA, en cooperación de PAREX. 
Se continuaron las gestiones de los siguientes proyectos
Proyecto 2. La ALIPH aprobó el proyecto para financiar un monto total de USD 136,337.
Proyecto 3. Se transmitió un taller sobre Manejos de Sitios de Patrimonio Mundial. 
Proyecto 4. Se dio continuidad a la implementación del proyecto.
Proyecto 6. Se suscribió Contrato Interadministrativo con Universidad del Magdalena. 
Proyecto 8. Se firmó memorando de entendimiento con la Fundación Corporación Proyecto Patrimonio. 
Proyecto 9. El proyecto no fue aprobado debido a que ya se había presentado uno similar </t>
  </si>
  <si>
    <t>1. Se continuó con el proyecto para el fondo Prince Claus.</t>
  </si>
  <si>
    <t>1. Se continuó con el proyecto para el fondo Prince Claus.
2. Formulación y puesta en marcha del proyecto de fortalecimiento del Atlas, a financiar con la ANH.</t>
  </si>
  <si>
    <t>1. En el mes de febrero inició la formulación del Proyecto Primeros Auxilios Patrimonio arqueológico de San Andrés. Presentado a financiar por el Fondo Prince Claus para la línea Cultural Emergency Response(CER) con el apoyo del Ministerio de Cultura.
2. El proyecto "Protección del Patrimonio Arqueológico de la Nación de cara a la implementación del Decreto 138 de 2019" fue presentado en el marco del Convenio Interadministrativo con la ANH.</t>
  </si>
  <si>
    <t>El primer seguimiento está proyectado para realizar en el mes de abril de 2021</t>
  </si>
  <si>
    <t xml:space="preserve">Está proyectado la primera divulgación de resultados en Agosto de 2021 </t>
  </si>
  <si>
    <t xml:space="preserve">Está proyectado la primera divulgación de resultados en Junio de 2021 </t>
  </si>
  <si>
    <t>El segundo seguimiento está proyectado para realizar en el mes de agosto de 2021</t>
  </si>
  <si>
    <t>El tercer seguimiento está proyectado para realizar en el mes de diciembre de 2021</t>
  </si>
  <si>
    <t xml:space="preserve">Proyectado para Enero, dado que se debe esperar que las actividades planeadas a 31 de Dic se cumplan </t>
  </si>
  <si>
    <t>La Oficina de Control Intrno presentará el informe con corte a 31 de diciembre de 2021 en enero de 2022</t>
  </si>
  <si>
    <t xml:space="preserve">Proyectado para Febrero, el primer comité de Control Interno y luego de surtir el proceso de evaluación del Sistema de Control Interno </t>
  </si>
  <si>
    <t xml:space="preserve">Se inició en noviembre se tiene proyectado culminar en Diciembre </t>
  </si>
  <si>
    <t xml:space="preserve">Está proyectado el primer seguimiento en el mes de mayo 2021 </t>
  </si>
  <si>
    <t>En ejecución Contrato 2272115, para internet Parques San Agustín. 
En ejecución Contrato 2280984, Soporte Migración Nube. 
Envió estudio a contratos de Micrositios.
Proceso listo para adjudicación de UPS.</t>
  </si>
  <si>
    <t xml:space="preserve"> Actualización y elaboración de los formatos del Área de Gestión Documental, para su respectiva aprobación, divulgación y publicación.
 Monitoreo y control de archivo (Sistema integrado de conservación)
 Formato de Testigo documental
 Formato de referencia cruzada
 Formato de Rótulo de Caja 
 Formato de Rotulo de Carpeta
 Formato de Rótulo de Hoja de Control 
 Formato Interno Cajas
 Formato Acta de eliminación
 Formato tarjeta afuera
 Formato Préstamo de Documentos y/o Expedientes de Archivos Central
 Formato FUID 
 Formato Control de Ingreso de Documentos a expedientes
 Corrección al instrumento archivístico PINAR según comentarios solicitados por los miembros del comité de gestión y desempeño.
</t>
  </si>
  <si>
    <t>Desarrollo de memoria descriptiva para el AGN.
Actualización de tablas de retención documental según actualización de procedimientos áreas de:
 Control interno
 Subdirección Administrativa y Financiera
 Planeación
 Jurídica
 Tesorería
 Subdirección Científica
 Áreas Misionales, Arqueología, Antropología, Historia, Patrimonio
 Atención al Ciudadano
 Tesorería, Contabilidad
 Biblioteca
 Almacén
 Gestión documental
 Correspondencia
 TI
 Museología
 Divulgación y publicaciones
 Corrección al instrumento archivístico PINAR según comentarios solicitados por los miembros del comité de gestión y desempeño.</t>
  </si>
  <si>
    <t>Apoyar capacitación y mesas de trabajo.
Apoyo y revisión de memoria descriptiva para el AGN en conjunto con contratista de gestión documental
Mesas de trabajo para elaboración de Política de Gestión del Conocimiento y la Innovación.
Apoyo organización de archivo de gestión área de arqueología.
Elaboración de cuadro de clasificación documental según tablas de retención documental.
Codificación de las TRD y del cuadro de clasificación documental.
Elaboración de paquete radicación de oficio AGN
Seguimiento área de correspondencia
Elaboración documento cargas de trabajo del grupo de gestión documental
Seguimiento al plan de acción del área de gestión documental.
Mesa de trabajo con el área de Publicaciones
Mesa de trabajo con el área de TI, para parametrización de las TRD aprobadas en el sistema de gestión documental ORFEO.
Capacitación a contratista Julio Acosta sobre conformación de expedientes electrónicos según directrices de coordinador Juan Manuel Díaz</t>
  </si>
  <si>
    <t>Instrumentos archivísticos elaborados y aprobados: Corresponde al número de instrumentos archivísticos elaborados y aprobados en la vigencia: 
Programa de Gestión Documental - PGD: Aprobado y Publicado.
Plan Institucional de Archivos - PINAR: Elaborado y Presentado a los miembros del Comité de Gestión y Desempeño, solicitud de ajustes por los miembros ya subsanados, presentado a las asesoras de la Dirección General solicitud de ajustes ya subsanados en espera de presentación y aprobación en comité del mes de septiembre.
Tablas de Retención Documental: Elaboradas, Actualizadas, Aprobadas por el Comité de Gestión y Desempeño, radicadas ante el AGN, en espera del Concepto Técnico.</t>
  </si>
  <si>
    <t>Instrumentos archivísticos elaborados y aprobados: Corresponde al número de instrumentos archivísticos elaborados y aprobados en la vigencia: 
Programa de Gestión Documental - PGD: Aprobado y Publicado.
Plan Institucional de Archivos - PINAR: para el presente periodo se presentó ante los miembros del Comité de Gestión y Desempeño el día 28 de septiembre del 2021 el instrumento archivístico se realizó una presentación detallando el documento actualizado, posterior a eso se da aprobado por parte de los miembros del comité. 
En espera por parte de la oficina de planeación del acta de aprobación del PINAR debidamente firmada para publicar en página web el acta y el documento final. 
Tablas de Retención Documental: Elaboradas, Actualizadas, Aprobadas por el Comité de Gestión y Desempeño, radicadas ante el AGN, en espera del Concepto Técnico.</t>
  </si>
  <si>
    <t>Instrumentos archivísticos elaborados y aprobados: Corresponde al número de instrumentos archivísticos elaborados y aprobados en la vigencia: 
Programa de Gestión Documental - PGD: Aprobado y Publicado.
Plan Institucional de Archivos - PINAR: para el presente periodo se presentó ante los miembros del Comité de Gestión y Desempeño el día 28 de septiembre del 2021 el instrumento archivístico se realizó una presentación detallando el documento actualizado, posterior a eso se da aprobado por parte de los miembros del comité. 
Salida a producción del gestor documental ORFEO, puesta en marcha y parametrización a medida.
Tablas de Retención Documental: Elaboradas, Actualizadas, Aprobadas por el Comité de Gestión y Desempeño, radicadas ante el AGN, se recibe concepto técnico y se comenzó a elaborar las subsanaciones al concepto emitido.</t>
  </si>
  <si>
    <t>Se realizan actividades de acuerdo a cronograma</t>
  </si>
  <si>
    <t>Se realizan actividades de acuerdo a cronograma para el mes, tarjetas de cumpleaños, torneo de bolos virtual, campañas de prevención de sedentarismo, situaciones de acoso laboral (jueves de 2a 3 pm), acompañamiento de la ARL Y SST</t>
  </si>
  <si>
    <t>Se realizan actividades de acuerdo a cronograma para el mes, tarjetas de cumpleaños, actividad día de la familia preparación de cócteles, campañas de prevención de sedentarismo, manejo de ansiedad, (jueves de 2a 3 pm), acompañamiento de la ARL Y SST, sesiones de lectura familia 25 y 30 de noviembre, curso de divulgación científica con el parque Explora.</t>
  </si>
  <si>
    <t>Se realizan actividades de acuerdo a cronograma para el mes, tarjetas de cumpleaños,continuación clases de curso misional con el parque Explora, cierre de gestión 2021, entrega de regalos niños menores de 12 años, entrega de bonos personal de los parques Arqueologicos.</t>
  </si>
  <si>
    <r>
      <t xml:space="preserve">Se ha iniciado la consulta del </t>
    </r>
    <r>
      <rPr>
        <i/>
        <sz val="13"/>
        <color theme="1"/>
        <rFont val="Arial"/>
        <family val="2"/>
      </rPr>
      <t>Atlas Histórico de Cali . Siglos XVIII-XXI</t>
    </r>
    <r>
      <rPr>
        <sz val="13"/>
        <color theme="1"/>
        <rFont val="Arial"/>
        <family val="2"/>
      </rPr>
      <t xml:space="preserve"> (2020) que, recientemente publicó el sello editorial de la Universidad Católica con apoyo del Banco de la República (Biblioteca Luis Ángel Arango). La obra hace algunos aportes en cuanto la caracterización de la zona de estudio </t>
    </r>
  </si>
  <si>
    <r>
      <t xml:space="preserve">Avance borrador del artículo para presentar a revista indexada 10%; revisión de bibliografía para la investigación "Significados antropológicos de la seguridad" 10%; Revisión de un audio sobre la investigación 10%; Revisión de entrevistas de la investigación "Significados antropológicos de la seguridad" 10%; trabajo de investigación que se realiza con mujeres jóvenes de Soacha sobre seguridad y barrismo social en el marco de "Significados antropológicos de la seguridad" 10%; dirección de tesis de estudiante de la Universidad Distrital 10%; Elaboración de las correcciones para la Matriz de trazabilidad de la compilación </t>
    </r>
    <r>
      <rPr>
        <i/>
        <sz val="13"/>
        <color theme="1"/>
        <rFont val="Arial"/>
        <family val="2"/>
      </rPr>
      <t>Fricciones II: etnografía urbana, jóvenes, seguridad y sexualidades</t>
    </r>
    <r>
      <rPr>
        <sz val="13"/>
        <color theme="1"/>
        <rFont val="Arial"/>
        <family val="2"/>
      </rPr>
      <t xml:space="preserve">; Gestión de alianzas académicas vigentes; </t>
    </r>
  </si>
  <si>
    <r>
      <t xml:space="preserve">Transmisión en directo a través del canal de YouTube del capítulo N°1 de la serie </t>
    </r>
    <r>
      <rPr>
        <i/>
        <sz val="13"/>
        <color theme="1"/>
        <rFont val="Arial"/>
        <family val="2"/>
      </rPr>
      <t xml:space="preserve">Palabra, imagen y memoria con el </t>
    </r>
    <r>
      <rPr>
        <sz val="13"/>
        <color theme="1"/>
        <rFont val="Arial"/>
        <family val="2"/>
      </rPr>
      <t xml:space="preserve">programa Raza y etnicidad en la institucionalización de la antropología en Colombia, como inicio de las actividades de extensión de 2021.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</si>
</sst>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80A]General"/>
    <numFmt numFmtId="165" formatCode="_-* #,##0_-;\-* #,##0_-;_-* &quot;-&quot;??_-;_-@"/>
    <numFmt numFmtId="166" formatCode="0.0%"/>
  </numFmts>
  <fonts count="38">
    <font>
      <sz val="11"/>
      <color theme="1"/>
      <name val="Arial"/>
    </font>
    <font>
      <b/>
      <sz val="16"/>
      <color theme="1"/>
      <name val="Arial"/>
    </font>
    <font>
      <sz val="11"/>
      <name val="Arial"/>
    </font>
    <font>
      <sz val="16"/>
      <color theme="1"/>
      <name val="Arial"/>
    </font>
    <font>
      <b/>
      <sz val="14"/>
      <color theme="1"/>
      <name val="Arial"/>
    </font>
    <font>
      <sz val="13"/>
      <color theme="1"/>
      <name val="Arial"/>
    </font>
    <font>
      <sz val="12"/>
      <color theme="1"/>
      <name val="Arial"/>
    </font>
    <font>
      <sz val="11"/>
      <color theme="1"/>
      <name val="Calibri"/>
    </font>
    <font>
      <sz val="16"/>
      <color theme="1"/>
      <name val="Calibri"/>
    </font>
    <font>
      <sz val="10"/>
      <color theme="1"/>
      <name val="Arial"/>
    </font>
    <font>
      <sz val="12"/>
      <color rgb="FF000000"/>
      <name val="Arial"/>
    </font>
    <font>
      <sz val="16"/>
      <color theme="1"/>
      <name val="Times New Roman"/>
    </font>
    <font>
      <b/>
      <sz val="11"/>
      <color theme="1"/>
      <name val="Arial"/>
    </font>
    <font>
      <b/>
      <sz val="14"/>
      <color theme="1"/>
      <name val="Calibri"/>
    </font>
    <font>
      <sz val="11"/>
      <color theme="1"/>
      <name val="Arialt"/>
    </font>
    <font>
      <b/>
      <sz val="11"/>
      <color theme="1"/>
      <name val="Calibri"/>
    </font>
    <font>
      <b/>
      <sz val="17"/>
      <color theme="1"/>
      <name val="Times New Roman"/>
    </font>
    <font>
      <b/>
      <sz val="15"/>
      <color theme="1"/>
      <name val="Arialt"/>
    </font>
    <font>
      <sz val="11"/>
      <color rgb="FF000000"/>
      <name val="Arial"/>
    </font>
    <font>
      <u/>
      <sz val="11"/>
      <color theme="10"/>
      <name val="Arial"/>
    </font>
    <font>
      <b/>
      <sz val="15"/>
      <color rgb="FFFFFFFF"/>
      <name val="Calibri"/>
    </font>
    <font>
      <b/>
      <sz val="14"/>
      <color rgb="FFFFFFFF"/>
      <name val="Calibri"/>
    </font>
    <font>
      <b/>
      <sz val="12"/>
      <color theme="1"/>
      <name val="Arial"/>
    </font>
    <font>
      <u/>
      <sz val="11"/>
      <color theme="10"/>
      <name val="Arial"/>
    </font>
    <font>
      <b/>
      <sz val="15"/>
      <color theme="1"/>
      <name val="Calibri"/>
    </font>
    <font>
      <b/>
      <sz val="14"/>
      <color rgb="FFFFFFFF"/>
      <name val="Arial"/>
    </font>
    <font>
      <sz val="11"/>
      <color rgb="FFFF0000"/>
      <name val="Arial"/>
    </font>
    <font>
      <sz val="10"/>
      <color rgb="FF202124"/>
      <name val="Roboto"/>
    </font>
    <font>
      <sz val="11"/>
      <color theme="1"/>
      <name val="Arial"/>
    </font>
    <font>
      <b/>
      <sz val="11"/>
      <color theme="1"/>
      <name val="Arial"/>
      <family val="2"/>
    </font>
    <font>
      <b/>
      <sz val="14"/>
      <color theme="4" tint="-0.249977111117893"/>
      <name val="Arial"/>
      <family val="2"/>
    </font>
    <font>
      <sz val="11"/>
      <color theme="1"/>
      <name val="Arial"/>
      <family val="2"/>
    </font>
    <font>
      <sz val="13"/>
      <color theme="1"/>
      <name val="Arial"/>
      <family val="2"/>
    </font>
    <font>
      <sz val="13"/>
      <color theme="1"/>
      <name val="Calibri"/>
      <family val="2"/>
    </font>
    <font>
      <sz val="13"/>
      <name val="Arial"/>
      <family val="2"/>
    </font>
    <font>
      <sz val="13"/>
      <color rgb="FF000000"/>
      <name val="Arial"/>
      <family val="2"/>
    </font>
    <font>
      <i/>
      <sz val="13"/>
      <color theme="1"/>
      <name val="Arial"/>
      <family val="2"/>
    </font>
    <font>
      <sz val="13"/>
      <color rgb="FF222222"/>
      <name val="Arial"/>
      <family val="2"/>
    </font>
  </fonts>
  <fills count="35">
    <fill>
      <patternFill patternType="none"/>
    </fill>
    <fill>
      <patternFill patternType="gray125"/>
    </fill>
    <fill>
      <patternFill patternType="solid">
        <fgColor rgb="FFBDD6EE"/>
        <bgColor rgb="FFBDD6EE"/>
      </patternFill>
    </fill>
    <fill>
      <patternFill patternType="solid">
        <fgColor rgb="FF00B0F0"/>
        <bgColor rgb="FF00B0F0"/>
      </patternFill>
    </fill>
    <fill>
      <patternFill patternType="solid">
        <fgColor rgb="FFF4B083"/>
        <bgColor rgb="FFF4B083"/>
      </patternFill>
    </fill>
    <fill>
      <patternFill patternType="solid">
        <fgColor rgb="FFA8D08D"/>
        <bgColor rgb="FFA8D08D"/>
      </patternFill>
    </fill>
    <fill>
      <patternFill patternType="solid">
        <fgColor rgb="FF6C82F2"/>
        <bgColor rgb="FF6C82F2"/>
      </patternFill>
    </fill>
    <fill>
      <patternFill patternType="solid">
        <fgColor rgb="FFA4FC62"/>
        <bgColor rgb="FFA4FC62"/>
      </patternFill>
    </fill>
    <fill>
      <patternFill patternType="solid">
        <fgColor rgb="FFCC62FC"/>
        <bgColor rgb="FFCC62FC"/>
      </patternFill>
    </fill>
    <fill>
      <patternFill patternType="solid">
        <fgColor rgb="FFFFD965"/>
        <bgColor rgb="FFFFD965"/>
      </patternFill>
    </fill>
    <fill>
      <patternFill patternType="solid">
        <fgColor rgb="FF86E09E"/>
        <bgColor rgb="FF86E09E"/>
      </patternFill>
    </fill>
    <fill>
      <patternFill patternType="solid">
        <fgColor rgb="FFFF66FF"/>
        <bgColor rgb="FFFF66FF"/>
      </patternFill>
    </fill>
    <fill>
      <patternFill patternType="solid">
        <fgColor rgb="FF59FFD7"/>
        <bgColor rgb="FF59FFD7"/>
      </patternFill>
    </fill>
    <fill>
      <patternFill patternType="solid">
        <fgColor rgb="FFDEEAF6"/>
        <bgColor rgb="FFDEEAF6"/>
      </patternFill>
    </fill>
    <fill>
      <patternFill patternType="solid">
        <fgColor rgb="FF9CC2E5"/>
        <bgColor rgb="FF9CC2E5"/>
      </patternFill>
    </fill>
    <fill>
      <patternFill patternType="solid">
        <fgColor theme="0"/>
        <bgColor theme="0"/>
      </patternFill>
    </fill>
    <fill>
      <patternFill patternType="solid">
        <fgColor rgb="FFFFFFFF"/>
        <bgColor rgb="FFFFFFFF"/>
      </patternFill>
    </fill>
    <fill>
      <patternFill patternType="solid">
        <fgColor rgb="FFFFFF00"/>
        <bgColor rgb="FFFFFF00"/>
      </patternFill>
    </fill>
    <fill>
      <patternFill patternType="solid">
        <fgColor rgb="FF9BBB59"/>
        <bgColor rgb="FF9BBB59"/>
      </patternFill>
    </fill>
    <fill>
      <patternFill patternType="solid">
        <fgColor rgb="FF8064A2"/>
        <bgColor rgb="FF8064A2"/>
      </patternFill>
    </fill>
    <fill>
      <patternFill patternType="solid">
        <fgColor rgb="FF7030A0"/>
        <bgColor rgb="FF7030A0"/>
      </patternFill>
    </fill>
    <fill>
      <patternFill patternType="solid">
        <fgColor rgb="FFB6D7A8"/>
        <bgColor rgb="FFB6D7A8"/>
      </patternFill>
    </fill>
    <fill>
      <patternFill patternType="solid">
        <fgColor rgb="FFD9EAD3"/>
        <bgColor rgb="FFD9EAD3"/>
      </patternFill>
    </fill>
    <fill>
      <patternFill patternType="solid">
        <fgColor rgb="FF1F497D"/>
        <bgColor rgb="FF1F497D"/>
      </patternFill>
    </fill>
    <fill>
      <patternFill patternType="solid">
        <fgColor rgb="FFFF0000"/>
        <bgColor rgb="FFFF0000"/>
      </patternFill>
    </fill>
    <fill>
      <patternFill patternType="solid">
        <fgColor rgb="FFF2F2F2"/>
        <bgColor rgb="FFF2F2F2"/>
      </patternFill>
    </fill>
    <fill>
      <patternFill patternType="solid">
        <fgColor rgb="FFBFBFBF"/>
        <bgColor rgb="FFBFBFBF"/>
      </patternFill>
    </fill>
    <fill>
      <patternFill patternType="solid">
        <fgColor rgb="FFC5E0B3"/>
        <bgColor rgb="FFC5E0B3"/>
      </patternFill>
    </fill>
    <fill>
      <patternFill patternType="solid">
        <fgColor rgb="FFC8C8C8"/>
        <bgColor rgb="FFC8C8C8"/>
      </patternFill>
    </fill>
    <fill>
      <patternFill patternType="solid">
        <fgColor rgb="FFFFFF00"/>
        <bgColor indexed="64"/>
      </patternFill>
    </fill>
    <fill>
      <patternFill patternType="solid">
        <fgColor rgb="FF66FF66"/>
        <bgColor indexed="64"/>
      </patternFill>
    </fill>
    <fill>
      <patternFill patternType="solid">
        <fgColor rgb="FF66FF66"/>
        <bgColor rgb="FFA8D08D"/>
      </patternFill>
    </fill>
    <fill>
      <patternFill patternType="solid">
        <fgColor rgb="FFFF0000"/>
        <bgColor rgb="FFA8D08D"/>
      </patternFill>
    </fill>
    <fill>
      <patternFill patternType="solid">
        <fgColor rgb="FFFFFF00"/>
        <bgColor theme="0"/>
      </patternFill>
    </fill>
    <fill>
      <patternFill patternType="solid">
        <fgColor rgb="FFFFFF00"/>
        <bgColor rgb="FFA8D08D"/>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right/>
      <top/>
      <bottom style="thin">
        <color rgb="FF000000"/>
      </bottom>
      <diagonal/>
    </border>
    <border>
      <left style="thin">
        <color rgb="FF000000"/>
      </left>
      <right/>
      <top/>
      <bottom style="thin">
        <color rgb="FF000000"/>
      </bottom>
      <diagonal/>
    </border>
    <border>
      <left style="thin">
        <color rgb="FF000000"/>
      </left>
      <right/>
      <top/>
      <bottom/>
      <diagonal/>
    </border>
    <border>
      <left/>
      <right/>
      <top/>
      <bottom/>
      <diagonal/>
    </border>
    <border>
      <left style="medium">
        <color rgb="FF000000"/>
      </left>
      <right/>
      <top style="medium">
        <color rgb="FFCCCCCC"/>
      </top>
      <bottom style="medium">
        <color rgb="FF000000"/>
      </bottom>
      <diagonal/>
    </border>
    <border>
      <left/>
      <right/>
      <top style="medium">
        <color rgb="FFCCCCCC"/>
      </top>
      <bottom style="medium">
        <color rgb="FF000000"/>
      </bottom>
      <diagonal/>
    </border>
    <border>
      <left/>
      <right style="medium">
        <color rgb="FF000000"/>
      </right>
      <top style="medium">
        <color rgb="FFCCCCCC"/>
      </top>
      <bottom style="medium">
        <color rgb="FF000000"/>
      </bottom>
      <diagonal/>
    </border>
    <border>
      <left style="medium">
        <color rgb="FFCCCCCC"/>
      </left>
      <right style="medium">
        <color rgb="FFCCCCCC"/>
      </right>
      <top style="medium">
        <color rgb="FFCCCCCC"/>
      </top>
      <bottom style="medium">
        <color rgb="FF000000"/>
      </bottom>
      <diagonal/>
    </border>
    <border>
      <left style="medium">
        <color rgb="FFCCCCCC"/>
      </left>
      <right style="medium">
        <color rgb="FFCCCCCC"/>
      </right>
      <top style="medium">
        <color rgb="FFCCCCCC"/>
      </top>
      <bottom style="medium">
        <color rgb="FFCCCCCC"/>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style="medium">
        <color rgb="FF000000"/>
      </left>
      <right/>
      <top/>
      <bottom/>
      <diagonal/>
    </border>
    <border>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indexed="64"/>
      </bottom>
      <diagonal/>
    </border>
  </borders>
  <cellStyleXfs count="3">
    <xf numFmtId="0" fontId="0" fillId="0" borderId="0"/>
    <xf numFmtId="9" fontId="28" fillId="0" borderId="0" applyFont="0" applyFill="0" applyBorder="0" applyAlignment="0" applyProtection="0"/>
    <xf numFmtId="0" fontId="31" fillId="0" borderId="30"/>
  </cellStyleXfs>
  <cellXfs count="516">
    <xf numFmtId="0" fontId="0" fillId="0" borderId="0" xfId="0" applyFont="1" applyAlignment="1"/>
    <xf numFmtId="0" fontId="0" fillId="0" borderId="0" xfId="0" applyFont="1"/>
    <xf numFmtId="0" fontId="3" fillId="0" borderId="0" xfId="0" applyFont="1"/>
    <xf numFmtId="0" fontId="4" fillId="13" borderId="13" xfId="0" applyFont="1" applyFill="1" applyBorder="1" applyAlignment="1">
      <alignment horizontal="center" vertical="center" wrapText="1"/>
    </xf>
    <xf numFmtId="0" fontId="4" fillId="13" borderId="14" xfId="0" applyFont="1" applyFill="1" applyBorder="1" applyAlignment="1">
      <alignment horizontal="center" vertical="center" wrapText="1"/>
    </xf>
    <xf numFmtId="0" fontId="4" fillId="13" borderId="15" xfId="0" applyFont="1" applyFill="1" applyBorder="1" applyAlignment="1">
      <alignment horizontal="center" vertical="center" wrapText="1"/>
    </xf>
    <xf numFmtId="0" fontId="4" fillId="13" borderId="16" xfId="0" applyFont="1" applyFill="1" applyBorder="1" applyAlignment="1">
      <alignment horizontal="center" vertical="center" wrapText="1"/>
    </xf>
    <xf numFmtId="0" fontId="4" fillId="14" borderId="14"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5" fillId="0" borderId="13" xfId="0" applyFont="1" applyBorder="1" applyAlignment="1">
      <alignment horizontal="center" vertical="center" wrapText="1"/>
    </xf>
    <xf numFmtId="164" fontId="5" fillId="0" borderId="1" xfId="0" applyNumberFormat="1" applyFont="1" applyBorder="1" applyAlignment="1">
      <alignment horizontal="center" vertical="center" wrapText="1"/>
    </xf>
    <xf numFmtId="10" fontId="5" fillId="0" borderId="13" xfId="0" applyNumberFormat="1" applyFont="1" applyBorder="1" applyAlignment="1">
      <alignment horizontal="center" vertical="center" wrapText="1"/>
    </xf>
    <xf numFmtId="10" fontId="5" fillId="0" borderId="13" xfId="0" applyNumberFormat="1" applyFont="1" applyBorder="1" applyAlignment="1">
      <alignment horizontal="center" vertical="center"/>
    </xf>
    <xf numFmtId="0" fontId="7" fillId="0" borderId="0" xfId="0" applyFont="1"/>
    <xf numFmtId="164" fontId="5" fillId="0" borderId="2" xfId="0" applyNumberFormat="1" applyFont="1" applyBorder="1" applyAlignment="1">
      <alignment horizontal="center" vertical="center" wrapText="1"/>
    </xf>
    <xf numFmtId="0" fontId="8" fillId="0" borderId="13" xfId="0" applyFont="1" applyBorder="1" applyAlignment="1">
      <alignment horizontal="left" vertical="center"/>
    </xf>
    <xf numFmtId="0" fontId="8" fillId="0" borderId="13" xfId="0" applyFont="1" applyBorder="1" applyAlignment="1">
      <alignment vertical="center" wrapText="1"/>
    </xf>
    <xf numFmtId="0" fontId="7" fillId="0" borderId="0" xfId="0" applyFont="1" applyAlignment="1">
      <alignment vertical="center"/>
    </xf>
    <xf numFmtId="0" fontId="8" fillId="0" borderId="21" xfId="0" applyFont="1" applyBorder="1" applyAlignment="1">
      <alignment vertical="center" wrapText="1"/>
    </xf>
    <xf numFmtId="0" fontId="8" fillId="0" borderId="19" xfId="0" applyFont="1" applyBorder="1" applyAlignment="1">
      <alignment vertical="center"/>
    </xf>
    <xf numFmtId="0" fontId="8" fillId="0" borderId="19" xfId="0" applyFont="1" applyBorder="1" applyAlignment="1">
      <alignment vertical="center" wrapText="1"/>
    </xf>
    <xf numFmtId="0" fontId="8" fillId="0" borderId="13" xfId="0" applyFont="1" applyBorder="1" applyAlignment="1">
      <alignment horizontal="left" vertical="center" wrapText="1"/>
    </xf>
    <xf numFmtId="164" fontId="5" fillId="0" borderId="3" xfId="0" applyNumberFormat="1" applyFont="1" applyBorder="1" applyAlignment="1">
      <alignment horizontal="center" vertical="center" wrapText="1"/>
    </xf>
    <xf numFmtId="0" fontId="8" fillId="0" borderId="13" xfId="0" applyFont="1" applyBorder="1" applyAlignment="1">
      <alignment horizontal="center" vertical="center" wrapText="1"/>
    </xf>
    <xf numFmtId="0" fontId="0" fillId="0" borderId="13" xfId="0" applyFont="1" applyBorder="1" applyAlignment="1">
      <alignment horizontal="center" vertical="center" wrapText="1"/>
    </xf>
    <xf numFmtId="0" fontId="3" fillId="0" borderId="13" xfId="0" applyFont="1" applyBorder="1" applyAlignment="1">
      <alignment horizontal="left" vertical="center" wrapText="1"/>
    </xf>
    <xf numFmtId="9" fontId="8" fillId="0" borderId="13" xfId="0" applyNumberFormat="1" applyFont="1" applyBorder="1" applyAlignment="1">
      <alignment horizontal="left" vertical="center" wrapText="1"/>
    </xf>
    <xf numFmtId="0" fontId="8" fillId="0" borderId="0" xfId="0" applyFont="1"/>
    <xf numFmtId="9" fontId="7" fillId="0" borderId="0" xfId="0" applyNumberFormat="1" applyFont="1" applyAlignment="1"/>
    <xf numFmtId="164" fontId="8" fillId="0" borderId="0" xfId="0" applyNumberFormat="1" applyFont="1"/>
    <xf numFmtId="0" fontId="3" fillId="0" borderId="13" xfId="0" applyFont="1" applyBorder="1" applyAlignment="1">
      <alignment vertical="center" wrapText="1"/>
    </xf>
    <xf numFmtId="0" fontId="0" fillId="0" borderId="13" xfId="0" applyFont="1" applyBorder="1" applyAlignment="1">
      <alignment horizontal="center" vertical="center"/>
    </xf>
    <xf numFmtId="0" fontId="7" fillId="0" borderId="0" xfId="0" applyFont="1" applyAlignment="1">
      <alignment horizontal="center"/>
    </xf>
    <xf numFmtId="0" fontId="0" fillId="0" borderId="0" xfId="0" applyFont="1" applyAlignment="1">
      <alignment horizontal="left"/>
    </xf>
    <xf numFmtId="0" fontId="11" fillId="0" borderId="13" xfId="0" applyFont="1" applyBorder="1" applyAlignment="1">
      <alignment horizontal="center" vertical="center" wrapText="1"/>
    </xf>
    <xf numFmtId="0" fontId="11" fillId="0" borderId="13" xfId="0" applyFont="1" applyBorder="1" applyAlignment="1">
      <alignment horizontal="left" vertical="center" wrapText="1"/>
    </xf>
    <xf numFmtId="0" fontId="11" fillId="0" borderId="13" xfId="0" applyFont="1" applyBorder="1" applyAlignment="1">
      <alignment horizontal="center" vertical="center"/>
    </xf>
    <xf numFmtId="165" fontId="11" fillId="0" borderId="13" xfId="0" applyNumberFormat="1" applyFont="1" applyBorder="1" applyAlignment="1">
      <alignment horizontal="center" vertical="center"/>
    </xf>
    <xf numFmtId="0" fontId="11" fillId="0" borderId="1" xfId="0" applyFont="1" applyBorder="1" applyAlignment="1">
      <alignment horizontal="center" vertical="center"/>
    </xf>
    <xf numFmtId="0" fontId="8" fillId="0" borderId="0" xfId="0" applyFont="1" applyAlignment="1">
      <alignment horizontal="center" vertical="center" wrapText="1"/>
    </xf>
    <xf numFmtId="0" fontId="0" fillId="0" borderId="0" xfId="0" applyFont="1" applyAlignment="1">
      <alignment horizontal="center"/>
    </xf>
    <xf numFmtId="9" fontId="11" fillId="0" borderId="13" xfId="0" applyNumberFormat="1" applyFont="1" applyBorder="1" applyAlignment="1">
      <alignment horizontal="center" vertical="center" wrapText="1"/>
    </xf>
    <xf numFmtId="9" fontId="11" fillId="0" borderId="13" xfId="0" applyNumberFormat="1" applyFont="1" applyBorder="1" applyAlignment="1">
      <alignment horizontal="center" vertical="center"/>
    </xf>
    <xf numFmtId="9" fontId="11" fillId="0" borderId="0" xfId="0" applyNumberFormat="1" applyFont="1" applyAlignment="1">
      <alignment horizontal="center"/>
    </xf>
    <xf numFmtId="9" fontId="11" fillId="0" borderId="0" xfId="0" applyNumberFormat="1" applyFont="1" applyAlignment="1">
      <alignment horizontal="center" vertical="center"/>
    </xf>
    <xf numFmtId="0" fontId="3" fillId="0" borderId="0" xfId="0" applyFont="1" applyAlignment="1">
      <alignment horizontal="center"/>
    </xf>
    <xf numFmtId="10" fontId="11" fillId="0" borderId="13" xfId="0" applyNumberFormat="1" applyFont="1" applyBorder="1" applyAlignment="1">
      <alignment horizontal="center" vertical="center"/>
    </xf>
    <xf numFmtId="0" fontId="0" fillId="0" borderId="0" xfId="0" applyFont="1" applyAlignment="1">
      <alignment horizontal="center" vertical="center"/>
    </xf>
    <xf numFmtId="0" fontId="7" fillId="0" borderId="0" xfId="0" applyFont="1" applyAlignment="1">
      <alignment horizontal="left"/>
    </xf>
    <xf numFmtId="9" fontId="0" fillId="0" borderId="0" xfId="0" applyNumberFormat="1" applyFont="1" applyAlignment="1">
      <alignment horizontal="left"/>
    </xf>
    <xf numFmtId="10" fontId="0" fillId="0" borderId="0" xfId="0" applyNumberFormat="1" applyFont="1" applyAlignment="1">
      <alignment horizontal="left"/>
    </xf>
    <xf numFmtId="10" fontId="0" fillId="0" borderId="0" xfId="0" applyNumberFormat="1" applyFont="1"/>
    <xf numFmtId="0" fontId="12" fillId="0" borderId="0" xfId="0" applyFont="1" applyAlignment="1">
      <alignment horizontal="center" vertical="center"/>
    </xf>
    <xf numFmtId="164" fontId="0" fillId="0" borderId="13" xfId="0" applyNumberFormat="1" applyFont="1" applyBorder="1" applyAlignment="1">
      <alignment horizontal="left" vertical="center" wrapText="1"/>
    </xf>
    <xf numFmtId="9" fontId="0" fillId="0" borderId="13" xfId="0" applyNumberFormat="1" applyFont="1" applyBorder="1" applyAlignment="1">
      <alignment horizontal="center" vertical="center"/>
    </xf>
    <xf numFmtId="10" fontId="0" fillId="0" borderId="13" xfId="0" applyNumberFormat="1" applyFont="1" applyBorder="1" applyAlignment="1">
      <alignment horizontal="center" vertical="center"/>
    </xf>
    <xf numFmtId="10" fontId="0" fillId="0" borderId="0" xfId="0" applyNumberFormat="1" applyFont="1" applyAlignment="1">
      <alignment horizontal="center" vertical="center"/>
    </xf>
    <xf numFmtId="0" fontId="10" fillId="0" borderId="0" xfId="0" applyFont="1"/>
    <xf numFmtId="0" fontId="0" fillId="15" borderId="30" xfId="0" applyFont="1" applyFill="1" applyBorder="1" applyAlignment="1">
      <alignment horizontal="center" vertical="center"/>
    </xf>
    <xf numFmtId="0" fontId="7" fillId="16" borderId="34" xfId="0" applyFont="1" applyFill="1" applyBorder="1" applyAlignment="1">
      <alignment wrapText="1"/>
    </xf>
    <xf numFmtId="0" fontId="7" fillId="16" borderId="35" xfId="0" applyFont="1" applyFill="1" applyBorder="1" applyAlignment="1">
      <alignment wrapText="1"/>
    </xf>
    <xf numFmtId="0" fontId="7" fillId="0" borderId="35" xfId="0" applyFont="1" applyBorder="1" applyAlignment="1">
      <alignment wrapText="1"/>
    </xf>
    <xf numFmtId="0" fontId="13" fillId="18" borderId="25" xfId="0" applyFont="1" applyFill="1" applyBorder="1" applyAlignment="1">
      <alignment horizontal="center" vertical="center" wrapText="1"/>
    </xf>
    <xf numFmtId="0" fontId="13" fillId="18" borderId="26" xfId="0" applyFont="1" applyFill="1" applyBorder="1" applyAlignment="1">
      <alignment horizontal="center" vertical="center" wrapText="1"/>
    </xf>
    <xf numFmtId="0" fontId="0" fillId="0" borderId="25" xfId="0" applyFont="1" applyBorder="1" applyAlignment="1">
      <alignment horizontal="center" vertical="center" wrapText="1"/>
    </xf>
    <xf numFmtId="0" fontId="14" fillId="16" borderId="26" xfId="0" applyFont="1" applyFill="1" applyBorder="1" applyAlignment="1">
      <alignment vertical="center" wrapText="1"/>
    </xf>
    <xf numFmtId="0" fontId="0" fillId="16" borderId="26" xfId="0" applyFont="1" applyFill="1" applyBorder="1" applyAlignment="1">
      <alignment horizontal="center" vertical="center" wrapText="1"/>
    </xf>
    <xf numFmtId="0" fontId="0" fillId="16" borderId="26" xfId="0" applyFont="1" applyFill="1" applyBorder="1" applyAlignment="1">
      <alignment horizontal="center" vertical="center" wrapText="1"/>
    </xf>
    <xf numFmtId="0" fontId="14" fillId="16" borderId="26" xfId="0" applyFont="1" applyFill="1" applyBorder="1" applyAlignment="1">
      <alignment horizontal="center" vertical="center" wrapText="1"/>
    </xf>
    <xf numFmtId="17" fontId="15" fillId="16" borderId="35" xfId="0" applyNumberFormat="1" applyFont="1" applyFill="1" applyBorder="1" applyAlignment="1">
      <alignment horizontal="right" wrapText="1"/>
    </xf>
    <xf numFmtId="0" fontId="7" fillId="16" borderId="35" xfId="0" applyFont="1" applyFill="1" applyBorder="1" applyAlignment="1">
      <alignment vertical="center" wrapText="1"/>
    </xf>
    <xf numFmtId="0" fontId="16" fillId="16" borderId="34" xfId="0" applyFont="1" applyFill="1" applyBorder="1" applyAlignment="1">
      <alignment horizontal="center" vertical="center" wrapText="1"/>
    </xf>
    <xf numFmtId="0" fontId="7" fillId="16" borderId="34" xfId="0" applyFont="1" applyFill="1" applyBorder="1" applyAlignment="1">
      <alignment vertical="center" wrapText="1"/>
    </xf>
    <xf numFmtId="0" fontId="13" fillId="19" borderId="25" xfId="0" applyFont="1" applyFill="1" applyBorder="1" applyAlignment="1">
      <alignment horizontal="center" vertical="center" wrapText="1"/>
    </xf>
    <xf numFmtId="0" fontId="13" fillId="19" borderId="26" xfId="0" applyFont="1" applyFill="1" applyBorder="1" applyAlignment="1">
      <alignment horizontal="center" vertical="center" wrapText="1"/>
    </xf>
    <xf numFmtId="0" fontId="0" fillId="0" borderId="26" xfId="0" applyFont="1" applyBorder="1" applyAlignment="1">
      <alignment vertical="center" wrapText="1"/>
    </xf>
    <xf numFmtId="0" fontId="0" fillId="0" borderId="26" xfId="0" applyFont="1" applyBorder="1" applyAlignment="1">
      <alignment horizontal="center" vertical="center" wrapText="1"/>
    </xf>
    <xf numFmtId="0" fontId="18" fillId="16" borderId="26" xfId="0" applyFont="1" applyFill="1" applyBorder="1" applyAlignment="1">
      <alignment horizontal="right" vertical="center" wrapText="1"/>
    </xf>
    <xf numFmtId="17" fontId="7" fillId="20" borderId="35" xfId="0" applyNumberFormat="1" applyFont="1" applyFill="1" applyBorder="1" applyAlignment="1">
      <alignment horizontal="right" wrapText="1"/>
    </xf>
    <xf numFmtId="0" fontId="18" fillId="21" borderId="26" xfId="0" applyFont="1" applyFill="1" applyBorder="1" applyAlignment="1">
      <alignment vertical="center" wrapText="1"/>
    </xf>
    <xf numFmtId="0" fontId="18" fillId="21" borderId="26" xfId="0" applyFont="1" applyFill="1" applyBorder="1" applyAlignment="1">
      <alignment horizontal="center" vertical="center" wrapText="1"/>
    </xf>
    <xf numFmtId="0" fontId="18" fillId="21" borderId="26" xfId="0" applyFont="1" applyFill="1" applyBorder="1" applyAlignment="1">
      <alignment horizontal="right" vertical="center" wrapText="1"/>
    </xf>
    <xf numFmtId="0" fontId="7" fillId="21" borderId="35" xfId="0" applyFont="1" applyFill="1" applyBorder="1" applyAlignment="1">
      <alignment wrapText="1"/>
    </xf>
    <xf numFmtId="17" fontId="7" fillId="21" borderId="35" xfId="0" applyNumberFormat="1" applyFont="1" applyFill="1" applyBorder="1" applyAlignment="1">
      <alignment horizontal="right" wrapText="1"/>
    </xf>
    <xf numFmtId="0" fontId="18" fillId="0" borderId="26" xfId="0" applyFont="1" applyBorder="1" applyAlignment="1">
      <alignment vertical="center" wrapText="1"/>
    </xf>
    <xf numFmtId="0" fontId="18" fillId="0" borderId="26" xfId="0" applyFont="1" applyBorder="1" applyAlignment="1">
      <alignment horizontal="center" vertical="center" wrapText="1"/>
    </xf>
    <xf numFmtId="0" fontId="18" fillId="16" borderId="26" xfId="0" applyFont="1" applyFill="1" applyBorder="1" applyAlignment="1">
      <alignment horizontal="center" vertical="center" wrapText="1"/>
    </xf>
    <xf numFmtId="17" fontId="7" fillId="16" borderId="35" xfId="0" applyNumberFormat="1" applyFont="1" applyFill="1" applyBorder="1" applyAlignment="1">
      <alignment horizontal="right" wrapText="1"/>
    </xf>
    <xf numFmtId="0" fontId="18" fillId="0" borderId="26" xfId="0" applyFont="1" applyBorder="1" applyAlignment="1">
      <alignment horizontal="right" vertical="center" wrapText="1"/>
    </xf>
    <xf numFmtId="0" fontId="18" fillId="22" borderId="26" xfId="0" applyFont="1" applyFill="1" applyBorder="1" applyAlignment="1">
      <alignment vertical="center" wrapText="1"/>
    </xf>
    <xf numFmtId="0" fontId="18" fillId="22" borderId="26" xfId="0" applyFont="1" applyFill="1" applyBorder="1" applyAlignment="1">
      <alignment horizontal="center" vertical="center" wrapText="1"/>
    </xf>
    <xf numFmtId="0" fontId="18" fillId="22" borderId="26" xfId="0" applyFont="1" applyFill="1" applyBorder="1" applyAlignment="1">
      <alignment horizontal="right" vertical="center" wrapText="1"/>
    </xf>
    <xf numFmtId="0" fontId="19" fillId="22" borderId="26" xfId="0" applyFont="1" applyFill="1" applyBorder="1" applyAlignment="1">
      <alignment horizontal="center" vertical="center" wrapText="1"/>
    </xf>
    <xf numFmtId="0" fontId="7" fillId="22" borderId="35" xfId="0" applyFont="1" applyFill="1" applyBorder="1" applyAlignment="1">
      <alignment wrapText="1"/>
    </xf>
    <xf numFmtId="0" fontId="21" fillId="23" borderId="25" xfId="0" applyFont="1" applyFill="1" applyBorder="1" applyAlignment="1">
      <alignment horizontal="center" vertical="center" wrapText="1"/>
    </xf>
    <xf numFmtId="0" fontId="21" fillId="23" borderId="26" xfId="0" applyFont="1" applyFill="1" applyBorder="1" applyAlignment="1">
      <alignment horizontal="center" vertical="center" wrapText="1"/>
    </xf>
    <xf numFmtId="0" fontId="0" fillId="22" borderId="26" xfId="0" applyFont="1" applyFill="1" applyBorder="1" applyAlignment="1">
      <alignment horizontal="center" vertical="center" wrapText="1"/>
    </xf>
    <xf numFmtId="0" fontId="0" fillId="22" borderId="26" xfId="0" applyFont="1" applyFill="1" applyBorder="1" applyAlignment="1">
      <alignment vertical="center" wrapText="1"/>
    </xf>
    <xf numFmtId="17" fontId="7" fillId="22" borderId="35" xfId="0" applyNumberFormat="1" applyFont="1" applyFill="1" applyBorder="1" applyAlignment="1">
      <alignment horizontal="right" wrapText="1"/>
    </xf>
    <xf numFmtId="0" fontId="18" fillId="16" borderId="26" xfId="0" applyFont="1" applyFill="1" applyBorder="1" applyAlignment="1">
      <alignment vertical="center" wrapText="1"/>
    </xf>
    <xf numFmtId="0" fontId="7" fillId="16" borderId="35" xfId="0" applyFont="1" applyFill="1" applyBorder="1" applyAlignment="1">
      <alignment vertical="center"/>
    </xf>
    <xf numFmtId="0" fontId="22" fillId="21" borderId="25" xfId="0" applyFont="1" applyFill="1" applyBorder="1" applyAlignment="1">
      <alignment horizontal="center" vertical="center" wrapText="1"/>
    </xf>
    <xf numFmtId="0" fontId="0" fillId="21" borderId="26" xfId="0" applyFont="1" applyFill="1" applyBorder="1" applyAlignment="1">
      <alignment horizontal="center" vertical="center" wrapText="1"/>
    </xf>
    <xf numFmtId="0" fontId="0" fillId="21" borderId="26" xfId="0" applyFont="1" applyFill="1" applyBorder="1" applyAlignment="1">
      <alignment vertical="center" wrapText="1"/>
    </xf>
    <xf numFmtId="0" fontId="23" fillId="21" borderId="26" xfId="0" applyFont="1" applyFill="1" applyBorder="1" applyAlignment="1">
      <alignment horizontal="center" vertical="center" wrapText="1"/>
    </xf>
    <xf numFmtId="0" fontId="6" fillId="21" borderId="26" xfId="0" applyFont="1" applyFill="1" applyBorder="1" applyAlignment="1">
      <alignment horizontal="center" vertical="center" wrapText="1"/>
    </xf>
    <xf numFmtId="0" fontId="6" fillId="22" borderId="26" xfId="0" applyFont="1" applyFill="1" applyBorder="1" applyAlignment="1">
      <alignment horizontal="center" vertical="center" wrapText="1"/>
    </xf>
    <xf numFmtId="0" fontId="6" fillId="0" borderId="26" xfId="0" applyFont="1" applyBorder="1" applyAlignment="1">
      <alignment horizontal="center" vertical="center" wrapText="1"/>
    </xf>
    <xf numFmtId="0" fontId="6" fillId="16" borderId="26" xfId="0" applyFont="1" applyFill="1" applyBorder="1" applyAlignment="1">
      <alignment horizontal="center" vertical="center" wrapText="1"/>
    </xf>
    <xf numFmtId="0" fontId="0" fillId="24" borderId="26" xfId="0" applyFont="1" applyFill="1" applyBorder="1" applyAlignment="1">
      <alignment vertical="center" wrapText="1"/>
    </xf>
    <xf numFmtId="0" fontId="18" fillId="24" borderId="26" xfId="0" applyFont="1" applyFill="1" applyBorder="1" applyAlignment="1">
      <alignment vertical="center" wrapText="1"/>
    </xf>
    <xf numFmtId="0" fontId="0" fillId="16" borderId="26" xfId="0" applyFont="1" applyFill="1" applyBorder="1" applyAlignment="1">
      <alignment vertical="center" wrapText="1"/>
    </xf>
    <xf numFmtId="0" fontId="7" fillId="20" borderId="35" xfId="0" applyFont="1" applyFill="1" applyBorder="1" applyAlignment="1">
      <alignment wrapText="1"/>
    </xf>
    <xf numFmtId="0" fontId="25" fillId="23" borderId="25" xfId="0" applyFont="1" applyFill="1" applyBorder="1" applyAlignment="1">
      <alignment horizontal="center" vertical="center" wrapText="1"/>
    </xf>
    <xf numFmtId="0" fontId="0" fillId="25" borderId="30" xfId="0" applyFont="1" applyFill="1" applyBorder="1" applyAlignment="1">
      <alignment vertical="center" wrapText="1"/>
    </xf>
    <xf numFmtId="0" fontId="0" fillId="26" borderId="13" xfId="0" applyFont="1" applyFill="1" applyBorder="1" applyAlignment="1">
      <alignment horizontal="center" vertical="center" wrapText="1"/>
    </xf>
    <xf numFmtId="0" fontId="0" fillId="13" borderId="13" xfId="0" applyFont="1" applyFill="1" applyBorder="1" applyAlignment="1">
      <alignment vertical="center" wrapText="1"/>
    </xf>
    <xf numFmtId="9" fontId="0" fillId="13" borderId="13" xfId="0" applyNumberFormat="1" applyFont="1" applyFill="1" applyBorder="1" applyAlignment="1">
      <alignment vertical="center" wrapText="1"/>
    </xf>
    <xf numFmtId="10" fontId="0" fillId="13" borderId="13" xfId="0" applyNumberFormat="1" applyFont="1" applyFill="1" applyBorder="1" applyAlignment="1">
      <alignment vertical="center" wrapText="1"/>
    </xf>
    <xf numFmtId="0" fontId="0" fillId="25" borderId="13" xfId="0" applyFont="1" applyFill="1" applyBorder="1" applyAlignment="1">
      <alignment vertical="center" wrapText="1"/>
    </xf>
    <xf numFmtId="0" fontId="0" fillId="27" borderId="13" xfId="0" applyFont="1" applyFill="1" applyBorder="1" applyAlignment="1">
      <alignment vertical="center" wrapText="1"/>
    </xf>
    <xf numFmtId="9" fontId="0" fillId="27" borderId="13" xfId="0" applyNumberFormat="1" applyFont="1" applyFill="1" applyBorder="1" applyAlignment="1">
      <alignment vertical="center" wrapText="1"/>
    </xf>
    <xf numFmtId="10" fontId="0" fillId="27" borderId="13" xfId="0" applyNumberFormat="1" applyFont="1" applyFill="1" applyBorder="1" applyAlignment="1">
      <alignment vertical="center" wrapText="1"/>
    </xf>
    <xf numFmtId="10" fontId="26" fillId="27" borderId="13" xfId="0" applyNumberFormat="1" applyFont="1" applyFill="1" applyBorder="1" applyAlignment="1">
      <alignment vertical="center" wrapText="1"/>
    </xf>
    <xf numFmtId="0" fontId="0" fillId="9" borderId="13" xfId="0" applyFont="1" applyFill="1" applyBorder="1" applyAlignment="1">
      <alignment vertical="center" wrapText="1"/>
    </xf>
    <xf numFmtId="9" fontId="0" fillId="9" borderId="13" xfId="0" applyNumberFormat="1" applyFont="1" applyFill="1" applyBorder="1" applyAlignment="1">
      <alignment vertical="center" wrapText="1"/>
    </xf>
    <xf numFmtId="10" fontId="0" fillId="9" borderId="13" xfId="0" applyNumberFormat="1" applyFont="1" applyFill="1" applyBorder="1" applyAlignment="1">
      <alignment vertical="center" wrapText="1"/>
    </xf>
    <xf numFmtId="10" fontId="26" fillId="9" borderId="13" xfId="0" applyNumberFormat="1" applyFont="1" applyFill="1" applyBorder="1" applyAlignment="1">
      <alignment vertical="center" wrapText="1"/>
    </xf>
    <xf numFmtId="0" fontId="0" fillId="4" borderId="13" xfId="0" applyFont="1" applyFill="1" applyBorder="1" applyAlignment="1">
      <alignment vertical="center" wrapText="1"/>
    </xf>
    <xf numFmtId="9" fontId="0" fillId="4" borderId="13" xfId="0" applyNumberFormat="1" applyFont="1" applyFill="1" applyBorder="1" applyAlignment="1">
      <alignment vertical="center" wrapText="1"/>
    </xf>
    <xf numFmtId="10" fontId="0" fillId="4" borderId="13" xfId="0" applyNumberFormat="1" applyFont="1" applyFill="1" applyBorder="1" applyAlignment="1">
      <alignment vertical="center" wrapText="1"/>
    </xf>
    <xf numFmtId="10" fontId="26" fillId="4" borderId="13" xfId="0" applyNumberFormat="1" applyFont="1" applyFill="1" applyBorder="1" applyAlignment="1">
      <alignment vertical="center" wrapText="1"/>
    </xf>
    <xf numFmtId="0" fontId="0" fillId="12" borderId="13" xfId="0" applyFont="1" applyFill="1" applyBorder="1" applyAlignment="1">
      <alignment vertical="center" wrapText="1"/>
    </xf>
    <xf numFmtId="9" fontId="0" fillId="12" borderId="13" xfId="0" applyNumberFormat="1" applyFont="1" applyFill="1" applyBorder="1" applyAlignment="1">
      <alignment vertical="center" wrapText="1"/>
    </xf>
    <xf numFmtId="10" fontId="0" fillId="12" borderId="13" xfId="0" applyNumberFormat="1" applyFont="1" applyFill="1" applyBorder="1" applyAlignment="1">
      <alignment vertical="center" wrapText="1"/>
    </xf>
    <xf numFmtId="10" fontId="26" fillId="12" borderId="13" xfId="0" applyNumberFormat="1" applyFont="1" applyFill="1" applyBorder="1" applyAlignment="1">
      <alignment vertical="center" wrapText="1"/>
    </xf>
    <xf numFmtId="0" fontId="0" fillId="14" borderId="13" xfId="0" applyFont="1" applyFill="1" applyBorder="1" applyAlignment="1">
      <alignment vertical="center" wrapText="1"/>
    </xf>
    <xf numFmtId="9" fontId="0" fillId="14" borderId="13" xfId="0" applyNumberFormat="1" applyFont="1" applyFill="1" applyBorder="1" applyAlignment="1">
      <alignment vertical="center" wrapText="1"/>
    </xf>
    <xf numFmtId="10" fontId="0" fillId="14" borderId="13" xfId="0" applyNumberFormat="1" applyFont="1" applyFill="1" applyBorder="1" applyAlignment="1">
      <alignment vertical="center" wrapText="1"/>
    </xf>
    <xf numFmtId="10" fontId="26" fillId="14" borderId="13" xfId="0" applyNumberFormat="1" applyFont="1" applyFill="1" applyBorder="1" applyAlignment="1">
      <alignment vertical="center" wrapText="1"/>
    </xf>
    <xf numFmtId="0" fontId="0" fillId="28" borderId="13" xfId="0" applyFont="1" applyFill="1" applyBorder="1" applyAlignment="1">
      <alignment vertical="center" wrapText="1"/>
    </xf>
    <xf numFmtId="9" fontId="0" fillId="28" borderId="13" xfId="0" applyNumberFormat="1" applyFont="1" applyFill="1" applyBorder="1" applyAlignment="1">
      <alignment vertical="center" wrapText="1"/>
    </xf>
    <xf numFmtId="10" fontId="0" fillId="28" borderId="13" xfId="0" applyNumberFormat="1" applyFont="1" applyFill="1" applyBorder="1" applyAlignment="1">
      <alignment vertical="center" wrapText="1"/>
    </xf>
    <xf numFmtId="10" fontId="26" fillId="28" borderId="13" xfId="0" applyNumberFormat="1" applyFont="1" applyFill="1" applyBorder="1" applyAlignment="1">
      <alignment vertical="center" wrapText="1"/>
    </xf>
    <xf numFmtId="0" fontId="0" fillId="8" borderId="48" xfId="0" applyFont="1" applyFill="1" applyBorder="1" applyAlignment="1">
      <alignment vertical="center" wrapText="1"/>
    </xf>
    <xf numFmtId="0" fontId="0" fillId="8" borderId="49" xfId="0" applyFont="1" applyFill="1" applyBorder="1" applyAlignment="1">
      <alignment vertical="center" wrapText="1"/>
    </xf>
    <xf numFmtId="10" fontId="0" fillId="8" borderId="49" xfId="0" applyNumberFormat="1" applyFont="1" applyFill="1" applyBorder="1" applyAlignment="1">
      <alignment vertical="center" wrapText="1"/>
    </xf>
    <xf numFmtId="0" fontId="0" fillId="17" borderId="13" xfId="0" applyFont="1" applyFill="1" applyBorder="1" applyAlignment="1">
      <alignment vertical="center" wrapText="1"/>
    </xf>
    <xf numFmtId="9" fontId="0" fillId="17" borderId="13" xfId="0" applyNumberFormat="1" applyFont="1" applyFill="1" applyBorder="1" applyAlignment="1">
      <alignment vertical="center" wrapText="1"/>
    </xf>
    <xf numFmtId="9" fontId="0" fillId="25" borderId="30" xfId="0" applyNumberFormat="1" applyFont="1" applyFill="1" applyBorder="1" applyAlignment="1">
      <alignment vertical="center" wrapText="1"/>
    </xf>
    <xf numFmtId="10" fontId="0" fillId="17" borderId="13" xfId="0" applyNumberFormat="1" applyFont="1" applyFill="1" applyBorder="1" applyAlignment="1">
      <alignment vertical="center" wrapText="1"/>
    </xf>
    <xf numFmtId="10" fontId="0" fillId="25" borderId="30" xfId="0" applyNumberFormat="1" applyFont="1" applyFill="1" applyBorder="1" applyAlignment="1">
      <alignment vertical="center" wrapText="1"/>
    </xf>
    <xf numFmtId="10" fontId="5" fillId="0" borderId="3" xfId="0" applyNumberFormat="1" applyFont="1" applyBorder="1" applyAlignment="1">
      <alignment horizontal="center" vertical="center"/>
    </xf>
    <xf numFmtId="10" fontId="9" fillId="27" borderId="13" xfId="0" applyNumberFormat="1" applyFont="1" applyFill="1" applyBorder="1" applyAlignment="1">
      <alignment horizontal="center" vertical="center"/>
    </xf>
    <xf numFmtId="0" fontId="9" fillId="27" borderId="13" xfId="0" applyFont="1" applyFill="1" applyBorder="1" applyAlignment="1">
      <alignment horizontal="center" vertical="center" wrapText="1"/>
    </xf>
    <xf numFmtId="9" fontId="0" fillId="0" borderId="0" xfId="0" applyNumberFormat="1" applyFont="1"/>
    <xf numFmtId="0" fontId="27" fillId="0" borderId="0" xfId="0" applyFont="1"/>
    <xf numFmtId="164" fontId="5" fillId="15" borderId="13" xfId="0" applyNumberFormat="1" applyFont="1" applyFill="1" applyBorder="1" applyAlignment="1">
      <alignment horizontal="center" vertical="center" wrapText="1"/>
    </xf>
    <xf numFmtId="164" fontId="5" fillId="15" borderId="48" xfId="0" applyNumberFormat="1" applyFont="1" applyFill="1" applyBorder="1" applyAlignment="1">
      <alignment horizontal="center" vertical="center" wrapText="1"/>
    </xf>
    <xf numFmtId="164" fontId="5" fillId="15" borderId="49" xfId="0" applyNumberFormat="1" applyFont="1" applyFill="1" applyBorder="1" applyAlignment="1">
      <alignment horizontal="center" vertical="center" wrapText="1"/>
    </xf>
    <xf numFmtId="0" fontId="5" fillId="15" borderId="13" xfId="0" applyFont="1" applyFill="1" applyBorder="1" applyAlignment="1">
      <alignment horizontal="center" vertical="center" wrapText="1"/>
    </xf>
    <xf numFmtId="0" fontId="5" fillId="16" borderId="13" xfId="0" applyFont="1" applyFill="1" applyBorder="1" applyAlignment="1">
      <alignment horizontal="center" vertical="center" wrapText="1"/>
    </xf>
    <xf numFmtId="164" fontId="5" fillId="16" borderId="13" xfId="0" applyNumberFormat="1" applyFont="1" applyFill="1" applyBorder="1" applyAlignment="1">
      <alignment horizontal="left" vertical="center" wrapText="1"/>
    </xf>
    <xf numFmtId="164" fontId="5" fillId="16" borderId="13" xfId="0" applyNumberFormat="1" applyFont="1" applyFill="1" applyBorder="1" applyAlignment="1">
      <alignment horizontal="center" vertical="center" wrapText="1"/>
    </xf>
    <xf numFmtId="9" fontId="5" fillId="16" borderId="13" xfId="0" applyNumberFormat="1" applyFont="1" applyFill="1" applyBorder="1" applyAlignment="1">
      <alignment horizontal="center" vertical="center" wrapText="1"/>
    </xf>
    <xf numFmtId="165" fontId="5" fillId="16" borderId="13" xfId="0" applyNumberFormat="1" applyFont="1" applyFill="1" applyBorder="1" applyAlignment="1">
      <alignment horizontal="center" vertical="center" wrapText="1"/>
    </xf>
    <xf numFmtId="0" fontId="5" fillId="16" borderId="13" xfId="0" applyFont="1" applyFill="1" applyBorder="1" applyAlignment="1">
      <alignment wrapText="1"/>
    </xf>
    <xf numFmtId="0" fontId="5" fillId="16" borderId="13" xfId="0" applyFont="1" applyFill="1" applyBorder="1" applyAlignment="1">
      <alignment horizontal="center" wrapText="1"/>
    </xf>
    <xf numFmtId="0" fontId="0" fillId="15" borderId="30" xfId="0" applyFont="1" applyFill="1" applyBorder="1"/>
    <xf numFmtId="0" fontId="5" fillId="16" borderId="13" xfId="0" applyFont="1" applyFill="1" applyBorder="1" applyAlignment="1">
      <alignment horizontal="left" vertical="center" wrapText="1"/>
    </xf>
    <xf numFmtId="164" fontId="0" fillId="0" borderId="0" xfId="0" applyNumberFormat="1" applyFont="1"/>
    <xf numFmtId="0" fontId="4" fillId="14" borderId="29" xfId="0" applyFont="1" applyFill="1" applyBorder="1" applyAlignment="1">
      <alignment horizontal="center" vertical="center" wrapText="1"/>
    </xf>
    <xf numFmtId="0" fontId="29" fillId="0" borderId="0" xfId="0" applyFont="1"/>
    <xf numFmtId="166" fontId="30" fillId="29" borderId="0" xfId="1" applyNumberFormat="1" applyFont="1" applyFill="1"/>
    <xf numFmtId="0" fontId="29" fillId="0" borderId="0" xfId="0" applyFont="1" applyAlignment="1">
      <alignment horizontal="center" vertical="center"/>
    </xf>
    <xf numFmtId="0" fontId="0" fillId="0" borderId="0" xfId="0" applyFont="1" applyAlignment="1">
      <alignment wrapText="1"/>
    </xf>
    <xf numFmtId="0" fontId="0" fillId="30" borderId="0" xfId="0" applyFont="1" applyFill="1" applyAlignment="1"/>
    <xf numFmtId="0" fontId="2" fillId="0" borderId="30" xfId="0" applyFont="1" applyBorder="1"/>
    <xf numFmtId="0" fontId="4" fillId="13" borderId="30" xfId="0" applyFont="1" applyFill="1" applyBorder="1" applyAlignment="1">
      <alignment horizontal="center" vertical="center" wrapText="1"/>
    </xf>
    <xf numFmtId="0" fontId="0" fillId="0" borderId="0" xfId="0" applyFont="1" applyAlignment="1">
      <alignment horizontal="left" vertical="center"/>
    </xf>
    <xf numFmtId="9" fontId="32" fillId="15" borderId="13" xfId="0" applyNumberFormat="1" applyFont="1" applyFill="1" applyBorder="1" applyAlignment="1">
      <alignment horizontal="center" vertical="center" wrapText="1"/>
    </xf>
    <xf numFmtId="9" fontId="32" fillId="16" borderId="13" xfId="0" applyNumberFormat="1" applyFont="1" applyFill="1" applyBorder="1" applyAlignment="1">
      <alignment horizontal="center" vertical="center" wrapText="1"/>
    </xf>
    <xf numFmtId="0" fontId="32" fillId="16" borderId="20" xfId="0" applyFont="1" applyFill="1" applyBorder="1" applyAlignment="1">
      <alignment vertical="center" wrapText="1"/>
    </xf>
    <xf numFmtId="0" fontId="32" fillId="15" borderId="20" xfId="0" applyFont="1" applyFill="1" applyBorder="1" applyAlignment="1">
      <alignment vertical="center" wrapText="1"/>
    </xf>
    <xf numFmtId="164" fontId="32" fillId="15" borderId="13" xfId="0" applyNumberFormat="1" applyFont="1" applyFill="1" applyBorder="1" applyAlignment="1">
      <alignment horizontal="center" vertical="center" wrapText="1"/>
    </xf>
    <xf numFmtId="9" fontId="32" fillId="15" borderId="20" xfId="0" applyNumberFormat="1" applyFont="1" applyFill="1" applyBorder="1" applyAlignment="1">
      <alignment horizontal="center" vertical="center" wrapText="1"/>
    </xf>
    <xf numFmtId="0" fontId="32" fillId="0" borderId="13" xfId="0" applyFont="1" applyBorder="1" applyAlignment="1">
      <alignment vertical="center" wrapText="1"/>
    </xf>
    <xf numFmtId="0" fontId="32" fillId="0" borderId="1" xfId="0" applyFont="1" applyBorder="1" applyAlignment="1">
      <alignment vertical="center" wrapText="1"/>
    </xf>
    <xf numFmtId="0" fontId="32" fillId="0" borderId="13" xfId="0" applyFont="1" applyBorder="1" applyAlignment="1">
      <alignment horizontal="center" vertical="center" wrapText="1"/>
    </xf>
    <xf numFmtId="0" fontId="32" fillId="15" borderId="13" xfId="0" applyFont="1" applyFill="1" applyBorder="1" applyAlignment="1">
      <alignment horizontal="center" vertical="center" wrapText="1"/>
    </xf>
    <xf numFmtId="0" fontId="32" fillId="0" borderId="1" xfId="0" applyFont="1" applyBorder="1" applyAlignment="1">
      <alignment horizontal="center" vertical="center" wrapText="1"/>
    </xf>
    <xf numFmtId="10" fontId="32" fillId="0" borderId="13" xfId="0" applyNumberFormat="1" applyFont="1" applyBorder="1" applyAlignment="1">
      <alignment horizontal="center" vertical="center" wrapText="1"/>
    </xf>
    <xf numFmtId="10" fontId="32" fillId="0" borderId="19" xfId="0" applyNumberFormat="1" applyFont="1" applyBorder="1" applyAlignment="1">
      <alignment horizontal="center" vertical="center" wrapText="1"/>
    </xf>
    <xf numFmtId="0" fontId="32" fillId="15" borderId="19" xfId="0" applyFont="1" applyFill="1" applyBorder="1" applyAlignment="1">
      <alignment horizontal="center" vertical="center" wrapText="1"/>
    </xf>
    <xf numFmtId="164" fontId="32" fillId="0" borderId="13" xfId="0" applyNumberFormat="1" applyFont="1" applyBorder="1" applyAlignment="1">
      <alignment vertical="center" wrapText="1"/>
    </xf>
    <xf numFmtId="9" fontId="32" fillId="0" borderId="3" xfId="0" applyNumberFormat="1" applyFont="1" applyBorder="1" applyAlignment="1">
      <alignment horizontal="center" vertical="center" wrapText="1"/>
    </xf>
    <xf numFmtId="9" fontId="32" fillId="0" borderId="13" xfId="0" applyNumberFormat="1" applyFont="1" applyBorder="1" applyAlignment="1">
      <alignment horizontal="center" vertical="center" wrapText="1"/>
    </xf>
    <xf numFmtId="164" fontId="32" fillId="0" borderId="19" xfId="0" applyNumberFormat="1" applyFont="1" applyBorder="1" applyAlignment="1">
      <alignment horizontal="center" vertical="center" wrapText="1"/>
    </xf>
    <xf numFmtId="164" fontId="32" fillId="0" borderId="1" xfId="0" applyNumberFormat="1" applyFont="1" applyBorder="1" applyAlignment="1">
      <alignment horizontal="center" vertical="center" wrapText="1"/>
    </xf>
    <xf numFmtId="164" fontId="32" fillId="0" borderId="13" xfId="0" applyNumberFormat="1" applyFont="1" applyBorder="1" applyAlignment="1">
      <alignment horizontal="center" vertical="center" wrapText="1"/>
    </xf>
    <xf numFmtId="0" fontId="32" fillId="0" borderId="13" xfId="0" applyFont="1" applyBorder="1" applyAlignment="1">
      <alignment horizontal="left" vertical="center" wrapText="1"/>
    </xf>
    <xf numFmtId="9" fontId="33" fillId="0" borderId="13" xfId="0" applyNumberFormat="1" applyFont="1" applyBorder="1" applyAlignment="1">
      <alignment horizontal="center" vertical="center" wrapText="1"/>
    </xf>
    <xf numFmtId="9" fontId="32" fillId="0" borderId="1" xfId="0" applyNumberFormat="1" applyFont="1" applyBorder="1" applyAlignment="1">
      <alignment horizontal="center" vertical="center" wrapText="1"/>
    </xf>
    <xf numFmtId="0" fontId="32" fillId="0" borderId="30" xfId="0" applyFont="1" applyBorder="1" applyAlignment="1">
      <alignment horizontal="center" vertical="center" wrapText="1"/>
    </xf>
    <xf numFmtId="0" fontId="33" fillId="0" borderId="0" xfId="0" applyFont="1"/>
    <xf numFmtId="10" fontId="32" fillId="5" borderId="20" xfId="0" applyNumberFormat="1" applyFont="1" applyFill="1" applyBorder="1" applyAlignment="1">
      <alignment horizontal="center" vertical="center" wrapText="1"/>
    </xf>
    <xf numFmtId="164" fontId="32" fillId="0" borderId="2" xfId="0" applyNumberFormat="1" applyFont="1" applyBorder="1" applyAlignment="1">
      <alignment horizontal="center" vertical="center" wrapText="1"/>
    </xf>
    <xf numFmtId="0" fontId="33" fillId="0" borderId="19" xfId="0" applyFont="1" applyBorder="1" applyAlignment="1">
      <alignment vertical="center"/>
    </xf>
    <xf numFmtId="0" fontId="33" fillId="0" borderId="22" xfId="0" applyFont="1" applyBorder="1" applyAlignment="1">
      <alignment horizontal="center" vertical="center" wrapText="1"/>
    </xf>
    <xf numFmtId="0" fontId="32" fillId="0" borderId="0" xfId="0" applyFont="1" applyAlignment="1"/>
    <xf numFmtId="9" fontId="32" fillId="15" borderId="13" xfId="1" applyFont="1" applyFill="1" applyBorder="1" applyAlignment="1">
      <alignment horizontal="center" vertical="center" wrapText="1"/>
    </xf>
    <xf numFmtId="164" fontId="32" fillId="5" borderId="20" xfId="0" applyNumberFormat="1" applyFont="1" applyFill="1" applyBorder="1" applyAlignment="1">
      <alignment horizontal="center" vertical="center" wrapText="1"/>
    </xf>
    <xf numFmtId="0" fontId="33" fillId="0" borderId="19" xfId="0" applyFont="1" applyBorder="1" applyAlignment="1">
      <alignment vertical="center" wrapText="1"/>
    </xf>
    <xf numFmtId="164" fontId="32" fillId="0" borderId="0" xfId="0" applyNumberFormat="1" applyFont="1"/>
    <xf numFmtId="9" fontId="32" fillId="0" borderId="50" xfId="1" applyFont="1" applyFill="1" applyBorder="1" applyAlignment="1">
      <alignment horizontal="center" vertical="center" wrapText="1"/>
    </xf>
    <xf numFmtId="0" fontId="32" fillId="0" borderId="50" xfId="2" applyFont="1" applyFill="1" applyBorder="1" applyAlignment="1">
      <alignment horizontal="center" vertical="center" wrapText="1"/>
    </xf>
    <xf numFmtId="164" fontId="32" fillId="0" borderId="13" xfId="0" applyNumberFormat="1" applyFont="1" applyBorder="1" applyAlignment="1">
      <alignment horizontal="left" vertical="center" wrapText="1"/>
    </xf>
    <xf numFmtId="9" fontId="32" fillId="0" borderId="13" xfId="1" applyFont="1" applyBorder="1" applyAlignment="1">
      <alignment horizontal="center" vertical="center" wrapText="1"/>
    </xf>
    <xf numFmtId="10" fontId="32" fillId="0" borderId="1" xfId="0" applyNumberFormat="1" applyFont="1" applyBorder="1" applyAlignment="1">
      <alignment horizontal="center" vertical="center" wrapText="1"/>
    </xf>
    <xf numFmtId="10" fontId="32" fillId="15" borderId="13" xfId="0" applyNumberFormat="1" applyFont="1" applyFill="1" applyBorder="1" applyAlignment="1">
      <alignment horizontal="center" vertical="center" wrapText="1"/>
    </xf>
    <xf numFmtId="164" fontId="32" fillId="0" borderId="19" xfId="0" applyNumberFormat="1" applyFont="1" applyBorder="1" applyAlignment="1">
      <alignment horizontal="left" vertical="center" wrapText="1"/>
    </xf>
    <xf numFmtId="164" fontId="32" fillId="0" borderId="21" xfId="0" applyNumberFormat="1" applyFont="1" applyBorder="1" applyAlignment="1">
      <alignment horizontal="left" vertical="center" wrapText="1"/>
    </xf>
    <xf numFmtId="0" fontId="32" fillId="0" borderId="19" xfId="0" applyFont="1" applyBorder="1" applyAlignment="1">
      <alignment horizontal="left" vertical="center" wrapText="1"/>
    </xf>
    <xf numFmtId="0" fontId="32" fillId="0" borderId="13" xfId="0" applyFont="1" applyBorder="1" applyAlignment="1">
      <alignment horizontal="center" vertical="center"/>
    </xf>
    <xf numFmtId="0" fontId="32" fillId="0" borderId="1" xfId="0" applyFont="1" applyBorder="1" applyAlignment="1">
      <alignment horizontal="left" vertical="center" wrapText="1"/>
    </xf>
    <xf numFmtId="0" fontId="34" fillId="15" borderId="13" xfId="0" applyFont="1" applyFill="1" applyBorder="1" applyAlignment="1">
      <alignment horizontal="center" vertical="center" wrapText="1"/>
    </xf>
    <xf numFmtId="0" fontId="32" fillId="15" borderId="51" xfId="0" applyFont="1" applyFill="1" applyBorder="1" applyAlignment="1">
      <alignment horizontal="center" vertical="center" wrapText="1"/>
    </xf>
    <xf numFmtId="164" fontId="32" fillId="0" borderId="3" xfId="0" applyNumberFormat="1" applyFont="1" applyBorder="1" applyAlignment="1">
      <alignment horizontal="center" vertical="center" wrapText="1"/>
    </xf>
    <xf numFmtId="0" fontId="32" fillId="0" borderId="23" xfId="0" applyFont="1" applyBorder="1" applyAlignment="1">
      <alignment vertical="center" wrapText="1"/>
    </xf>
    <xf numFmtId="0" fontId="32" fillId="30" borderId="1" xfId="0" applyFont="1" applyFill="1" applyBorder="1" applyAlignment="1">
      <alignment horizontal="left" vertical="center" wrapText="1"/>
    </xf>
    <xf numFmtId="0" fontId="32" fillId="30" borderId="13" xfId="0" applyFont="1" applyFill="1" applyBorder="1" applyAlignment="1">
      <alignment horizontal="left" vertical="center" wrapText="1"/>
    </xf>
    <xf numFmtId="0" fontId="1" fillId="4" borderId="10" xfId="0" applyFont="1" applyFill="1" applyBorder="1" applyAlignment="1">
      <alignment horizontal="center" vertical="center" wrapText="1"/>
    </xf>
    <xf numFmtId="0" fontId="2" fillId="0" borderId="11" xfId="0" applyFont="1" applyBorder="1"/>
    <xf numFmtId="0" fontId="2" fillId="0" borderId="12" xfId="0" applyFont="1" applyBorder="1"/>
    <xf numFmtId="0" fontId="12" fillId="0" borderId="1" xfId="0" applyFont="1" applyBorder="1" applyAlignment="1">
      <alignment horizontal="center" vertical="center"/>
    </xf>
    <xf numFmtId="0" fontId="2" fillId="0" borderId="2" xfId="0" applyFont="1" applyBorder="1"/>
    <xf numFmtId="0" fontId="2" fillId="0" borderId="3" xfId="0" applyFont="1" applyBorder="1"/>
    <xf numFmtId="0" fontId="1" fillId="2" borderId="1" xfId="0" applyFont="1" applyFill="1" applyBorder="1" applyAlignment="1">
      <alignment horizontal="center" vertical="center" wrapText="1"/>
    </xf>
    <xf numFmtId="0" fontId="1" fillId="3" borderId="1" xfId="0" applyFont="1" applyFill="1" applyBorder="1" applyAlignment="1">
      <alignment horizontal="center" wrapText="1"/>
    </xf>
    <xf numFmtId="0" fontId="2" fillId="0" borderId="4" xfId="0" applyFont="1" applyBorder="1"/>
    <xf numFmtId="0" fontId="1" fillId="4" borderId="1" xfId="0" applyFont="1" applyFill="1" applyBorder="1" applyAlignment="1">
      <alignment horizontal="center" wrapText="1"/>
    </xf>
    <xf numFmtId="0" fontId="1" fillId="5" borderId="5" xfId="0" applyFont="1" applyFill="1" applyBorder="1" applyAlignment="1">
      <alignment horizontal="center" vertical="center" wrapText="1"/>
    </xf>
    <xf numFmtId="0" fontId="2" fillId="0" borderId="6" xfId="0" applyFont="1" applyBorder="1"/>
    <xf numFmtId="0" fontId="1" fillId="6" borderId="5" xfId="0" applyFont="1" applyFill="1" applyBorder="1" applyAlignment="1">
      <alignment horizontal="center" vertical="center" wrapText="1"/>
    </xf>
    <xf numFmtId="0" fontId="1" fillId="7" borderId="7" xfId="0" applyFont="1" applyFill="1" applyBorder="1" applyAlignment="1">
      <alignment horizontal="center" vertical="center" wrapText="1"/>
    </xf>
    <xf numFmtId="0" fontId="2" fillId="0" borderId="8" xfId="0" applyFont="1" applyBorder="1"/>
    <xf numFmtId="0" fontId="1" fillId="8" borderId="7" xfId="0" applyFont="1" applyFill="1" applyBorder="1" applyAlignment="1">
      <alignment horizontal="center" vertical="center" wrapText="1"/>
    </xf>
    <xf numFmtId="0" fontId="2" fillId="0" borderId="9" xfId="0" applyFont="1" applyBorder="1"/>
    <xf numFmtId="0" fontId="1" fillId="9" borderId="1" xfId="0" applyFont="1" applyFill="1" applyBorder="1" applyAlignment="1">
      <alignment horizontal="center" vertical="center" wrapText="1"/>
    </xf>
    <xf numFmtId="0" fontId="1" fillId="10" borderId="1" xfId="0" applyFont="1" applyFill="1" applyBorder="1" applyAlignment="1">
      <alignment horizontal="center" vertical="center" wrapText="1"/>
    </xf>
    <xf numFmtId="0" fontId="1" fillId="11" borderId="1" xfId="0" applyFont="1" applyFill="1" applyBorder="1" applyAlignment="1">
      <alignment horizontal="center" vertical="center" wrapText="1"/>
    </xf>
    <xf numFmtId="0" fontId="1" fillId="12"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0" fillId="21" borderId="39" xfId="0" applyFont="1" applyFill="1" applyBorder="1" applyAlignment="1">
      <alignment horizontal="center" vertical="center" wrapText="1"/>
    </xf>
    <xf numFmtId="0" fontId="2" fillId="0" borderId="42" xfId="0" applyFont="1" applyBorder="1"/>
    <xf numFmtId="0" fontId="2" fillId="0" borderId="45" xfId="0" applyFont="1" applyBorder="1"/>
    <xf numFmtId="0" fontId="0" fillId="21" borderId="39" xfId="0" applyFont="1" applyFill="1" applyBorder="1" applyAlignment="1">
      <alignment vertical="center" wrapText="1"/>
    </xf>
    <xf numFmtId="0" fontId="20" fillId="23" borderId="36" xfId="0" applyFont="1" applyFill="1" applyBorder="1" applyAlignment="1">
      <alignment horizontal="center" vertical="center" wrapText="1"/>
    </xf>
    <xf numFmtId="0" fontId="2" fillId="0" borderId="38" xfId="0" applyFont="1" applyBorder="1"/>
    <xf numFmtId="0" fontId="2" fillId="0" borderId="37" xfId="0" applyFont="1" applyBorder="1"/>
    <xf numFmtId="0" fontId="22" fillId="16" borderId="39" xfId="0" applyFont="1" applyFill="1" applyBorder="1" applyAlignment="1">
      <alignment horizontal="center" vertical="center" wrapText="1"/>
    </xf>
    <xf numFmtId="0" fontId="0" fillId="0" borderId="40" xfId="0" applyFont="1" applyBorder="1" applyAlignment="1">
      <alignment horizontal="center" vertical="center" wrapText="1"/>
    </xf>
    <xf numFmtId="0" fontId="2" fillId="0" borderId="41" xfId="0" applyFont="1" applyBorder="1"/>
    <xf numFmtId="0" fontId="2" fillId="0" borderId="46" xfId="0" applyFont="1" applyBorder="1"/>
    <xf numFmtId="0" fontId="2" fillId="0" borderId="47" xfId="0" applyFont="1" applyBorder="1"/>
    <xf numFmtId="0" fontId="24" fillId="16" borderId="39" xfId="0" applyFont="1" applyFill="1" applyBorder="1" applyAlignment="1">
      <alignment horizontal="center" vertical="center" wrapText="1"/>
    </xf>
    <xf numFmtId="0" fontId="0" fillId="16" borderId="39" xfId="0" applyFont="1" applyFill="1" applyBorder="1" applyAlignment="1">
      <alignment horizontal="center" vertical="center" wrapText="1"/>
    </xf>
    <xf numFmtId="0" fontId="0" fillId="0" borderId="36" xfId="0" applyFont="1" applyBorder="1" applyAlignment="1">
      <alignment horizontal="center" vertical="center" wrapText="1"/>
    </xf>
    <xf numFmtId="0" fontId="17" fillId="16" borderId="39" xfId="0" applyFont="1" applyFill="1" applyBorder="1" applyAlignment="1">
      <alignment horizontal="center" vertical="center" wrapText="1"/>
    </xf>
    <xf numFmtId="0" fontId="7" fillId="0" borderId="39" xfId="0" applyFont="1" applyBorder="1" applyAlignment="1">
      <alignment wrapText="1"/>
    </xf>
    <xf numFmtId="0" fontId="0" fillId="16" borderId="39" xfId="0" applyFont="1" applyFill="1" applyBorder="1" applyAlignment="1">
      <alignment vertical="center" wrapText="1"/>
    </xf>
    <xf numFmtId="0" fontId="2" fillId="0" borderId="45" xfId="0" applyFont="1" applyBorder="1" applyAlignment="1">
      <alignment wrapText="1"/>
    </xf>
    <xf numFmtId="0" fontId="0" fillId="22" borderId="39" xfId="0" applyFont="1" applyFill="1" applyBorder="1" applyAlignment="1">
      <alignment horizontal="center" vertical="center" wrapText="1"/>
    </xf>
    <xf numFmtId="0" fontId="2" fillId="0" borderId="43" xfId="0" applyFont="1" applyBorder="1"/>
    <xf numFmtId="0" fontId="2" fillId="0" borderId="44" xfId="0" applyFont="1" applyBorder="1"/>
    <xf numFmtId="0" fontId="2" fillId="0" borderId="42" xfId="0" applyFont="1" applyBorder="1" applyAlignment="1">
      <alignment wrapText="1"/>
    </xf>
    <xf numFmtId="0" fontId="7" fillId="16" borderId="39" xfId="0" applyFont="1" applyFill="1" applyBorder="1" applyAlignment="1">
      <alignment vertical="center" wrapText="1"/>
    </xf>
    <xf numFmtId="0" fontId="21" fillId="23" borderId="36" xfId="0" applyFont="1" applyFill="1" applyBorder="1" applyAlignment="1">
      <alignment horizontal="center" vertical="center" wrapText="1"/>
    </xf>
    <xf numFmtId="0" fontId="24" fillId="21" borderId="40" xfId="0" applyFont="1" applyFill="1" applyBorder="1" applyAlignment="1">
      <alignment horizontal="center" vertical="center" wrapText="1"/>
    </xf>
    <xf numFmtId="0" fontId="20" fillId="23" borderId="31" xfId="0" applyFont="1" applyFill="1" applyBorder="1" applyAlignment="1">
      <alignment horizontal="center" vertical="center" wrapText="1"/>
    </xf>
    <xf numFmtId="0" fontId="2" fillId="0" borderId="32" xfId="0" applyFont="1" applyBorder="1"/>
    <xf numFmtId="0" fontId="2" fillId="0" borderId="33" xfId="0" applyFont="1" applyBorder="1"/>
    <xf numFmtId="0" fontId="0" fillId="22" borderId="40" xfId="0" applyFont="1" applyFill="1" applyBorder="1" applyAlignment="1">
      <alignment horizontal="center" vertical="center" wrapText="1"/>
    </xf>
    <xf numFmtId="0" fontId="13" fillId="18" borderId="31" xfId="0" applyFont="1" applyFill="1" applyBorder="1" applyAlignment="1">
      <alignment horizontal="center" vertical="center" wrapText="1"/>
    </xf>
    <xf numFmtId="0" fontId="0" fillId="16" borderId="36" xfId="0" applyFont="1" applyFill="1" applyBorder="1" applyAlignment="1">
      <alignment horizontal="center" vertical="center" wrapText="1"/>
    </xf>
    <xf numFmtId="0" fontId="13" fillId="19" borderId="36" xfId="0" applyFont="1" applyFill="1" applyBorder="1" applyAlignment="1">
      <alignment horizontal="center" vertical="center" wrapText="1"/>
    </xf>
    <xf numFmtId="0" fontId="14" fillId="0" borderId="40" xfId="0" applyFont="1" applyBorder="1" applyAlignment="1">
      <alignment horizontal="center" vertical="center" wrapText="1"/>
    </xf>
    <xf numFmtId="0" fontId="0" fillId="12" borderId="19" xfId="0" applyFont="1" applyFill="1" applyBorder="1" applyAlignment="1">
      <alignment horizontal="center" vertical="center" wrapText="1"/>
    </xf>
    <xf numFmtId="0" fontId="2" fillId="0" borderId="23" xfId="0" applyFont="1" applyBorder="1"/>
    <xf numFmtId="0" fontId="2" fillId="0" borderId="21" xfId="0" applyFont="1" applyBorder="1"/>
    <xf numFmtId="0" fontId="0" fillId="14" borderId="19" xfId="0" applyFont="1" applyFill="1" applyBorder="1" applyAlignment="1">
      <alignment horizontal="center" vertical="center" wrapText="1"/>
    </xf>
    <xf numFmtId="0" fontId="0" fillId="28" borderId="19" xfId="0" applyFont="1" applyFill="1" applyBorder="1" applyAlignment="1">
      <alignment horizontal="center" vertical="center" wrapText="1"/>
    </xf>
    <xf numFmtId="0" fontId="0" fillId="13" borderId="19" xfId="0" applyFont="1" applyFill="1" applyBorder="1" applyAlignment="1">
      <alignment horizontal="center" vertical="center" wrapText="1"/>
    </xf>
    <xf numFmtId="0" fontId="0" fillId="27" borderId="19" xfId="0" applyFont="1" applyFill="1" applyBorder="1" applyAlignment="1">
      <alignment horizontal="center" vertical="center" wrapText="1"/>
    </xf>
    <xf numFmtId="0" fontId="0" fillId="9" borderId="19" xfId="0" applyFont="1" applyFill="1" applyBorder="1" applyAlignment="1">
      <alignment horizontal="center" vertical="center" wrapText="1"/>
    </xf>
    <xf numFmtId="0" fontId="0" fillId="4" borderId="19" xfId="0" applyFont="1" applyFill="1" applyBorder="1" applyAlignment="1">
      <alignment horizontal="center" vertical="center" wrapText="1"/>
    </xf>
    <xf numFmtId="0" fontId="32" fillId="0" borderId="22" xfId="0" applyFont="1" applyBorder="1" applyAlignment="1">
      <alignment horizontal="left" vertical="center" wrapText="1"/>
    </xf>
    <xf numFmtId="0" fontId="32" fillId="0" borderId="21" xfId="0" applyFont="1" applyBorder="1" applyAlignment="1">
      <alignment horizontal="left" vertical="center" wrapText="1"/>
    </xf>
    <xf numFmtId="0" fontId="32" fillId="15" borderId="30" xfId="0" applyFont="1" applyFill="1" applyBorder="1" applyAlignment="1">
      <alignment horizontal="center" vertical="center" wrapText="1"/>
    </xf>
    <xf numFmtId="0" fontId="32" fillId="0" borderId="0" xfId="0" applyFont="1"/>
    <xf numFmtId="0" fontId="32" fillId="0" borderId="19" xfId="0" applyFont="1" applyBorder="1" applyAlignment="1">
      <alignment horizontal="center" vertical="center" wrapText="1"/>
    </xf>
    <xf numFmtId="0" fontId="33" fillId="0" borderId="13" xfId="0" applyFont="1" applyBorder="1" applyAlignment="1">
      <alignment vertical="center" wrapText="1"/>
    </xf>
    <xf numFmtId="0" fontId="32" fillId="0" borderId="3" xfId="0" applyFont="1" applyBorder="1" applyAlignment="1">
      <alignment horizontal="center" vertical="center" wrapText="1"/>
    </xf>
    <xf numFmtId="164" fontId="32" fillId="0" borderId="29" xfId="0" applyNumberFormat="1" applyFont="1" applyBorder="1" applyAlignment="1">
      <alignment horizontal="center" vertical="center" wrapText="1"/>
    </xf>
    <xf numFmtId="164" fontId="32" fillId="0" borderId="21" xfId="0" applyNumberFormat="1" applyFont="1" applyBorder="1" applyAlignment="1">
      <alignment horizontal="center" vertical="center" wrapText="1"/>
    </xf>
    <xf numFmtId="0" fontId="32" fillId="0" borderId="21" xfId="0" applyFont="1" applyBorder="1" applyAlignment="1">
      <alignment horizontal="center" vertical="center" wrapText="1"/>
    </xf>
    <xf numFmtId="0" fontId="32" fillId="0" borderId="49" xfId="0" applyFont="1" applyBorder="1" applyAlignment="1">
      <alignment horizontal="center" vertical="center" wrapText="1"/>
    </xf>
    <xf numFmtId="0" fontId="32" fillId="15" borderId="13" xfId="0" applyFont="1" applyFill="1" applyBorder="1" applyAlignment="1">
      <alignment horizontal="left" vertical="center" wrapText="1"/>
    </xf>
    <xf numFmtId="0" fontId="32" fillId="29" borderId="19" xfId="0" applyFont="1" applyFill="1" applyBorder="1" applyAlignment="1">
      <alignment horizontal="left" vertical="center" wrapText="1"/>
    </xf>
    <xf numFmtId="164" fontId="32" fillId="29" borderId="19" xfId="0" applyNumberFormat="1" applyFont="1" applyFill="1" applyBorder="1" applyAlignment="1">
      <alignment horizontal="left" vertical="center" wrapText="1"/>
    </xf>
    <xf numFmtId="0" fontId="32" fillId="29" borderId="19" xfId="0" applyFont="1" applyFill="1" applyBorder="1" applyAlignment="1">
      <alignment horizontal="center" vertical="center" wrapText="1"/>
    </xf>
    <xf numFmtId="164" fontId="32" fillId="29" borderId="29" xfId="0" applyNumberFormat="1" applyFont="1" applyFill="1" applyBorder="1" applyAlignment="1">
      <alignment horizontal="center" vertical="center" wrapText="1"/>
    </xf>
    <xf numFmtId="164" fontId="32" fillId="29" borderId="21" xfId="0" applyNumberFormat="1" applyFont="1" applyFill="1" applyBorder="1" applyAlignment="1">
      <alignment horizontal="center" vertical="center" wrapText="1"/>
    </xf>
    <xf numFmtId="164" fontId="32" fillId="29" borderId="13" xfId="0" applyNumberFormat="1" applyFont="1" applyFill="1" applyBorder="1" applyAlignment="1">
      <alignment horizontal="center" vertical="center" wrapText="1"/>
    </xf>
    <xf numFmtId="0" fontId="32" fillId="29" borderId="13" xfId="0" applyFont="1" applyFill="1" applyBorder="1" applyAlignment="1">
      <alignment horizontal="left" vertical="center" wrapText="1"/>
    </xf>
    <xf numFmtId="0" fontId="32" fillId="29" borderId="13" xfId="0" applyFont="1" applyFill="1" applyBorder="1" applyAlignment="1">
      <alignment horizontal="center" vertical="center" wrapText="1"/>
    </xf>
    <xf numFmtId="0" fontId="32" fillId="29" borderId="13" xfId="0" applyFont="1" applyFill="1" applyBorder="1" applyAlignment="1">
      <alignment vertical="center" wrapText="1"/>
    </xf>
    <xf numFmtId="0" fontId="32" fillId="29" borderId="1" xfId="0" applyFont="1" applyFill="1" applyBorder="1" applyAlignment="1">
      <alignment horizontal="left" vertical="center" wrapText="1"/>
    </xf>
    <xf numFmtId="0" fontId="32" fillId="29" borderId="21" xfId="0" applyFont="1" applyFill="1" applyBorder="1" applyAlignment="1">
      <alignment horizontal="center" vertical="center" wrapText="1"/>
    </xf>
    <xf numFmtId="0" fontId="32" fillId="29" borderId="21" xfId="0" applyFont="1" applyFill="1" applyBorder="1" applyAlignment="1">
      <alignment horizontal="left" vertical="center" wrapText="1"/>
    </xf>
    <xf numFmtId="0" fontId="32" fillId="29" borderId="1" xfId="0" applyFont="1" applyFill="1" applyBorder="1" applyAlignment="1">
      <alignment horizontal="center" vertical="center" wrapText="1"/>
    </xf>
    <xf numFmtId="0" fontId="32" fillId="33" borderId="13" xfId="0" applyFont="1" applyFill="1" applyBorder="1" applyAlignment="1">
      <alignment horizontal="center" vertical="center" wrapText="1"/>
    </xf>
    <xf numFmtId="0" fontId="32" fillId="33" borderId="13" xfId="0" applyFont="1" applyFill="1" applyBorder="1" applyAlignment="1">
      <alignment horizontal="left" vertical="center" wrapText="1"/>
    </xf>
    <xf numFmtId="0" fontId="32" fillId="29" borderId="49" xfId="0" applyFont="1" applyFill="1" applyBorder="1" applyAlignment="1">
      <alignment horizontal="center" vertical="center" wrapText="1"/>
    </xf>
    <xf numFmtId="0" fontId="32" fillId="29" borderId="49" xfId="0" applyFont="1" applyFill="1" applyBorder="1" applyAlignment="1">
      <alignment horizontal="left" vertical="center" wrapText="1"/>
    </xf>
    <xf numFmtId="0" fontId="32" fillId="29" borderId="30" xfId="0" applyFont="1" applyFill="1" applyBorder="1" applyAlignment="1">
      <alignment horizontal="center" vertical="center" wrapText="1"/>
    </xf>
    <xf numFmtId="0" fontId="33" fillId="29" borderId="0" xfId="0" applyFont="1" applyFill="1"/>
    <xf numFmtId="164" fontId="32" fillId="34" borderId="20" xfId="0" applyNumberFormat="1" applyFont="1" applyFill="1" applyBorder="1" applyAlignment="1">
      <alignment horizontal="center" vertical="center" wrapText="1"/>
    </xf>
    <xf numFmtId="164" fontId="32" fillId="29" borderId="2" xfId="0" applyNumberFormat="1" applyFont="1" applyFill="1" applyBorder="1" applyAlignment="1">
      <alignment horizontal="center" vertical="center" wrapText="1"/>
    </xf>
    <xf numFmtId="0" fontId="33" fillId="29" borderId="23" xfId="0" applyFont="1" applyFill="1" applyBorder="1" applyAlignment="1">
      <alignment vertical="center" wrapText="1"/>
    </xf>
    <xf numFmtId="164" fontId="32" fillId="29" borderId="0" xfId="0" applyNumberFormat="1" applyFont="1" applyFill="1"/>
    <xf numFmtId="0" fontId="32" fillId="29" borderId="0" xfId="0" applyFont="1" applyFill="1" applyAlignment="1"/>
    <xf numFmtId="0" fontId="33" fillId="0" borderId="0" xfId="0" applyFont="1" applyAlignment="1">
      <alignment vertical="center"/>
    </xf>
    <xf numFmtId="164" fontId="32" fillId="5" borderId="17" xfId="0" applyNumberFormat="1" applyFont="1" applyFill="1" applyBorder="1" applyAlignment="1">
      <alignment horizontal="center" vertical="center" wrapText="1"/>
    </xf>
    <xf numFmtId="0" fontId="32" fillId="30" borderId="19" xfId="0" applyFont="1" applyFill="1" applyBorder="1" applyAlignment="1">
      <alignment horizontal="center" vertical="center" wrapText="1"/>
    </xf>
    <xf numFmtId="0" fontId="32" fillId="30" borderId="13" xfId="0" applyFont="1" applyFill="1" applyBorder="1" applyAlignment="1">
      <alignment horizontal="center" vertical="center" wrapText="1"/>
    </xf>
    <xf numFmtId="0" fontId="32" fillId="0" borderId="19" xfId="0" applyFont="1" applyBorder="1" applyAlignment="1">
      <alignment vertical="center" wrapText="1"/>
    </xf>
    <xf numFmtId="0" fontId="32" fillId="0" borderId="17" xfId="0" applyFont="1" applyBorder="1" applyAlignment="1">
      <alignment vertical="center" wrapText="1"/>
    </xf>
    <xf numFmtId="164" fontId="32" fillId="30" borderId="13" xfId="0" applyNumberFormat="1" applyFont="1" applyFill="1" applyBorder="1" applyAlignment="1">
      <alignment horizontal="center" vertical="center" wrapText="1"/>
    </xf>
    <xf numFmtId="164" fontId="32" fillId="30" borderId="13" xfId="0" applyNumberFormat="1" applyFont="1" applyFill="1" applyBorder="1" applyAlignment="1">
      <alignment horizontal="left" vertical="center" wrapText="1"/>
    </xf>
    <xf numFmtId="0" fontId="32" fillId="30" borderId="13" xfId="0" applyFont="1" applyFill="1" applyBorder="1" applyAlignment="1">
      <alignment horizontal="center" vertical="center"/>
    </xf>
    <xf numFmtId="0" fontId="32" fillId="30" borderId="13" xfId="0" applyFont="1" applyFill="1" applyBorder="1" applyAlignment="1">
      <alignment vertical="center" wrapText="1"/>
    </xf>
    <xf numFmtId="164" fontId="32" fillId="30" borderId="1" xfId="0" applyNumberFormat="1" applyFont="1" applyFill="1" applyBorder="1" applyAlignment="1">
      <alignment horizontal="center" vertical="center" wrapText="1"/>
    </xf>
    <xf numFmtId="0" fontId="32" fillId="30" borderId="30" xfId="0" applyFont="1" applyFill="1" applyBorder="1" applyAlignment="1">
      <alignment vertical="center" wrapText="1"/>
    </xf>
    <xf numFmtId="0" fontId="33" fillId="30" borderId="0" xfId="0" applyFont="1" applyFill="1"/>
    <xf numFmtId="164" fontId="32" fillId="31" borderId="20" xfId="0" applyNumberFormat="1" applyFont="1" applyFill="1" applyBorder="1" applyAlignment="1">
      <alignment horizontal="center" vertical="center" wrapText="1"/>
    </xf>
    <xf numFmtId="0" fontId="32" fillId="30" borderId="0" xfId="0" applyFont="1" applyFill="1" applyAlignment="1"/>
    <xf numFmtId="0" fontId="32" fillId="0" borderId="23" xfId="0" applyFont="1" applyBorder="1" applyAlignment="1">
      <alignment horizontal="center" vertical="center" wrapText="1"/>
    </xf>
    <xf numFmtId="164" fontId="32" fillId="0" borderId="23" xfId="0" applyNumberFormat="1" applyFont="1" applyBorder="1" applyAlignment="1">
      <alignment horizontal="left" vertical="center" wrapText="1"/>
    </xf>
    <xf numFmtId="9" fontId="32" fillId="0" borderId="21" xfId="0" applyNumberFormat="1" applyFont="1" applyBorder="1" applyAlignment="1">
      <alignment horizontal="center" vertical="center" wrapText="1"/>
    </xf>
    <xf numFmtId="164" fontId="32" fillId="0" borderId="23" xfId="0" applyNumberFormat="1" applyFont="1" applyBorder="1" applyAlignment="1">
      <alignment horizontal="center" vertical="center" wrapText="1"/>
    </xf>
    <xf numFmtId="9" fontId="32" fillId="0" borderId="23" xfId="0" applyNumberFormat="1" applyFont="1" applyBorder="1" applyAlignment="1">
      <alignment horizontal="center" vertical="center" wrapText="1"/>
    </xf>
    <xf numFmtId="0" fontId="32" fillId="0" borderId="29" xfId="0" applyFont="1" applyBorder="1" applyAlignment="1">
      <alignment vertical="center" wrapText="1"/>
    </xf>
    <xf numFmtId="0" fontId="32" fillId="0" borderId="21" xfId="0" applyFont="1" applyBorder="1" applyAlignment="1">
      <alignment vertical="center" wrapText="1"/>
    </xf>
    <xf numFmtId="0" fontId="32" fillId="0" borderId="21" xfId="0" applyFont="1" applyBorder="1" applyAlignment="1">
      <alignment vertical="top" wrapText="1"/>
    </xf>
    <xf numFmtId="9" fontId="32" fillId="0" borderId="24" xfId="0" applyNumberFormat="1" applyFont="1" applyBorder="1" applyAlignment="1">
      <alignment horizontal="center" vertical="center" wrapText="1"/>
    </xf>
    <xf numFmtId="0" fontId="32" fillId="0" borderId="28" xfId="0" applyFont="1" applyBorder="1" applyAlignment="1">
      <alignment vertical="top" wrapText="1"/>
    </xf>
    <xf numFmtId="9" fontId="32" fillId="0" borderId="29" xfId="0" applyNumberFormat="1" applyFont="1" applyBorder="1" applyAlignment="1">
      <alignment horizontal="center" vertical="center" wrapText="1"/>
    </xf>
    <xf numFmtId="0" fontId="32" fillId="0" borderId="28" xfId="0" applyFont="1" applyBorder="1" applyAlignment="1">
      <alignment vertical="center" wrapText="1"/>
    </xf>
    <xf numFmtId="0" fontId="32" fillId="0" borderId="21" xfId="0" applyFont="1" applyBorder="1" applyAlignment="1">
      <alignment wrapText="1"/>
    </xf>
    <xf numFmtId="0" fontId="32" fillId="0" borderId="28" xfId="0" applyFont="1" applyBorder="1" applyAlignment="1">
      <alignment wrapText="1"/>
    </xf>
    <xf numFmtId="9" fontId="32" fillId="0" borderId="50" xfId="0" applyNumberFormat="1" applyFont="1" applyFill="1" applyBorder="1" applyAlignment="1">
      <alignment horizontal="center" vertical="center" wrapText="1"/>
    </xf>
    <xf numFmtId="0" fontId="32" fillId="0" borderId="50" xfId="0" applyFont="1" applyFill="1" applyBorder="1" applyAlignment="1">
      <alignment vertical="center" wrapText="1"/>
    </xf>
    <xf numFmtId="0" fontId="32" fillId="0" borderId="30" xfId="0" applyFont="1" applyBorder="1" applyAlignment="1">
      <alignment vertical="center" wrapText="1"/>
    </xf>
    <xf numFmtId="0" fontId="32" fillId="0" borderId="1" xfId="0" applyFont="1" applyBorder="1" applyAlignment="1">
      <alignment wrapText="1"/>
    </xf>
    <xf numFmtId="0" fontId="32" fillId="0" borderId="14" xfId="0" applyFont="1" applyFill="1" applyBorder="1" applyAlignment="1">
      <alignment horizontal="center" vertical="center" wrapText="1"/>
    </xf>
    <xf numFmtId="164" fontId="32" fillId="0" borderId="13" xfId="0" applyNumberFormat="1" applyFont="1" applyFill="1" applyBorder="1" applyAlignment="1">
      <alignment horizontal="left" vertical="center" wrapText="1"/>
    </xf>
    <xf numFmtId="164" fontId="32" fillId="0" borderId="13" xfId="0" applyNumberFormat="1" applyFont="1" applyFill="1" applyBorder="1" applyAlignment="1">
      <alignment horizontal="center" vertical="center" wrapText="1"/>
    </xf>
    <xf numFmtId="9" fontId="32" fillId="0" borderId="13" xfId="0" applyNumberFormat="1" applyFont="1" applyFill="1" applyBorder="1" applyAlignment="1">
      <alignment horizontal="center" vertical="center" wrapText="1"/>
    </xf>
    <xf numFmtId="0" fontId="35" fillId="17" borderId="30" xfId="0" applyFont="1" applyFill="1" applyBorder="1" applyAlignment="1">
      <alignment vertical="center" wrapText="1"/>
    </xf>
    <xf numFmtId="10" fontId="32" fillId="17" borderId="13" xfId="0" applyNumberFormat="1" applyFont="1" applyFill="1" applyBorder="1" applyAlignment="1">
      <alignment horizontal="center" vertical="center" wrapText="1"/>
    </xf>
    <xf numFmtId="0" fontId="32" fillId="17" borderId="13" xfId="0" applyFont="1" applyFill="1" applyBorder="1" applyAlignment="1">
      <alignment vertical="center" wrapText="1"/>
    </xf>
    <xf numFmtId="0" fontId="32" fillId="17" borderId="30" xfId="0" applyFont="1" applyFill="1" applyBorder="1"/>
    <xf numFmtId="0" fontId="32" fillId="29" borderId="50" xfId="0" applyFont="1" applyFill="1" applyBorder="1" applyAlignment="1">
      <alignment horizontal="center" vertical="center" wrapText="1"/>
    </xf>
    <xf numFmtId="0" fontId="32" fillId="29" borderId="20" xfId="0" applyFont="1" applyFill="1" applyBorder="1" applyAlignment="1">
      <alignment horizontal="left" vertical="center" wrapText="1"/>
    </xf>
    <xf numFmtId="164" fontId="32" fillId="29" borderId="50" xfId="0" applyNumberFormat="1" applyFont="1" applyFill="1" applyBorder="1" applyAlignment="1">
      <alignment horizontal="center" vertical="center" wrapText="1"/>
    </xf>
    <xf numFmtId="0" fontId="32" fillId="29" borderId="50" xfId="0" applyFont="1" applyFill="1" applyBorder="1" applyAlignment="1">
      <alignment horizontal="left" vertical="center" wrapText="1"/>
    </xf>
    <xf numFmtId="0" fontId="0" fillId="29" borderId="0" xfId="0" applyFont="1" applyFill="1"/>
    <xf numFmtId="0" fontId="3" fillId="29" borderId="13" xfId="0" applyFont="1" applyFill="1" applyBorder="1" applyAlignment="1">
      <alignment horizontal="left" vertical="center" wrapText="1"/>
    </xf>
    <xf numFmtId="0" fontId="7" fillId="29" borderId="0" xfId="0" applyFont="1" applyFill="1"/>
    <xf numFmtId="164" fontId="0" fillId="29" borderId="0" xfId="0" applyNumberFormat="1" applyFont="1" applyFill="1"/>
    <xf numFmtId="0" fontId="0" fillId="29" borderId="0" xfId="0" applyFont="1" applyFill="1" applyAlignment="1"/>
    <xf numFmtId="0" fontId="32" fillId="29" borderId="1" xfId="0" applyFont="1" applyFill="1" applyBorder="1" applyAlignment="1">
      <alignment vertical="center" wrapText="1"/>
    </xf>
    <xf numFmtId="164" fontId="32" fillId="0" borderId="18" xfId="0" applyNumberFormat="1" applyFont="1" applyBorder="1" applyAlignment="1">
      <alignment vertical="center" wrapText="1"/>
    </xf>
    <xf numFmtId="164" fontId="32" fillId="0" borderId="19" xfId="0" applyNumberFormat="1" applyFont="1" applyBorder="1" applyAlignment="1">
      <alignment vertical="center" wrapText="1"/>
    </xf>
    <xf numFmtId="9" fontId="32" fillId="0" borderId="19" xfId="0" applyNumberFormat="1" applyFont="1" applyBorder="1" applyAlignment="1">
      <alignment horizontal="center" vertical="center" wrapText="1"/>
    </xf>
    <xf numFmtId="164" fontId="32" fillId="0" borderId="17" xfId="0" applyNumberFormat="1" applyFont="1" applyBorder="1" applyAlignment="1">
      <alignment vertical="center" wrapText="1"/>
    </xf>
    <xf numFmtId="10" fontId="32" fillId="0" borderId="13" xfId="0" applyNumberFormat="1" applyFont="1" applyBorder="1" applyAlignment="1">
      <alignment horizontal="center" vertical="center"/>
    </xf>
    <xf numFmtId="166" fontId="32" fillId="5" borderId="19" xfId="0" applyNumberFormat="1" applyFont="1" applyFill="1" applyBorder="1" applyAlignment="1">
      <alignment horizontal="center" vertical="center" wrapText="1"/>
    </xf>
    <xf numFmtId="10" fontId="32" fillId="5" borderId="13" xfId="0" applyNumberFormat="1" applyFont="1" applyFill="1" applyBorder="1" applyAlignment="1">
      <alignment horizontal="center" vertical="center" wrapText="1"/>
    </xf>
    <xf numFmtId="166" fontId="32" fillId="5" borderId="48" xfId="0" applyNumberFormat="1" applyFont="1" applyFill="1" applyBorder="1" applyAlignment="1">
      <alignment horizontal="center" vertical="center" wrapText="1"/>
    </xf>
    <xf numFmtId="166" fontId="32" fillId="5" borderId="49" xfId="0" applyNumberFormat="1" applyFont="1" applyFill="1" applyBorder="1" applyAlignment="1">
      <alignment horizontal="center" vertical="center" wrapText="1"/>
    </xf>
    <xf numFmtId="164" fontId="32" fillId="0" borderId="3" xfId="0" applyNumberFormat="1" applyFont="1" applyBorder="1" applyAlignment="1">
      <alignment horizontal="left" vertical="center" wrapText="1"/>
    </xf>
    <xf numFmtId="9" fontId="32" fillId="0" borderId="13" xfId="0" applyNumberFormat="1" applyFont="1" applyBorder="1" applyAlignment="1">
      <alignment horizontal="left" vertical="center" wrapText="1"/>
    </xf>
    <xf numFmtId="164" fontId="32" fillId="0" borderId="22" xfId="0" applyNumberFormat="1" applyFont="1" applyBorder="1" applyAlignment="1">
      <alignment horizontal="left" vertical="center" wrapText="1"/>
    </xf>
    <xf numFmtId="9" fontId="32" fillId="0" borderId="13" xfId="0" applyNumberFormat="1" applyFont="1" applyBorder="1" applyAlignment="1">
      <alignment vertical="center" wrapText="1"/>
    </xf>
    <xf numFmtId="9" fontId="32" fillId="0" borderId="22" xfId="0" applyNumberFormat="1" applyFont="1" applyBorder="1" applyAlignment="1">
      <alignment vertical="center" wrapText="1"/>
    </xf>
    <xf numFmtId="10" fontId="32" fillId="5" borderId="19" xfId="0" applyNumberFormat="1" applyFont="1" applyFill="1" applyBorder="1" applyAlignment="1">
      <alignment horizontal="center" vertical="center" wrapText="1"/>
    </xf>
    <xf numFmtId="9" fontId="32" fillId="0" borderId="24" xfId="0" applyNumberFormat="1" applyFont="1" applyBorder="1" applyAlignment="1">
      <alignment vertical="center" wrapText="1"/>
    </xf>
    <xf numFmtId="9" fontId="32" fillId="0" borderId="23" xfId="0" applyNumberFormat="1" applyFont="1" applyBorder="1" applyAlignment="1">
      <alignment vertical="center" wrapText="1"/>
    </xf>
    <xf numFmtId="10" fontId="32" fillId="5" borderId="48" xfId="0" applyNumberFormat="1" applyFont="1" applyFill="1" applyBorder="1" applyAlignment="1">
      <alignment horizontal="center" vertical="center" wrapText="1"/>
    </xf>
    <xf numFmtId="9" fontId="32" fillId="0" borderId="3" xfId="0" applyNumberFormat="1" applyFont="1" applyBorder="1" applyAlignment="1">
      <alignment vertical="center" wrapText="1"/>
    </xf>
    <xf numFmtId="9" fontId="32" fillId="0" borderId="21" xfId="0" applyNumberFormat="1" applyFont="1" applyBorder="1" applyAlignment="1">
      <alignment vertical="center" wrapText="1"/>
    </xf>
    <xf numFmtId="10" fontId="32" fillId="5" borderId="49" xfId="0" applyNumberFormat="1" applyFont="1" applyFill="1" applyBorder="1" applyAlignment="1">
      <alignment horizontal="center" vertical="center" wrapText="1"/>
    </xf>
    <xf numFmtId="164" fontId="32" fillId="0" borderId="20" xfId="0" applyNumberFormat="1" applyFont="1" applyBorder="1" applyAlignment="1">
      <alignment horizontal="center" vertical="center" wrapText="1"/>
    </xf>
    <xf numFmtId="0" fontId="32" fillId="16" borderId="50" xfId="0" applyFont="1" applyFill="1" applyBorder="1" applyAlignment="1">
      <alignment horizontal="center" vertical="center" wrapText="1"/>
    </xf>
    <xf numFmtId="0" fontId="32" fillId="16" borderId="30" xfId="0" applyFont="1" applyFill="1" applyBorder="1" applyAlignment="1">
      <alignment horizontal="center" vertical="center" wrapText="1"/>
    </xf>
    <xf numFmtId="164" fontId="32" fillId="0" borderId="23" xfId="0" applyNumberFormat="1" applyFont="1" applyBorder="1" applyAlignment="1">
      <alignment vertical="center" wrapText="1"/>
    </xf>
    <xf numFmtId="9" fontId="32" fillId="0" borderId="20" xfId="0" applyNumberFormat="1" applyFont="1" applyBorder="1" applyAlignment="1">
      <alignment horizontal="center" vertical="center" wrapText="1"/>
    </xf>
    <xf numFmtId="9" fontId="32" fillId="15" borderId="50" xfId="0" applyNumberFormat="1" applyFont="1" applyFill="1" applyBorder="1" applyAlignment="1">
      <alignment horizontal="center" vertical="center" wrapText="1"/>
    </xf>
    <xf numFmtId="0" fontId="32" fillId="15" borderId="50" xfId="0" applyFont="1" applyFill="1" applyBorder="1" applyAlignment="1">
      <alignment horizontal="center" vertical="center" wrapText="1"/>
    </xf>
    <xf numFmtId="0" fontId="32" fillId="0" borderId="23" xfId="0" applyFont="1" applyBorder="1" applyAlignment="1">
      <alignment horizontal="left" vertical="center" wrapText="1"/>
    </xf>
    <xf numFmtId="165" fontId="32" fillId="0" borderId="13" xfId="0" applyNumberFormat="1" applyFont="1" applyBorder="1" applyAlignment="1">
      <alignment horizontal="center" vertical="center" wrapText="1"/>
    </xf>
    <xf numFmtId="164" fontId="32" fillId="15" borderId="20" xfId="0" applyNumberFormat="1" applyFont="1" applyFill="1" applyBorder="1" applyAlignment="1">
      <alignment horizontal="center" vertical="center" wrapText="1"/>
    </xf>
    <xf numFmtId="164" fontId="32" fillId="0" borderId="18" xfId="0" applyNumberFormat="1" applyFont="1" applyBorder="1" applyAlignment="1">
      <alignment horizontal="left" vertical="center" wrapText="1"/>
    </xf>
    <xf numFmtId="0" fontId="32" fillId="15" borderId="20" xfId="0" applyFont="1" applyFill="1" applyBorder="1" applyAlignment="1">
      <alignment horizontal="center" vertical="center" wrapText="1"/>
    </xf>
    <xf numFmtId="9" fontId="32" fillId="0" borderId="13" xfId="0" applyNumberFormat="1" applyFont="1" applyBorder="1" applyAlignment="1">
      <alignment horizontal="center" vertical="center"/>
    </xf>
    <xf numFmtId="0" fontId="32" fillId="0" borderId="13" xfId="0" applyFont="1" applyFill="1" applyBorder="1" applyAlignment="1">
      <alignment horizontal="center" vertical="center" wrapText="1"/>
    </xf>
    <xf numFmtId="10" fontId="32" fillId="32" borderId="20" xfId="0" applyNumberFormat="1" applyFont="1" applyFill="1" applyBorder="1" applyAlignment="1">
      <alignment horizontal="center" vertical="center" wrapText="1"/>
    </xf>
    <xf numFmtId="10" fontId="32" fillId="0" borderId="30" xfId="0" applyNumberFormat="1" applyFont="1" applyBorder="1" applyAlignment="1">
      <alignment horizontal="center" vertical="center" wrapText="1"/>
    </xf>
    <xf numFmtId="0" fontId="32" fillId="0" borderId="30" xfId="0" applyFont="1" applyBorder="1" applyAlignment="1">
      <alignment horizontal="left" vertical="center" wrapText="1"/>
    </xf>
    <xf numFmtId="0" fontId="32" fillId="0" borderId="2" xfId="0" applyFont="1" applyBorder="1" applyAlignment="1">
      <alignment horizontal="left" vertical="center" wrapText="1"/>
    </xf>
    <xf numFmtId="0" fontId="32" fillId="0" borderId="2" xfId="0" applyFont="1" applyBorder="1" applyAlignment="1">
      <alignment horizontal="center" vertical="center" wrapText="1"/>
    </xf>
    <xf numFmtId="0" fontId="32" fillId="0" borderId="17" xfId="0" applyFont="1" applyBorder="1" applyAlignment="1">
      <alignment horizontal="center" vertical="center" wrapText="1"/>
    </xf>
    <xf numFmtId="164" fontId="32" fillId="30" borderId="21" xfId="0" applyNumberFormat="1" applyFont="1" applyFill="1" applyBorder="1" applyAlignment="1">
      <alignment horizontal="center" vertical="center" wrapText="1"/>
    </xf>
    <xf numFmtId="164" fontId="32" fillId="30" borderId="21" xfId="0" applyNumberFormat="1" applyFont="1" applyFill="1" applyBorder="1" applyAlignment="1">
      <alignment horizontal="left" vertical="center" wrapText="1"/>
    </xf>
    <xf numFmtId="0" fontId="32" fillId="30" borderId="21" xfId="0" applyFont="1" applyFill="1" applyBorder="1" applyAlignment="1">
      <alignment horizontal="center" vertical="center" wrapText="1"/>
    </xf>
    <xf numFmtId="0" fontId="32" fillId="30" borderId="21" xfId="0" applyFont="1" applyFill="1" applyBorder="1" applyAlignment="1">
      <alignment vertical="center" wrapText="1"/>
    </xf>
    <xf numFmtId="0" fontId="32" fillId="30" borderId="13" xfId="0" applyFont="1" applyFill="1" applyBorder="1" applyAlignment="1">
      <alignment horizontal="left" wrapText="1"/>
    </xf>
    <xf numFmtId="0" fontId="32" fillId="30" borderId="1" xfId="0" applyFont="1" applyFill="1" applyBorder="1" applyAlignment="1">
      <alignment vertical="center" wrapText="1"/>
    </xf>
    <xf numFmtId="0" fontId="32" fillId="30" borderId="1" xfId="0" applyFont="1" applyFill="1" applyBorder="1" applyAlignment="1">
      <alignment horizontal="center" vertical="center" wrapText="1"/>
    </xf>
    <xf numFmtId="0" fontId="32" fillId="30" borderId="30" xfId="0" applyFont="1" applyFill="1" applyBorder="1" applyAlignment="1">
      <alignment horizontal="center" vertical="center" wrapText="1"/>
    </xf>
    <xf numFmtId="0" fontId="32" fillId="30" borderId="0" xfId="0" applyFont="1" applyFill="1"/>
    <xf numFmtId="0" fontId="32" fillId="30" borderId="13" xfId="0" applyFont="1" applyFill="1" applyBorder="1" applyAlignment="1">
      <alignment vertical="top" wrapText="1"/>
    </xf>
    <xf numFmtId="9" fontId="32" fillId="30" borderId="13" xfId="0" applyNumberFormat="1" applyFont="1" applyFill="1" applyBorder="1" applyAlignment="1">
      <alignment horizontal="center" vertical="center" wrapText="1"/>
    </xf>
    <xf numFmtId="10" fontId="32" fillId="30" borderId="13" xfId="0" applyNumberFormat="1" applyFont="1" applyFill="1" applyBorder="1" applyAlignment="1">
      <alignment horizontal="center" vertical="center" wrapText="1"/>
    </xf>
    <xf numFmtId="164" fontId="32" fillId="0" borderId="27" xfId="0" applyNumberFormat="1" applyFont="1" applyBorder="1" applyAlignment="1">
      <alignment horizontal="center" vertical="center" wrapText="1"/>
    </xf>
    <xf numFmtId="9" fontId="32" fillId="0" borderId="21" xfId="0" applyNumberFormat="1" applyFont="1" applyBorder="1" applyAlignment="1">
      <alignment horizontal="center" vertical="center"/>
    </xf>
    <xf numFmtId="9" fontId="32" fillId="0" borderId="28" xfId="0" applyNumberFormat="1" applyFont="1" applyBorder="1" applyAlignment="1">
      <alignment horizontal="center" vertical="center" wrapText="1"/>
    </xf>
    <xf numFmtId="164" fontId="32" fillId="0" borderId="28" xfId="0" applyNumberFormat="1" applyFont="1" applyBorder="1" applyAlignment="1">
      <alignment horizontal="center" vertical="center" wrapText="1"/>
    </xf>
    <xf numFmtId="0" fontId="32" fillId="0" borderId="28" xfId="0" applyFont="1" applyBorder="1" applyAlignment="1">
      <alignment horizontal="center" vertical="center" wrapText="1"/>
    </xf>
    <xf numFmtId="166" fontId="32" fillId="0" borderId="13" xfId="0" applyNumberFormat="1" applyFont="1" applyBorder="1" applyAlignment="1">
      <alignment horizontal="center" vertical="center" wrapText="1"/>
    </xf>
    <xf numFmtId="166" fontId="32" fillId="0" borderId="1" xfId="0" applyNumberFormat="1" applyFont="1" applyBorder="1" applyAlignment="1">
      <alignment horizontal="center" vertical="center" wrapText="1"/>
    </xf>
    <xf numFmtId="166" fontId="32" fillId="15" borderId="13" xfId="0" applyNumberFormat="1" applyFont="1" applyFill="1" applyBorder="1" applyAlignment="1">
      <alignment horizontal="center" vertical="center" wrapText="1"/>
    </xf>
    <xf numFmtId="0" fontId="37" fillId="0" borderId="13" xfId="0" applyFont="1" applyBorder="1" applyAlignment="1">
      <alignment horizontal="left" vertical="center" wrapText="1"/>
    </xf>
    <xf numFmtId="0" fontId="35" fillId="0" borderId="1" xfId="0" applyFont="1" applyBorder="1" applyAlignment="1">
      <alignment vertical="center" wrapText="1"/>
    </xf>
    <xf numFmtId="9" fontId="35" fillId="0" borderId="13" xfId="0" applyNumberFormat="1" applyFont="1" applyBorder="1" applyAlignment="1">
      <alignment horizontal="center" vertical="center" wrapText="1"/>
    </xf>
    <xf numFmtId="0" fontId="35" fillId="0" borderId="13" xfId="0" applyFont="1" applyBorder="1" applyAlignment="1">
      <alignment vertical="center" wrapText="1"/>
    </xf>
    <xf numFmtId="9" fontId="35" fillId="15" borderId="13" xfId="0" applyNumberFormat="1" applyFont="1" applyFill="1" applyBorder="1" applyAlignment="1">
      <alignment horizontal="center" vertical="center" wrapText="1"/>
    </xf>
    <xf numFmtId="0" fontId="35" fillId="15" borderId="20" xfId="0" applyFont="1" applyFill="1" applyBorder="1" applyAlignment="1">
      <alignment vertical="center" wrapText="1"/>
    </xf>
    <xf numFmtId="9" fontId="35" fillId="15" borderId="50" xfId="0" applyNumberFormat="1" applyFont="1" applyFill="1" applyBorder="1" applyAlignment="1">
      <alignment horizontal="center" vertical="center" wrapText="1"/>
    </xf>
    <xf numFmtId="0" fontId="35" fillId="15" borderId="50" xfId="0" applyFont="1" applyFill="1" applyBorder="1" applyAlignment="1">
      <alignment vertical="center" wrapText="1"/>
    </xf>
    <xf numFmtId="0" fontId="35" fillId="0" borderId="30" xfId="0" applyFont="1" applyBorder="1" applyAlignment="1">
      <alignment vertical="center" wrapText="1"/>
    </xf>
    <xf numFmtId="0" fontId="32" fillId="30" borderId="23" xfId="0" applyFont="1" applyFill="1" applyBorder="1" applyAlignment="1">
      <alignment horizontal="center" vertical="center" wrapText="1"/>
    </xf>
    <xf numFmtId="164" fontId="32" fillId="30" borderId="23" xfId="0" applyNumberFormat="1" applyFont="1" applyFill="1" applyBorder="1" applyAlignment="1">
      <alignment horizontal="center" vertical="center" wrapText="1"/>
    </xf>
    <xf numFmtId="9" fontId="32" fillId="30" borderId="21" xfId="0" applyNumberFormat="1" applyFont="1" applyFill="1" applyBorder="1" applyAlignment="1">
      <alignment horizontal="center" vertical="center" wrapText="1"/>
    </xf>
    <xf numFmtId="164" fontId="32" fillId="30" borderId="29" xfId="0" applyNumberFormat="1" applyFont="1" applyFill="1" applyBorder="1" applyAlignment="1">
      <alignment horizontal="center" vertical="center" wrapText="1"/>
    </xf>
    <xf numFmtId="9" fontId="32" fillId="30" borderId="22" xfId="0" applyNumberFormat="1" applyFont="1" applyFill="1" applyBorder="1" applyAlignment="1">
      <alignment horizontal="center" vertical="center" wrapText="1"/>
    </xf>
    <xf numFmtId="0" fontId="32" fillId="30" borderId="21" xfId="0" applyFont="1" applyFill="1" applyBorder="1" applyAlignment="1">
      <alignment horizontal="left" vertical="center" wrapText="1"/>
    </xf>
    <xf numFmtId="9" fontId="32" fillId="30" borderId="28" xfId="0" applyNumberFormat="1" applyFont="1" applyFill="1" applyBorder="1" applyAlignment="1">
      <alignment horizontal="center" vertical="center" wrapText="1"/>
    </xf>
    <xf numFmtId="164" fontId="32" fillId="30" borderId="24" xfId="0" applyNumberFormat="1" applyFont="1" applyFill="1" applyBorder="1" applyAlignment="1">
      <alignment horizontal="center" vertical="center" wrapText="1"/>
    </xf>
    <xf numFmtId="9" fontId="32" fillId="31" borderId="50" xfId="1" applyFont="1" applyFill="1" applyBorder="1" applyAlignment="1">
      <alignment horizontal="center" vertical="center" wrapText="1"/>
    </xf>
    <xf numFmtId="164" fontId="32" fillId="30" borderId="19" xfId="0" applyNumberFormat="1" applyFont="1" applyFill="1" applyBorder="1" applyAlignment="1">
      <alignment horizontal="center" vertical="center" wrapText="1"/>
    </xf>
    <xf numFmtId="164" fontId="32" fillId="30" borderId="17" xfId="0" applyNumberFormat="1" applyFont="1" applyFill="1" applyBorder="1" applyAlignment="1">
      <alignment horizontal="center" vertical="center" wrapText="1"/>
    </xf>
    <xf numFmtId="164" fontId="32" fillId="30" borderId="18" xfId="0" applyNumberFormat="1" applyFont="1" applyFill="1" applyBorder="1" applyAlignment="1">
      <alignment horizontal="center" vertical="center" wrapText="1"/>
    </xf>
    <xf numFmtId="164" fontId="32" fillId="31" borderId="28" xfId="0" applyNumberFormat="1" applyFont="1" applyFill="1" applyBorder="1" applyAlignment="1">
      <alignment horizontal="center" vertical="center" wrapText="1"/>
    </xf>
    <xf numFmtId="164" fontId="32" fillId="30" borderId="49" xfId="0" applyNumberFormat="1" applyFont="1" applyFill="1" applyBorder="1" applyAlignment="1">
      <alignment horizontal="center" vertical="center" wrapText="1"/>
    </xf>
    <xf numFmtId="164" fontId="32" fillId="30" borderId="19" xfId="0" applyNumberFormat="1" applyFont="1" applyFill="1" applyBorder="1" applyAlignment="1">
      <alignment horizontal="left" vertical="center" wrapText="1"/>
    </xf>
    <xf numFmtId="164" fontId="32" fillId="30" borderId="50" xfId="0" applyNumberFormat="1" applyFont="1" applyFill="1" applyBorder="1" applyAlignment="1">
      <alignment horizontal="center" vertical="center" wrapText="1"/>
    </xf>
    <xf numFmtId="164" fontId="32" fillId="30" borderId="3" xfId="0" applyNumberFormat="1" applyFont="1" applyFill="1" applyBorder="1" applyAlignment="1">
      <alignment horizontal="center" vertical="center" wrapText="1"/>
    </xf>
    <xf numFmtId="0" fontId="32" fillId="30" borderId="20" xfId="0" applyFont="1" applyFill="1" applyBorder="1" applyAlignment="1">
      <alignment horizontal="center" vertical="center" wrapText="1"/>
    </xf>
    <xf numFmtId="0" fontId="32" fillId="30" borderId="50" xfId="0" applyFont="1" applyFill="1" applyBorder="1" applyAlignment="1">
      <alignment horizontal="left" vertical="center" wrapText="1"/>
    </xf>
    <xf numFmtId="0" fontId="32" fillId="30" borderId="30" xfId="0" applyFont="1" applyFill="1" applyBorder="1" applyAlignment="1">
      <alignment horizontal="left" vertical="center" wrapText="1"/>
    </xf>
    <xf numFmtId="164" fontId="32" fillId="30" borderId="2" xfId="0" applyNumberFormat="1" applyFont="1" applyFill="1" applyBorder="1" applyAlignment="1">
      <alignment horizontal="left" vertical="center" wrapText="1"/>
    </xf>
    <xf numFmtId="164" fontId="32" fillId="30" borderId="20" xfId="0" applyNumberFormat="1" applyFont="1" applyFill="1" applyBorder="1" applyAlignment="1">
      <alignment horizontal="center" vertical="center" wrapText="1"/>
    </xf>
    <xf numFmtId="0" fontId="32" fillId="30" borderId="49" xfId="0" applyFont="1" applyFill="1" applyBorder="1" applyAlignment="1">
      <alignment horizontal="center" vertical="center" wrapText="1"/>
    </xf>
    <xf numFmtId="1" fontId="32" fillId="0" borderId="13" xfId="0" applyNumberFormat="1" applyFont="1" applyBorder="1" applyAlignment="1">
      <alignment horizontal="center" vertical="center" wrapText="1"/>
    </xf>
    <xf numFmtId="1" fontId="32" fillId="0" borderId="13" xfId="0" applyNumberFormat="1" applyFont="1" applyBorder="1" applyAlignment="1">
      <alignment horizontal="center" vertical="center"/>
    </xf>
    <xf numFmtId="1" fontId="32" fillId="0" borderId="1" xfId="0" applyNumberFormat="1" applyFont="1" applyBorder="1" applyAlignment="1">
      <alignment horizontal="center" vertical="center" wrapText="1"/>
    </xf>
    <xf numFmtId="164" fontId="32" fillId="0" borderId="21" xfId="0" applyNumberFormat="1" applyFont="1" applyBorder="1" applyAlignment="1">
      <alignment vertical="center" wrapText="1"/>
    </xf>
    <xf numFmtId="164" fontId="32" fillId="0" borderId="17" xfId="0" applyNumberFormat="1" applyFont="1" applyBorder="1" applyAlignment="1">
      <alignment horizontal="center" vertical="center" wrapText="1"/>
    </xf>
    <xf numFmtId="9" fontId="32" fillId="30" borderId="1" xfId="0" applyNumberFormat="1" applyFont="1" applyFill="1" applyBorder="1" applyAlignment="1">
      <alignment horizontal="center" vertical="center" wrapText="1"/>
    </xf>
    <xf numFmtId="9" fontId="32" fillId="30" borderId="13" xfId="0" applyNumberFormat="1" applyFont="1" applyFill="1" applyBorder="1" applyAlignment="1">
      <alignment horizontal="center" vertical="center"/>
    </xf>
    <xf numFmtId="9" fontId="32" fillId="30" borderId="0" xfId="0" applyNumberFormat="1" applyFont="1" applyFill="1" applyAlignment="1">
      <alignment horizontal="center" vertical="center" wrapText="1"/>
    </xf>
    <xf numFmtId="10" fontId="32" fillId="31" borderId="20" xfId="0" applyNumberFormat="1" applyFont="1" applyFill="1" applyBorder="1" applyAlignment="1">
      <alignment horizontal="center" vertical="center" wrapText="1"/>
    </xf>
    <xf numFmtId="10" fontId="32" fillId="30" borderId="19" xfId="0" applyNumberFormat="1" applyFont="1" applyFill="1" applyBorder="1" applyAlignment="1">
      <alignment horizontal="center" vertical="center" wrapText="1"/>
    </xf>
    <xf numFmtId="0" fontId="32" fillId="30" borderId="17" xfId="0" applyFont="1" applyFill="1" applyBorder="1" applyAlignment="1">
      <alignment horizontal="center" vertical="center"/>
    </xf>
    <xf numFmtId="0" fontId="33" fillId="30" borderId="13" xfId="0" applyFont="1" applyFill="1" applyBorder="1" applyAlignment="1">
      <alignment horizontal="center" vertical="center" wrapText="1"/>
    </xf>
    <xf numFmtId="164" fontId="32" fillId="31" borderId="50" xfId="0" applyNumberFormat="1" applyFont="1" applyFill="1" applyBorder="1" applyAlignment="1">
      <alignment horizontal="center" vertical="center" wrapText="1"/>
    </xf>
    <xf numFmtId="9" fontId="32" fillId="30" borderId="17" xfId="0" applyNumberFormat="1" applyFont="1" applyFill="1" applyBorder="1" applyAlignment="1">
      <alignment horizontal="center" vertical="center"/>
    </xf>
    <xf numFmtId="9" fontId="33" fillId="30" borderId="13" xfId="0" applyNumberFormat="1" applyFont="1" applyFill="1" applyBorder="1" applyAlignment="1">
      <alignment horizontal="center" vertical="center" wrapText="1"/>
    </xf>
    <xf numFmtId="9" fontId="32" fillId="31" borderId="20" xfId="1" applyFont="1" applyFill="1" applyBorder="1" applyAlignment="1">
      <alignment horizontal="center" vertical="center" wrapText="1"/>
    </xf>
    <xf numFmtId="10" fontId="32" fillId="30" borderId="49" xfId="0" applyNumberFormat="1" applyFont="1" applyFill="1" applyBorder="1" applyAlignment="1">
      <alignment horizontal="center" vertical="center" wrapText="1"/>
    </xf>
    <xf numFmtId="9" fontId="32" fillId="30" borderId="13" xfId="0" applyNumberFormat="1" applyFont="1" applyFill="1" applyBorder="1" applyAlignment="1">
      <alignment vertical="center" wrapText="1"/>
    </xf>
    <xf numFmtId="10" fontId="32" fillId="0" borderId="17" xfId="0" applyNumberFormat="1" applyFont="1" applyBorder="1" applyAlignment="1">
      <alignment horizontal="center" vertical="center" wrapText="1"/>
    </xf>
    <xf numFmtId="0" fontId="32" fillId="0" borderId="0" xfId="0" applyFont="1" applyAlignment="1">
      <alignment vertical="center" wrapText="1"/>
    </xf>
    <xf numFmtId="10" fontId="32" fillId="0" borderId="21" xfId="0" applyNumberFormat="1" applyFont="1" applyBorder="1" applyAlignment="1">
      <alignment horizontal="center" vertical="center" wrapText="1"/>
    </xf>
    <xf numFmtId="0" fontId="32" fillId="0" borderId="28" xfId="0" applyFont="1" applyBorder="1" applyAlignment="1">
      <alignment horizontal="left" vertical="center" wrapText="1"/>
    </xf>
    <xf numFmtId="1" fontId="32" fillId="0" borderId="21" xfId="0" applyNumberFormat="1" applyFont="1" applyBorder="1" applyAlignment="1">
      <alignment horizontal="center" vertical="center"/>
    </xf>
    <xf numFmtId="0" fontId="33" fillId="0" borderId="13" xfId="0" applyFont="1" applyBorder="1" applyAlignment="1">
      <alignment horizontal="center" vertical="center" wrapText="1"/>
    </xf>
    <xf numFmtId="0" fontId="32" fillId="15" borderId="50" xfId="0" applyFont="1" applyFill="1" applyBorder="1" applyAlignment="1">
      <alignment vertical="center" wrapText="1"/>
    </xf>
    <xf numFmtId="0" fontId="32" fillId="0" borderId="0" xfId="0" applyFont="1" applyAlignment="1">
      <alignment horizontal="left" vertical="center"/>
    </xf>
    <xf numFmtId="164" fontId="32" fillId="30" borderId="3" xfId="0" applyNumberFormat="1" applyFont="1" applyFill="1" applyBorder="1" applyAlignment="1">
      <alignment horizontal="left" vertical="center" wrapText="1"/>
    </xf>
    <xf numFmtId="9" fontId="32" fillId="0" borderId="50" xfId="0" applyNumberFormat="1" applyFont="1" applyBorder="1" applyAlignment="1">
      <alignment horizontal="center" vertical="center"/>
    </xf>
    <xf numFmtId="0" fontId="32" fillId="30" borderId="50" xfId="0" applyFont="1" applyFill="1" applyBorder="1" applyAlignment="1">
      <alignment vertical="center" wrapText="1"/>
    </xf>
    <xf numFmtId="164" fontId="32" fillId="30" borderId="1" xfId="0" applyNumberFormat="1" applyFont="1" applyFill="1" applyBorder="1" applyAlignment="1">
      <alignment horizontal="left" vertical="center" wrapText="1"/>
    </xf>
    <xf numFmtId="0" fontId="32" fillId="30" borderId="28" xfId="0" applyFont="1" applyFill="1" applyBorder="1" applyAlignment="1">
      <alignment vertical="center" wrapText="1"/>
    </xf>
    <xf numFmtId="0" fontId="32" fillId="30" borderId="49" xfId="0" applyFont="1" applyFill="1" applyBorder="1" applyAlignment="1">
      <alignment horizontal="left" vertical="center" wrapText="1"/>
    </xf>
    <xf numFmtId="164" fontId="32" fillId="29" borderId="3" xfId="0" applyNumberFormat="1" applyFont="1" applyFill="1" applyBorder="1" applyAlignment="1">
      <alignment horizontal="left" vertical="center" wrapText="1"/>
    </xf>
    <xf numFmtId="164" fontId="32" fillId="29" borderId="13" xfId="0" applyNumberFormat="1" applyFont="1" applyFill="1" applyBorder="1" applyAlignment="1">
      <alignment horizontal="left" vertical="center" wrapText="1"/>
    </xf>
    <xf numFmtId="0" fontId="32" fillId="29" borderId="13" xfId="0" applyFont="1" applyFill="1" applyBorder="1" applyAlignment="1">
      <alignment horizontal="center" vertical="center"/>
    </xf>
    <xf numFmtId="9" fontId="32" fillId="29" borderId="13" xfId="0" applyNumberFormat="1" applyFont="1" applyFill="1" applyBorder="1" applyAlignment="1">
      <alignment horizontal="center" vertical="center" wrapText="1"/>
    </xf>
    <xf numFmtId="164" fontId="32" fillId="29" borderId="1" xfId="0" applyNumberFormat="1" applyFont="1" applyFill="1" applyBorder="1" applyAlignment="1">
      <alignment horizontal="center" vertical="center" wrapText="1"/>
    </xf>
    <xf numFmtId="0" fontId="37" fillId="29" borderId="13" xfId="0" applyFont="1" applyFill="1" applyBorder="1" applyAlignment="1">
      <alignment wrapText="1"/>
    </xf>
    <xf numFmtId="0" fontId="32" fillId="29" borderId="30" xfId="0" applyFont="1" applyFill="1" applyBorder="1" applyAlignment="1">
      <alignment vertical="center" wrapText="1"/>
    </xf>
    <xf numFmtId="0" fontId="32" fillId="29" borderId="0" xfId="0" applyFont="1" applyFill="1"/>
  </cellXfs>
  <cellStyles count="3">
    <cellStyle name="Normal" xfId="0" builtinId="0"/>
    <cellStyle name="Normal 2" xfId="2"/>
    <cellStyle name="Porcentaje" xfId="1" builtinId="5"/>
  </cellStyles>
  <dxfs count="0"/>
  <tableStyles count="0" defaultTableStyle="TableStyleMedium2" defaultPivotStyle="PivotStyleLight16"/>
  <colors>
    <mruColors>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icanh.gov.co/recursos_user/ICANH%20PORTAL/PLANEACI%C3%93N,%20GESTI%C3%93N%20Y%20CONTROL/PLANES%20Y%20PROGRAMAS/2021/Plan_Estrategico_Institucional_2019_2022_ICANH.pdf" TargetMode="External"/><Relationship Id="rId3" Type="http://schemas.openxmlformats.org/officeDocument/2006/relationships/hyperlink" Target="https://www.icanh.gov.co/servicios_ciudadano/participacion_ciudadana/aportes_planeacion_gestion_entidad" TargetMode="External"/><Relationship Id="rId7" Type="http://schemas.openxmlformats.org/officeDocument/2006/relationships/hyperlink" Target="https://www.icanh.gov.co/recursos_user/ICANH%20PORTAL/PLANEACI%C3%93N,%20GESTI%C3%93N%20Y%20CONTROL/PLANES%20Y%20PROGRAMAS/2021/Plan_Estrategico_Institucional_2019_2022_ICANH.pdf" TargetMode="External"/><Relationship Id="rId2" Type="http://schemas.openxmlformats.org/officeDocument/2006/relationships/hyperlink" Target="https://www.icanh.gov.co/servicios_ciudadano/participacion_ciudadana/aportes_planeacion_gestion_entidad" TargetMode="External"/><Relationship Id="rId1" Type="http://schemas.openxmlformats.org/officeDocument/2006/relationships/hyperlink" Target="https://www.icanh.gov.co/servicios_ciudadano/participacion_ciudadana/aportes_planeacion_gestion_entidad" TargetMode="External"/><Relationship Id="rId6" Type="http://schemas.openxmlformats.org/officeDocument/2006/relationships/hyperlink" Target="https://www.icanh.gov.co/recursos_user/ICANH%20PORTAL/PLANEACI%C3%93N,%20GESTI%C3%93N%20Y%20CONTROL/PLANES%20Y%20PROGRAMAS/2021/Plan_Estrategico_Institucional_2019_2022_ICANH.pdf" TargetMode="External"/><Relationship Id="rId11" Type="http://schemas.openxmlformats.org/officeDocument/2006/relationships/hyperlink" Target="https://www.icanh.gov.co/transparencia_acceso_informacion_publica/planeacion/politicas_lineamientos_sectoriales_1179/plan_anticorrupcion_atencion_7867/2021" TargetMode="External"/><Relationship Id="rId5" Type="http://schemas.openxmlformats.org/officeDocument/2006/relationships/hyperlink" Target="https://www.icanh.gov.co/recursos_user/ICANH%20PORTAL/PLANEACI%C3%93N,%20GESTI%C3%93N%20Y%20CONTROL/PLANES%20Y%20PROGRAMAS/2021/Plan_Estrategico_Institucional_2019_2022_ICANH.pdf" TargetMode="External"/><Relationship Id="rId10" Type="http://schemas.openxmlformats.org/officeDocument/2006/relationships/hyperlink" Target="https://www.icanh.gov.co/transparencia_acceso_informacion_publica/planeacion/politicas_lineamientos_sectoriales_1179/plan_anticorrupcion_atencion_7867/2021" TargetMode="External"/><Relationship Id="rId4" Type="http://schemas.openxmlformats.org/officeDocument/2006/relationships/hyperlink" Target="https://www.icanh.gov.co/servicios_ciudadano/participacion_ciudadana/aportes_planeacion_gestion_entidad" TargetMode="External"/><Relationship Id="rId9" Type="http://schemas.openxmlformats.org/officeDocument/2006/relationships/hyperlink" Target="https://www.icanh.gov.co/transparencia_acceso_informacion_publica/planeacion/politicas_lineamientos_sectoriales_1179/plan_anticorrupcion_atencion_7867/202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H981"/>
  <sheetViews>
    <sheetView tabSelected="1" topLeftCell="AO1" zoomScale="84" zoomScaleNormal="84" workbookViewId="0">
      <pane ySplit="2" topLeftCell="A14" activePane="bottomLeft" state="frozen"/>
      <selection pane="bottomLeft" activeCell="AT14" sqref="AT14"/>
    </sheetView>
  </sheetViews>
  <sheetFormatPr baseColWidth="10" defaultColWidth="12.625" defaultRowHeight="15" customHeight="1"/>
  <cols>
    <col min="1" max="1" width="33.125" customWidth="1"/>
    <col min="2" max="2" width="47.125" customWidth="1"/>
    <col min="3" max="3" width="29.375" customWidth="1"/>
    <col min="4" max="4" width="36.875" customWidth="1"/>
    <col min="5" max="5" width="21.625" customWidth="1"/>
    <col min="6" max="6" width="18.75" customWidth="1"/>
    <col min="7" max="7" width="23.625" customWidth="1"/>
    <col min="8" max="8" width="15.125" customWidth="1"/>
    <col min="9" max="9" width="16.125" customWidth="1"/>
    <col min="10" max="10" width="21.125" customWidth="1"/>
    <col min="11" max="12" width="32.125" customWidth="1"/>
    <col min="13" max="13" width="71.5" customWidth="1"/>
    <col min="14" max="14" width="23.875" customWidth="1"/>
    <col min="15" max="15" width="72.5" customWidth="1"/>
    <col min="16" max="16" width="29.5" customWidth="1"/>
    <col min="17" max="17" width="74.625" customWidth="1"/>
    <col min="18" max="18" width="36.625" customWidth="1"/>
    <col min="19" max="19" width="50.625" customWidth="1"/>
    <col min="20" max="20" width="21.625" customWidth="1"/>
    <col min="21" max="21" width="32.5" customWidth="1"/>
    <col min="22" max="22" width="53.625" customWidth="1"/>
    <col min="23" max="23" width="27.75" customWidth="1"/>
    <col min="24" max="24" width="27.625" customWidth="1"/>
    <col min="25" max="25" width="62.625" customWidth="1"/>
    <col min="26" max="26" width="15.5" customWidth="1"/>
    <col min="27" max="27" width="20.625" customWidth="1"/>
    <col min="28" max="28" width="59.875" customWidth="1"/>
    <col min="29" max="29" width="30" customWidth="1"/>
    <col min="30" max="30" width="37.875" customWidth="1"/>
    <col min="31" max="31" width="53.125" customWidth="1"/>
    <col min="32" max="32" width="23.125" customWidth="1"/>
    <col min="33" max="33" width="30.625" customWidth="1"/>
    <col min="34" max="34" width="57.125" customWidth="1"/>
    <col min="35" max="35" width="26.5" customWidth="1"/>
    <col min="36" max="36" width="36.625" customWidth="1"/>
    <col min="37" max="37" width="60.375" customWidth="1"/>
    <col min="38" max="38" width="19" customWidth="1"/>
    <col min="39" max="39" width="19.875" customWidth="1"/>
    <col min="40" max="40" width="62.375" customWidth="1"/>
    <col min="41" max="41" width="30.875" customWidth="1"/>
    <col min="42" max="42" width="23.625" customWidth="1"/>
    <col min="43" max="43" width="67.625" customWidth="1"/>
    <col min="44" max="44" width="38" customWidth="1"/>
    <col min="45" max="45" width="11" customWidth="1"/>
    <col min="46" max="47" width="24.125" customWidth="1"/>
    <col min="48" max="48" width="20.125" customWidth="1"/>
    <col min="49" max="49" width="1" hidden="1" customWidth="1"/>
    <col min="50" max="50" width="65.125" hidden="1" customWidth="1"/>
    <col min="51" max="51" width="34.125" hidden="1" customWidth="1"/>
    <col min="52" max="52" width="47.125" hidden="1" customWidth="1"/>
    <col min="53" max="53" width="8" hidden="1" customWidth="1"/>
    <col min="54" max="54" width="22.375" hidden="1" customWidth="1"/>
    <col min="55" max="55" width="8" hidden="1" customWidth="1"/>
    <col min="56" max="60" width="0" hidden="1" customWidth="1"/>
  </cols>
  <sheetData>
    <row r="1" spans="1:55" ht="43.5" customHeight="1">
      <c r="A1" s="237" t="s">
        <v>0</v>
      </c>
      <c r="B1" s="235"/>
      <c r="C1" s="235"/>
      <c r="D1" s="235"/>
      <c r="E1" s="235"/>
      <c r="F1" s="235"/>
      <c r="G1" s="235"/>
      <c r="H1" s="235"/>
      <c r="I1" s="235"/>
      <c r="J1" s="235"/>
      <c r="K1" s="236"/>
      <c r="L1" s="238" t="s">
        <v>1</v>
      </c>
      <c r="M1" s="239"/>
      <c r="N1" s="240" t="s">
        <v>2</v>
      </c>
      <c r="O1" s="236"/>
      <c r="P1" s="241" t="s">
        <v>3</v>
      </c>
      <c r="Q1" s="242"/>
      <c r="R1" s="243" t="s">
        <v>4</v>
      </c>
      <c r="S1" s="242"/>
      <c r="T1" s="244" t="s">
        <v>5</v>
      </c>
      <c r="U1" s="245"/>
      <c r="V1" s="242"/>
      <c r="W1" s="246" t="s">
        <v>6</v>
      </c>
      <c r="X1" s="245"/>
      <c r="Y1" s="247"/>
      <c r="Z1" s="248" t="s">
        <v>7</v>
      </c>
      <c r="AA1" s="235"/>
      <c r="AB1" s="236"/>
      <c r="AC1" s="249" t="s">
        <v>8</v>
      </c>
      <c r="AD1" s="235"/>
      <c r="AE1" s="236"/>
      <c r="AF1" s="250" t="s">
        <v>9</v>
      </c>
      <c r="AG1" s="235"/>
      <c r="AH1" s="236"/>
      <c r="AI1" s="251" t="s">
        <v>10</v>
      </c>
      <c r="AJ1" s="235"/>
      <c r="AK1" s="236"/>
      <c r="AL1" s="252" t="s">
        <v>11</v>
      </c>
      <c r="AM1" s="235"/>
      <c r="AN1" s="236"/>
      <c r="AO1" s="231" t="s">
        <v>12</v>
      </c>
      <c r="AP1" s="232"/>
      <c r="AQ1" s="233"/>
      <c r="AR1" s="177"/>
      <c r="AU1" s="1"/>
      <c r="AV1" s="1"/>
      <c r="AX1" s="2"/>
    </row>
    <row r="2" spans="1:55" ht="93.75" customHeight="1">
      <c r="A2" s="3" t="s">
        <v>13</v>
      </c>
      <c r="B2" s="4" t="s">
        <v>14</v>
      </c>
      <c r="C2" s="3" t="s">
        <v>15</v>
      </c>
      <c r="D2" s="3" t="s">
        <v>16</v>
      </c>
      <c r="E2" s="3" t="s">
        <v>17</v>
      </c>
      <c r="F2" s="3" t="s">
        <v>18</v>
      </c>
      <c r="G2" s="3" t="s">
        <v>19</v>
      </c>
      <c r="H2" s="3" t="s">
        <v>20</v>
      </c>
      <c r="I2" s="4" t="s">
        <v>21</v>
      </c>
      <c r="J2" s="3" t="s">
        <v>22</v>
      </c>
      <c r="K2" s="4" t="s">
        <v>23</v>
      </c>
      <c r="L2" s="4" t="s">
        <v>24</v>
      </c>
      <c r="M2" s="5" t="s">
        <v>25</v>
      </c>
      <c r="N2" s="4" t="s">
        <v>24</v>
      </c>
      <c r="O2" s="4" t="s">
        <v>25</v>
      </c>
      <c r="P2" s="6" t="s">
        <v>24</v>
      </c>
      <c r="Q2" s="3" t="s">
        <v>25</v>
      </c>
      <c r="R2" s="6" t="s">
        <v>24</v>
      </c>
      <c r="S2" s="4" t="s">
        <v>25</v>
      </c>
      <c r="T2" s="3" t="s">
        <v>26</v>
      </c>
      <c r="U2" s="3" t="s">
        <v>24</v>
      </c>
      <c r="V2" s="4" t="s">
        <v>25</v>
      </c>
      <c r="W2" s="3" t="s">
        <v>27</v>
      </c>
      <c r="X2" s="3" t="s">
        <v>24</v>
      </c>
      <c r="Y2" s="5" t="s">
        <v>25</v>
      </c>
      <c r="Z2" s="3" t="s">
        <v>28</v>
      </c>
      <c r="AA2" s="3" t="s">
        <v>24</v>
      </c>
      <c r="AB2" s="3" t="s">
        <v>25</v>
      </c>
      <c r="AC2" s="3" t="s">
        <v>29</v>
      </c>
      <c r="AD2" s="3" t="s">
        <v>24</v>
      </c>
      <c r="AE2" s="3" t="s">
        <v>25</v>
      </c>
      <c r="AF2" s="3" t="s">
        <v>30</v>
      </c>
      <c r="AG2" s="3" t="s">
        <v>24</v>
      </c>
      <c r="AH2" s="3" t="s">
        <v>25</v>
      </c>
      <c r="AI2" s="3" t="s">
        <v>31</v>
      </c>
      <c r="AJ2" s="3" t="s">
        <v>24</v>
      </c>
      <c r="AK2" s="3" t="s">
        <v>25</v>
      </c>
      <c r="AL2" s="3" t="s">
        <v>32</v>
      </c>
      <c r="AM2" s="3" t="s">
        <v>24</v>
      </c>
      <c r="AN2" s="3" t="s">
        <v>25</v>
      </c>
      <c r="AO2" s="3" t="s">
        <v>33</v>
      </c>
      <c r="AP2" s="3" t="s">
        <v>24</v>
      </c>
      <c r="AQ2" s="3" t="s">
        <v>25</v>
      </c>
      <c r="AR2" s="178"/>
      <c r="AT2" s="7" t="s">
        <v>34</v>
      </c>
      <c r="AU2" s="7" t="s">
        <v>35</v>
      </c>
      <c r="AV2" s="7" t="s">
        <v>36</v>
      </c>
      <c r="AW2" s="8" t="s">
        <v>37</v>
      </c>
      <c r="AX2" s="7" t="s">
        <v>38</v>
      </c>
      <c r="AZ2" s="171" t="s">
        <v>1361</v>
      </c>
    </row>
    <row r="3" spans="1:55" ht="201" customHeight="1">
      <c r="A3" s="337" t="s">
        <v>39</v>
      </c>
      <c r="B3" s="194" t="s">
        <v>40</v>
      </c>
      <c r="C3" s="383" t="s">
        <v>41</v>
      </c>
      <c r="D3" s="384" t="s">
        <v>42</v>
      </c>
      <c r="E3" s="384" t="s">
        <v>43</v>
      </c>
      <c r="F3" s="385">
        <v>1</v>
      </c>
      <c r="G3" s="188" t="s">
        <v>44</v>
      </c>
      <c r="H3" s="386" t="s">
        <v>45</v>
      </c>
      <c r="I3" s="194" t="s">
        <v>46</v>
      </c>
      <c r="J3" s="198" t="s">
        <v>47</v>
      </c>
      <c r="K3" s="198" t="s">
        <v>48</v>
      </c>
      <c r="L3" s="191">
        <f>'Conceptos técnicos'!G3</f>
        <v>8.3333333333333329E-2</v>
      </c>
      <c r="M3" s="188" t="s">
        <v>49</v>
      </c>
      <c r="N3" s="387">
        <f>'Conceptos técnicos'!G6</f>
        <v>8.3333333333333329E-2</v>
      </c>
      <c r="O3" s="188" t="s">
        <v>50</v>
      </c>
      <c r="P3" s="387">
        <f>'Conceptos técnicos'!G10</f>
        <v>8.3333333333333329E-2</v>
      </c>
      <c r="Q3" s="188" t="s">
        <v>1423</v>
      </c>
      <c r="R3" s="387">
        <f>'Conceptos técnicos'!G14</f>
        <v>8.3333333333333329E-2</v>
      </c>
      <c r="S3" s="188" t="s">
        <v>52</v>
      </c>
      <c r="T3" s="191">
        <v>8.3333333333333329E-2</v>
      </c>
      <c r="U3" s="387">
        <f>'Conceptos técnicos'!G18</f>
        <v>8.3333333333333329E-2</v>
      </c>
      <c r="V3" s="188" t="s">
        <v>53</v>
      </c>
      <c r="W3" s="191">
        <v>8.3333333333333329E-2</v>
      </c>
      <c r="X3" s="191">
        <f>'Conceptos técnicos'!G22</f>
        <v>8.3333333333333329E-2</v>
      </c>
      <c r="Y3" s="190" t="s">
        <v>54</v>
      </c>
      <c r="Z3" s="191">
        <v>8.3333333333333329E-2</v>
      </c>
      <c r="AA3" s="191">
        <v>8.3333333333333329E-2</v>
      </c>
      <c r="AB3" s="190" t="s">
        <v>1424</v>
      </c>
      <c r="AC3" s="191">
        <v>8.3333333333333329E-2</v>
      </c>
      <c r="AD3" s="191">
        <v>8.3299999999999999E-2</v>
      </c>
      <c r="AE3" s="188" t="s">
        <v>55</v>
      </c>
      <c r="AF3" s="191">
        <v>8.3333333333333329E-2</v>
      </c>
      <c r="AG3" s="191">
        <v>8.3299999999999999E-2</v>
      </c>
      <c r="AH3" s="190" t="s">
        <v>1425</v>
      </c>
      <c r="AI3" s="218">
        <v>8.3333333333333329E-2</v>
      </c>
      <c r="AJ3" s="191">
        <v>8.3333333333333329E-2</v>
      </c>
      <c r="AK3" s="188" t="s">
        <v>1426</v>
      </c>
      <c r="AL3" s="191">
        <v>8.3333333333333329E-2</v>
      </c>
      <c r="AM3" s="191">
        <v>8.3333333333333329E-2</v>
      </c>
      <c r="AN3" s="189" t="s">
        <v>1427</v>
      </c>
      <c r="AO3" s="191">
        <v>8.3333333333333329E-2</v>
      </c>
      <c r="AP3" s="191">
        <v>8.3333333333333301E-2</v>
      </c>
      <c r="AQ3" s="188" t="s">
        <v>1428</v>
      </c>
      <c r="AR3" s="203"/>
      <c r="AS3" s="204"/>
      <c r="AT3" s="388">
        <f>((L3+L4+L5+L6)/4)+((N3+N4+N5+N6)/4)+((P3+P4+P5+P6)/4)+((R3+R4+R5+R6)/4)+((U3+U4+U5+U6)/4)+((X3+X4+X5+X6)/4)+((AA3+AA4+AA5+AA6)/4)+((AD3+AD4+AD5+AD6)/4)+((AG3+AG4+AG5+AG6)/4)+ ((AJ3+AJ4+AJ5+AJ6)/4)+((AM3+AM4+AM5+AM6)/4)+((AP3+AP4+AP5+AP6)/4)</f>
        <v>0.99993333333333334</v>
      </c>
      <c r="AU3" s="389">
        <f t="shared" ref="AU3:AU97" si="0">L3+N3+P3+R3+T3+W3+Z3+AC3+AF3+AI3+AL3+AO3</f>
        <v>1</v>
      </c>
      <c r="AV3" s="191">
        <f t="shared" ref="AV3:AV97" si="1">F3</f>
        <v>1</v>
      </c>
      <c r="AW3" s="14" t="s">
        <v>56</v>
      </c>
      <c r="AX3" s="15" t="s">
        <v>57</v>
      </c>
      <c r="AY3" s="13">
        <v>1</v>
      </c>
      <c r="AZ3" s="13" t="s">
        <v>1360</v>
      </c>
      <c r="BA3" s="1"/>
      <c r="BB3" s="1"/>
      <c r="BC3" s="1"/>
    </row>
    <row r="4" spans="1:55" ht="99">
      <c r="A4" s="337" t="s">
        <v>39</v>
      </c>
      <c r="B4" s="194" t="s">
        <v>40</v>
      </c>
      <c r="C4" s="383" t="s">
        <v>41</v>
      </c>
      <c r="D4" s="384" t="s">
        <v>42</v>
      </c>
      <c r="E4" s="384" t="s">
        <v>43</v>
      </c>
      <c r="F4" s="385">
        <v>1</v>
      </c>
      <c r="G4" s="188" t="s">
        <v>58</v>
      </c>
      <c r="H4" s="386" t="s">
        <v>45</v>
      </c>
      <c r="I4" s="194" t="s">
        <v>46</v>
      </c>
      <c r="J4" s="198" t="s">
        <v>47</v>
      </c>
      <c r="K4" s="198" t="s">
        <v>48</v>
      </c>
      <c r="L4" s="191">
        <v>8.3333333333333329E-2</v>
      </c>
      <c r="M4" s="188" t="s">
        <v>59</v>
      </c>
      <c r="N4" s="191">
        <v>8.3333333333333329E-2</v>
      </c>
      <c r="O4" s="188" t="s">
        <v>60</v>
      </c>
      <c r="P4" s="191">
        <v>8.3333333333333329E-2</v>
      </c>
      <c r="Q4" s="188" t="s">
        <v>61</v>
      </c>
      <c r="R4" s="191">
        <v>8.3333333333333329E-2</v>
      </c>
      <c r="S4" s="188" t="s">
        <v>60</v>
      </c>
      <c r="T4" s="191">
        <v>8.3333333333333329E-2</v>
      </c>
      <c r="U4" s="191">
        <v>8.3333333333333329E-2</v>
      </c>
      <c r="V4" s="188" t="s">
        <v>62</v>
      </c>
      <c r="W4" s="191">
        <v>8.3333333333333329E-2</v>
      </c>
      <c r="X4" s="191">
        <v>8.3333333333333329E-2</v>
      </c>
      <c r="Y4" s="190" t="s">
        <v>60</v>
      </c>
      <c r="Z4" s="191">
        <v>8.3333333333333329E-2</v>
      </c>
      <c r="AA4" s="191">
        <v>8.3333333333333329E-2</v>
      </c>
      <c r="AB4" s="190" t="s">
        <v>63</v>
      </c>
      <c r="AC4" s="191">
        <v>8.3333333333333329E-2</v>
      </c>
      <c r="AD4" s="191">
        <v>8.3299999999999999E-2</v>
      </c>
      <c r="AE4" s="190" t="s">
        <v>62</v>
      </c>
      <c r="AF4" s="191">
        <v>8.3333333333333329E-2</v>
      </c>
      <c r="AG4" s="191">
        <v>8.3333333333333329E-2</v>
      </c>
      <c r="AH4" s="190" t="s">
        <v>64</v>
      </c>
      <c r="AI4" s="218">
        <v>8.3333333333333329E-2</v>
      </c>
      <c r="AJ4" s="191">
        <v>8.3299999999999999E-2</v>
      </c>
      <c r="AK4" s="188" t="s">
        <v>61</v>
      </c>
      <c r="AL4" s="191">
        <v>8.3333333333333329E-2</v>
      </c>
      <c r="AM4" s="191">
        <v>8.3333333333333329E-2</v>
      </c>
      <c r="AN4" s="189" t="s">
        <v>65</v>
      </c>
      <c r="AO4" s="191">
        <v>8.3333333333333329E-2</v>
      </c>
      <c r="AP4" s="191">
        <v>8.3333333333333329E-2</v>
      </c>
      <c r="AQ4" s="189" t="s">
        <v>66</v>
      </c>
      <c r="AR4" s="298"/>
      <c r="AS4" s="204"/>
      <c r="AT4" s="390"/>
      <c r="AU4" s="389">
        <f t="shared" si="0"/>
        <v>1</v>
      </c>
      <c r="AV4" s="191">
        <f t="shared" si="1"/>
        <v>1</v>
      </c>
      <c r="AW4" s="14"/>
      <c r="AX4" s="16" t="s">
        <v>67</v>
      </c>
      <c r="AY4" s="17"/>
      <c r="AZ4" s="13" t="s">
        <v>1360</v>
      </c>
      <c r="BA4" s="1"/>
      <c r="BB4" s="1"/>
      <c r="BC4" s="1"/>
    </row>
    <row r="5" spans="1:55" ht="126">
      <c r="A5" s="337" t="s">
        <v>39</v>
      </c>
      <c r="B5" s="194" t="s">
        <v>40</v>
      </c>
      <c r="C5" s="383" t="s">
        <v>41</v>
      </c>
      <c r="D5" s="384" t="s">
        <v>42</v>
      </c>
      <c r="E5" s="384" t="s">
        <v>43</v>
      </c>
      <c r="F5" s="385">
        <v>1</v>
      </c>
      <c r="G5" s="302" t="s">
        <v>68</v>
      </c>
      <c r="H5" s="386" t="s">
        <v>45</v>
      </c>
      <c r="I5" s="194" t="s">
        <v>46</v>
      </c>
      <c r="J5" s="198" t="s">
        <v>47</v>
      </c>
      <c r="K5" s="198" t="s">
        <v>48</v>
      </c>
      <c r="L5" s="191">
        <v>8.3333333333333329E-2</v>
      </c>
      <c r="M5" s="188" t="s">
        <v>1419</v>
      </c>
      <c r="N5" s="191">
        <v>8.3333333333333329E-2</v>
      </c>
      <c r="O5" s="188" t="s">
        <v>1420</v>
      </c>
      <c r="P5" s="191">
        <v>8.3333333333333329E-2</v>
      </c>
      <c r="Q5" s="188" t="s">
        <v>69</v>
      </c>
      <c r="R5" s="191">
        <v>8.3333333333333329E-2</v>
      </c>
      <c r="S5" s="188" t="s">
        <v>1421</v>
      </c>
      <c r="T5" s="191">
        <v>8.3333333333333329E-2</v>
      </c>
      <c r="U5" s="191">
        <v>8.3333333333333329E-2</v>
      </c>
      <c r="V5" s="188" t="s">
        <v>1422</v>
      </c>
      <c r="W5" s="191">
        <v>8.3333333333333329E-2</v>
      </c>
      <c r="X5" s="191">
        <v>8.3333333333333329E-2</v>
      </c>
      <c r="Y5" s="190" t="s">
        <v>70</v>
      </c>
      <c r="Z5" s="191">
        <v>8.3333333333333329E-2</v>
      </c>
      <c r="AA5" s="191">
        <v>8.3333333333333329E-2</v>
      </c>
      <c r="AB5" s="190" t="s">
        <v>1429</v>
      </c>
      <c r="AC5" s="191">
        <v>8.3333333333333329E-2</v>
      </c>
      <c r="AD5" s="191">
        <v>8.3299999999999999E-2</v>
      </c>
      <c r="AE5" s="188" t="s">
        <v>1430</v>
      </c>
      <c r="AF5" s="191">
        <v>8.3333333333333329E-2</v>
      </c>
      <c r="AG5" s="191">
        <v>8.3299999999999999E-2</v>
      </c>
      <c r="AH5" s="190" t="s">
        <v>71</v>
      </c>
      <c r="AI5" s="218">
        <v>8.3333333333333329E-2</v>
      </c>
      <c r="AJ5" s="191">
        <v>8.3299999999999999E-2</v>
      </c>
      <c r="AK5" s="188" t="s">
        <v>72</v>
      </c>
      <c r="AL5" s="191">
        <v>8.3333333333333329E-2</v>
      </c>
      <c r="AM5" s="191">
        <v>8.3333333333333329E-2</v>
      </c>
      <c r="AN5" s="189" t="s">
        <v>73</v>
      </c>
      <c r="AO5" s="191">
        <v>8.3333333333333329E-2</v>
      </c>
      <c r="AP5" s="191">
        <v>8.3299999999999999E-2</v>
      </c>
      <c r="AQ5" s="188" t="s">
        <v>1431</v>
      </c>
      <c r="AR5" s="203"/>
      <c r="AS5" s="204"/>
      <c r="AT5" s="390"/>
      <c r="AU5" s="389">
        <f t="shared" si="0"/>
        <v>1</v>
      </c>
      <c r="AV5" s="191">
        <f t="shared" si="1"/>
        <v>1</v>
      </c>
      <c r="AW5" s="14"/>
      <c r="AX5" s="18" t="s">
        <v>74</v>
      </c>
      <c r="AY5" s="17"/>
      <c r="AZ5" s="13" t="s">
        <v>1360</v>
      </c>
      <c r="BA5" s="1"/>
      <c r="BB5" s="1"/>
      <c r="BC5" s="1"/>
    </row>
    <row r="6" spans="1:55" ht="89.25" customHeight="1">
      <c r="A6" s="337" t="s">
        <v>39</v>
      </c>
      <c r="B6" s="194" t="s">
        <v>40</v>
      </c>
      <c r="C6" s="383" t="s">
        <v>41</v>
      </c>
      <c r="D6" s="384" t="s">
        <v>42</v>
      </c>
      <c r="E6" s="384" t="s">
        <v>43</v>
      </c>
      <c r="F6" s="385">
        <v>1</v>
      </c>
      <c r="G6" s="188" t="s">
        <v>75</v>
      </c>
      <c r="H6" s="386" t="s">
        <v>45</v>
      </c>
      <c r="I6" s="194" t="s">
        <v>46</v>
      </c>
      <c r="J6" s="198" t="s">
        <v>47</v>
      </c>
      <c r="K6" s="198" t="s">
        <v>48</v>
      </c>
      <c r="L6" s="191">
        <v>8.3333333333333329E-2</v>
      </c>
      <c r="M6" s="188" t="s">
        <v>76</v>
      </c>
      <c r="N6" s="191">
        <v>8.3333333333333329E-2</v>
      </c>
      <c r="O6" s="188" t="s">
        <v>1432</v>
      </c>
      <c r="P6" s="191">
        <v>8.3333333333333329E-2</v>
      </c>
      <c r="Q6" s="188" t="s">
        <v>77</v>
      </c>
      <c r="R6" s="191">
        <v>8.3333333333333329E-2</v>
      </c>
      <c r="S6" s="188" t="s">
        <v>78</v>
      </c>
      <c r="T6" s="191">
        <v>8.3333333333333329E-2</v>
      </c>
      <c r="U6" s="191">
        <v>8.3333333333333329E-2</v>
      </c>
      <c r="V6" s="188" t="s">
        <v>79</v>
      </c>
      <c r="W6" s="191">
        <v>8.3333333333333329E-2</v>
      </c>
      <c r="X6" s="191">
        <v>8.3333333333333329E-2</v>
      </c>
      <c r="Y6" s="190" t="s">
        <v>80</v>
      </c>
      <c r="Z6" s="191">
        <v>8.3333333333333329E-2</v>
      </c>
      <c r="AA6" s="191">
        <v>8.3333333333333329E-2</v>
      </c>
      <c r="AB6" s="190" t="s">
        <v>1432</v>
      </c>
      <c r="AC6" s="191">
        <v>8.3333333333333329E-2</v>
      </c>
      <c r="AD6" s="191">
        <v>8.3333333333333329E-2</v>
      </c>
      <c r="AE6" s="188" t="s">
        <v>81</v>
      </c>
      <c r="AF6" s="191">
        <v>8.3333333333333329E-2</v>
      </c>
      <c r="AG6" s="191">
        <v>8.3333333333333329E-2</v>
      </c>
      <c r="AH6" s="190" t="s">
        <v>82</v>
      </c>
      <c r="AI6" s="218">
        <v>8.3333333333333329E-2</v>
      </c>
      <c r="AJ6" s="191">
        <v>8.3333333333333329E-2</v>
      </c>
      <c r="AK6" s="188" t="s">
        <v>83</v>
      </c>
      <c r="AL6" s="191">
        <v>8.3333333333333329E-2</v>
      </c>
      <c r="AM6" s="191">
        <v>8.3333333333333329E-2</v>
      </c>
      <c r="AN6" s="189" t="s">
        <v>1432</v>
      </c>
      <c r="AO6" s="191">
        <v>8.3333333333333329E-2</v>
      </c>
      <c r="AP6" s="191">
        <v>8.3333333333333301E-2</v>
      </c>
      <c r="AQ6" s="188" t="s">
        <v>84</v>
      </c>
      <c r="AR6" s="203"/>
      <c r="AS6" s="204"/>
      <c r="AT6" s="391"/>
      <c r="AU6" s="389">
        <f t="shared" si="0"/>
        <v>1</v>
      </c>
      <c r="AV6" s="191">
        <f t="shared" si="1"/>
        <v>1</v>
      </c>
      <c r="AW6" s="14"/>
      <c r="AX6" s="19" t="s">
        <v>85</v>
      </c>
      <c r="AY6" s="17"/>
      <c r="AZ6" s="13" t="s">
        <v>1360</v>
      </c>
      <c r="BA6" s="1"/>
      <c r="BB6" s="1"/>
      <c r="BC6" s="1"/>
    </row>
    <row r="7" spans="1:55" ht="109.5" customHeight="1">
      <c r="A7" s="386" t="s">
        <v>39</v>
      </c>
      <c r="B7" s="194" t="s">
        <v>86</v>
      </c>
      <c r="C7" s="392" t="s">
        <v>87</v>
      </c>
      <c r="D7" s="392" t="s">
        <v>88</v>
      </c>
      <c r="E7" s="393" t="s">
        <v>89</v>
      </c>
      <c r="F7" s="196" t="s">
        <v>89</v>
      </c>
      <c r="G7" s="199" t="s">
        <v>44</v>
      </c>
      <c r="H7" s="198" t="s">
        <v>45</v>
      </c>
      <c r="I7" s="199" t="s">
        <v>46</v>
      </c>
      <c r="J7" s="198" t="s">
        <v>47</v>
      </c>
      <c r="K7" s="198" t="s">
        <v>48</v>
      </c>
      <c r="L7" s="199">
        <v>0</v>
      </c>
      <c r="M7" s="188" t="s">
        <v>90</v>
      </c>
      <c r="N7" s="188">
        <v>1</v>
      </c>
      <c r="O7" s="188" t="s">
        <v>91</v>
      </c>
      <c r="P7" s="188">
        <v>1</v>
      </c>
      <c r="Q7" s="188" t="s">
        <v>92</v>
      </c>
      <c r="R7" s="188">
        <v>1</v>
      </c>
      <c r="S7" s="188" t="s">
        <v>93</v>
      </c>
      <c r="T7" s="199">
        <v>1</v>
      </c>
      <c r="U7" s="188">
        <v>1</v>
      </c>
      <c r="V7" s="188" t="s">
        <v>1433</v>
      </c>
      <c r="W7" s="199">
        <v>1</v>
      </c>
      <c r="X7" s="188">
        <v>1</v>
      </c>
      <c r="Y7" s="190" t="s">
        <v>94</v>
      </c>
      <c r="Z7" s="199">
        <v>0</v>
      </c>
      <c r="AA7" s="188">
        <v>1</v>
      </c>
      <c r="AB7" s="190" t="s">
        <v>95</v>
      </c>
      <c r="AC7" s="199">
        <v>1</v>
      </c>
      <c r="AD7" s="188">
        <v>1</v>
      </c>
      <c r="AE7" s="188" t="s">
        <v>96</v>
      </c>
      <c r="AF7" s="199">
        <v>0</v>
      </c>
      <c r="AG7" s="188">
        <v>1</v>
      </c>
      <c r="AH7" s="190" t="s">
        <v>97</v>
      </c>
      <c r="AI7" s="198">
        <v>1</v>
      </c>
      <c r="AJ7" s="188">
        <v>1</v>
      </c>
      <c r="AK7" s="188" t="s">
        <v>98</v>
      </c>
      <c r="AL7" s="199">
        <v>0</v>
      </c>
      <c r="AM7" s="188">
        <v>1</v>
      </c>
      <c r="AN7" s="189" t="s">
        <v>99</v>
      </c>
      <c r="AO7" s="199">
        <v>1</v>
      </c>
      <c r="AP7" s="188">
        <v>1</v>
      </c>
      <c r="AQ7" s="188" t="s">
        <v>100</v>
      </c>
      <c r="AR7" s="203"/>
      <c r="AS7" s="204"/>
      <c r="AT7" s="211">
        <f t="shared" ref="AT7:AT8" si="2">+L7+N7+P7+R7+U7+X7+AA7+AD7+AG7+AJ7+AM7+AP7</f>
        <v>11</v>
      </c>
      <c r="AU7" s="211">
        <f t="shared" si="0"/>
        <v>8</v>
      </c>
      <c r="AV7" s="191" t="str">
        <f t="shared" si="1"/>
        <v>5 Acciones de Patrimonio</v>
      </c>
      <c r="AW7" s="14" t="s">
        <v>101</v>
      </c>
      <c r="AX7" s="15" t="s">
        <v>102</v>
      </c>
      <c r="AY7" s="13"/>
      <c r="AZ7" s="13" t="s">
        <v>1360</v>
      </c>
      <c r="BA7" s="170"/>
      <c r="BB7" s="1"/>
      <c r="BC7" s="1"/>
    </row>
    <row r="8" spans="1:55" ht="115.5">
      <c r="A8" s="386" t="s">
        <v>39</v>
      </c>
      <c r="B8" s="194" t="s">
        <v>86</v>
      </c>
      <c r="C8" s="394" t="s">
        <v>193</v>
      </c>
      <c r="D8" s="216" t="s">
        <v>1434</v>
      </c>
      <c r="E8" s="393" t="s">
        <v>103</v>
      </c>
      <c r="F8" s="196" t="s">
        <v>103</v>
      </c>
      <c r="G8" s="199" t="s">
        <v>58</v>
      </c>
      <c r="H8" s="198" t="s">
        <v>45</v>
      </c>
      <c r="I8" s="199" t="s">
        <v>46</v>
      </c>
      <c r="J8" s="198" t="s">
        <v>47</v>
      </c>
      <c r="K8" s="198" t="s">
        <v>48</v>
      </c>
      <c r="L8" s="199">
        <v>0</v>
      </c>
      <c r="M8" s="188" t="s">
        <v>104</v>
      </c>
      <c r="N8" s="188">
        <v>1</v>
      </c>
      <c r="O8" s="188" t="s">
        <v>1565</v>
      </c>
      <c r="P8" s="188">
        <v>1</v>
      </c>
      <c r="Q8" s="188" t="s">
        <v>105</v>
      </c>
      <c r="R8" s="188">
        <v>2</v>
      </c>
      <c r="S8" s="188" t="s">
        <v>1566</v>
      </c>
      <c r="T8" s="188">
        <v>2</v>
      </c>
      <c r="U8" s="188">
        <v>2</v>
      </c>
      <c r="V8" s="188" t="s">
        <v>1567</v>
      </c>
      <c r="W8" s="188">
        <v>0</v>
      </c>
      <c r="X8" s="188">
        <v>1</v>
      </c>
      <c r="Y8" s="190" t="s">
        <v>1568</v>
      </c>
      <c r="Z8" s="188">
        <v>0</v>
      </c>
      <c r="AA8" s="347">
        <v>1</v>
      </c>
      <c r="AB8" s="187" t="s">
        <v>106</v>
      </c>
      <c r="AC8" s="188">
        <v>0</v>
      </c>
      <c r="AD8" s="188">
        <v>1</v>
      </c>
      <c r="AE8" s="186" t="s">
        <v>107</v>
      </c>
      <c r="AF8" s="188">
        <v>0</v>
      </c>
      <c r="AG8" s="188">
        <v>1</v>
      </c>
      <c r="AH8" s="187" t="s">
        <v>1569</v>
      </c>
      <c r="AI8" s="190">
        <v>0</v>
      </c>
      <c r="AJ8" s="188">
        <v>1</v>
      </c>
      <c r="AK8" s="188" t="s">
        <v>108</v>
      </c>
      <c r="AL8" s="188">
        <v>0</v>
      </c>
      <c r="AM8" s="188">
        <v>1</v>
      </c>
      <c r="AN8" s="189" t="s">
        <v>109</v>
      </c>
      <c r="AO8" s="188">
        <v>0</v>
      </c>
      <c r="AP8" s="188">
        <v>0</v>
      </c>
      <c r="AQ8" s="188" t="s">
        <v>110</v>
      </c>
      <c r="AR8" s="203"/>
      <c r="AS8" s="204"/>
      <c r="AT8" s="211">
        <f t="shared" si="2"/>
        <v>12</v>
      </c>
      <c r="AU8" s="211">
        <f t="shared" si="0"/>
        <v>6</v>
      </c>
      <c r="AV8" s="191" t="str">
        <f t="shared" si="1"/>
        <v>5 Acciones de Arqueología</v>
      </c>
      <c r="AW8" s="14"/>
      <c r="AX8" s="20" t="s">
        <v>111</v>
      </c>
      <c r="AY8" s="13"/>
      <c r="AZ8" s="13" t="s">
        <v>1360</v>
      </c>
      <c r="BA8" s="170"/>
      <c r="BB8" s="1"/>
      <c r="BC8" s="1"/>
    </row>
    <row r="9" spans="1:55" ht="191.25" customHeight="1">
      <c r="A9" s="395" t="s">
        <v>39</v>
      </c>
      <c r="B9" s="396" t="s">
        <v>1435</v>
      </c>
      <c r="C9" s="395" t="s">
        <v>41</v>
      </c>
      <c r="D9" s="395" t="s">
        <v>1436</v>
      </c>
      <c r="E9" s="395" t="s">
        <v>114</v>
      </c>
      <c r="F9" s="385">
        <v>1</v>
      </c>
      <c r="G9" s="188" t="s">
        <v>44</v>
      </c>
      <c r="H9" s="198" t="s">
        <v>45</v>
      </c>
      <c r="I9" s="199" t="s">
        <v>46</v>
      </c>
      <c r="J9" s="198" t="s">
        <v>47</v>
      </c>
      <c r="K9" s="198" t="s">
        <v>48</v>
      </c>
      <c r="L9" s="191">
        <v>8.3333333333333329E-2</v>
      </c>
      <c r="M9" s="188" t="s">
        <v>115</v>
      </c>
      <c r="N9" s="191">
        <v>8.3333333333333329E-2</v>
      </c>
      <c r="O9" s="188" t="s">
        <v>116</v>
      </c>
      <c r="P9" s="191">
        <v>8.3333333333333329E-2</v>
      </c>
      <c r="Q9" s="188" t="s">
        <v>117</v>
      </c>
      <c r="R9" s="191">
        <v>8.3333333333333329E-2</v>
      </c>
      <c r="S9" s="188" t="s">
        <v>118</v>
      </c>
      <c r="T9" s="191">
        <v>8.3333333333333329E-2</v>
      </c>
      <c r="U9" s="191">
        <v>8.3333333333333329E-2</v>
      </c>
      <c r="V9" s="188" t="s">
        <v>119</v>
      </c>
      <c r="W9" s="191">
        <v>8.3333333333333329E-2</v>
      </c>
      <c r="X9" s="191">
        <v>8.3333333333333329E-2</v>
      </c>
      <c r="Y9" s="190" t="s">
        <v>120</v>
      </c>
      <c r="Z9" s="191">
        <v>8.3333333333333329E-2</v>
      </c>
      <c r="AA9" s="191">
        <v>8.3333333333333329E-2</v>
      </c>
      <c r="AB9" s="190" t="s">
        <v>121</v>
      </c>
      <c r="AC9" s="191">
        <v>8.3333333333333329E-2</v>
      </c>
      <c r="AD9" s="191">
        <v>8.3333333333333329E-2</v>
      </c>
      <c r="AE9" s="190" t="s">
        <v>122</v>
      </c>
      <c r="AF9" s="191">
        <v>8.3333333333333329E-2</v>
      </c>
      <c r="AG9" s="191">
        <v>8.3333333333333329E-2</v>
      </c>
      <c r="AH9" s="190" t="s">
        <v>123</v>
      </c>
      <c r="AI9" s="218">
        <v>8.3333333333333329E-2</v>
      </c>
      <c r="AJ9" s="191">
        <v>8.3333333333333329E-2</v>
      </c>
      <c r="AK9" s="188" t="s">
        <v>124</v>
      </c>
      <c r="AL9" s="191">
        <v>8.3333333333333329E-2</v>
      </c>
      <c r="AM9" s="191">
        <v>8.3333333333333329E-2</v>
      </c>
      <c r="AN9" s="189" t="s">
        <v>125</v>
      </c>
      <c r="AO9" s="191">
        <v>8.3333333333333329E-2</v>
      </c>
      <c r="AP9" s="191">
        <v>8.3333333333333329E-2</v>
      </c>
      <c r="AQ9" s="188" t="s">
        <v>126</v>
      </c>
      <c r="AR9" s="203"/>
      <c r="AS9" s="204"/>
      <c r="AT9" s="397">
        <f>((L9+L10+L11+L12)/4)+((N9+N10+N11+N12)/4)+((P9+P10+P11+P12)/4)+((R9+R10+R11+R12)/4)+((U9+U10+U11+U12)/4)+((X9+X10+X11+X12)/4)+((AA9+AA10+AA11+AA12)/4)+((AD9+AD10+AD11+AD12)/4)+((AG9+AG10+AG11+AG12)/4)+ ((AJ9+AJ10+AJ11+AJ12)/4)+((AM9+AM10+AM11+AM12)/4)+((AP9+AP10+AP11+AP12)/4)</f>
        <v>0.99996666666666667</v>
      </c>
      <c r="AU9" s="389">
        <f t="shared" si="0"/>
        <v>1</v>
      </c>
      <c r="AV9" s="191">
        <f t="shared" si="1"/>
        <v>1</v>
      </c>
      <c r="AW9" s="14" t="s">
        <v>56</v>
      </c>
      <c r="AX9" s="15" t="s">
        <v>127</v>
      </c>
      <c r="AY9" s="13"/>
      <c r="AZ9" s="13" t="s">
        <v>1360</v>
      </c>
      <c r="BA9" s="1"/>
      <c r="BB9" s="1"/>
      <c r="BC9" s="1"/>
    </row>
    <row r="10" spans="1:55" ht="90" customHeight="1">
      <c r="A10" s="395" t="s">
        <v>39</v>
      </c>
      <c r="B10" s="398" t="s">
        <v>1435</v>
      </c>
      <c r="C10" s="399" t="s">
        <v>41</v>
      </c>
      <c r="D10" s="399" t="s">
        <v>1436</v>
      </c>
      <c r="E10" s="399" t="s">
        <v>114</v>
      </c>
      <c r="F10" s="385">
        <v>1</v>
      </c>
      <c r="G10" s="188" t="s">
        <v>58</v>
      </c>
      <c r="H10" s="198" t="s">
        <v>45</v>
      </c>
      <c r="I10" s="199" t="s">
        <v>46</v>
      </c>
      <c r="J10" s="198" t="s">
        <v>47</v>
      </c>
      <c r="K10" s="198" t="s">
        <v>48</v>
      </c>
      <c r="L10" s="191">
        <v>8.3333333333333329E-2</v>
      </c>
      <c r="M10" s="188" t="s">
        <v>128</v>
      </c>
      <c r="N10" s="191">
        <v>8.3333333333333329E-2</v>
      </c>
      <c r="O10" s="188" t="s">
        <v>129</v>
      </c>
      <c r="P10" s="191">
        <v>8.3333333333333329E-2</v>
      </c>
      <c r="Q10" s="188" t="s">
        <v>129</v>
      </c>
      <c r="R10" s="191">
        <v>8.3333333333333329E-2</v>
      </c>
      <c r="S10" s="188" t="s">
        <v>130</v>
      </c>
      <c r="T10" s="191">
        <v>8.3333333333333329E-2</v>
      </c>
      <c r="U10" s="191">
        <v>8.3333333333333329E-2</v>
      </c>
      <c r="V10" s="188" t="s">
        <v>130</v>
      </c>
      <c r="W10" s="191">
        <v>8.3333333333333329E-2</v>
      </c>
      <c r="X10" s="191">
        <v>8.3333333333333329E-2</v>
      </c>
      <c r="Y10" s="190" t="s">
        <v>130</v>
      </c>
      <c r="Z10" s="191">
        <v>8.3333333333333329E-2</v>
      </c>
      <c r="AA10" s="191">
        <v>8.3333333333333329E-2</v>
      </c>
      <c r="AB10" s="190" t="s">
        <v>130</v>
      </c>
      <c r="AC10" s="191">
        <v>8.3333333333333329E-2</v>
      </c>
      <c r="AD10" s="191">
        <v>8.3333333333333329E-2</v>
      </c>
      <c r="AE10" s="190" t="s">
        <v>130</v>
      </c>
      <c r="AF10" s="191">
        <v>8.3333333333333329E-2</v>
      </c>
      <c r="AG10" s="191">
        <v>8.3333333333333329E-2</v>
      </c>
      <c r="AH10" s="190" t="s">
        <v>1415</v>
      </c>
      <c r="AI10" s="218">
        <v>8.3333333333333329E-2</v>
      </c>
      <c r="AJ10" s="191">
        <v>8.3299999999999999E-2</v>
      </c>
      <c r="AK10" s="188" t="s">
        <v>130</v>
      </c>
      <c r="AL10" s="191">
        <v>8.3333333333333329E-2</v>
      </c>
      <c r="AM10" s="191">
        <v>8.3333333333333329E-2</v>
      </c>
      <c r="AN10" s="189" t="s">
        <v>130</v>
      </c>
      <c r="AO10" s="191">
        <v>8.3333333333333329E-2</v>
      </c>
      <c r="AP10" s="191">
        <v>8.3333333333333329E-2</v>
      </c>
      <c r="AQ10" s="189" t="s">
        <v>130</v>
      </c>
      <c r="AR10" s="298"/>
      <c r="AS10" s="204"/>
      <c r="AT10" s="400"/>
      <c r="AU10" s="389">
        <f t="shared" si="0"/>
        <v>1</v>
      </c>
      <c r="AV10" s="191">
        <f t="shared" si="1"/>
        <v>1</v>
      </c>
      <c r="AW10" s="14"/>
      <c r="AX10" s="16" t="s">
        <v>67</v>
      </c>
      <c r="AY10" s="13"/>
      <c r="AZ10" s="13" t="s">
        <v>1360</v>
      </c>
      <c r="BA10" s="1"/>
      <c r="BB10" s="1"/>
      <c r="BC10" s="1"/>
    </row>
    <row r="11" spans="1:55" ht="118.5" customHeight="1">
      <c r="A11" s="395" t="s">
        <v>39</v>
      </c>
      <c r="B11" s="401" t="s">
        <v>1435</v>
      </c>
      <c r="C11" s="395" t="s">
        <v>41</v>
      </c>
      <c r="D11" s="395" t="s">
        <v>1436</v>
      </c>
      <c r="E11" s="395" t="s">
        <v>114</v>
      </c>
      <c r="F11" s="385">
        <v>1</v>
      </c>
      <c r="G11" s="302" t="s">
        <v>68</v>
      </c>
      <c r="H11" s="198" t="s">
        <v>45</v>
      </c>
      <c r="I11" s="199" t="s">
        <v>46</v>
      </c>
      <c r="J11" s="198" t="s">
        <v>47</v>
      </c>
      <c r="K11" s="198" t="s">
        <v>48</v>
      </c>
      <c r="L11" s="191">
        <v>8.3333333333333329E-2</v>
      </c>
      <c r="M11" s="188" t="s">
        <v>128</v>
      </c>
      <c r="N11" s="191">
        <v>8.3333333333333329E-2</v>
      </c>
      <c r="O11" s="188" t="s">
        <v>116</v>
      </c>
      <c r="P11" s="191">
        <v>8.3333333333333329E-2</v>
      </c>
      <c r="Q11" s="188" t="s">
        <v>117</v>
      </c>
      <c r="R11" s="191">
        <v>8.3333333333333329E-2</v>
      </c>
      <c r="S11" s="188" t="s">
        <v>131</v>
      </c>
      <c r="T11" s="191">
        <v>8.3333333333333329E-2</v>
      </c>
      <c r="U11" s="191">
        <v>8.3333333333333329E-2</v>
      </c>
      <c r="V11" s="188" t="s">
        <v>132</v>
      </c>
      <c r="W11" s="191">
        <v>8.3333333333333329E-2</v>
      </c>
      <c r="X11" s="191">
        <v>8.3333333333333329E-2</v>
      </c>
      <c r="Y11" s="190" t="s">
        <v>130</v>
      </c>
      <c r="Z11" s="191">
        <v>8.3333333333333329E-2</v>
      </c>
      <c r="AA11" s="191">
        <v>8.3333333333333329E-2</v>
      </c>
      <c r="AB11" s="190" t="s">
        <v>1570</v>
      </c>
      <c r="AC11" s="191">
        <v>8.3333333333333329E-2</v>
      </c>
      <c r="AD11" s="191">
        <v>8.3299999999999999E-2</v>
      </c>
      <c r="AE11" s="188" t="s">
        <v>133</v>
      </c>
      <c r="AF11" s="191">
        <v>8.3333333333333329E-2</v>
      </c>
      <c r="AG11" s="191">
        <v>8.3299999999999999E-2</v>
      </c>
      <c r="AH11" s="190" t="s">
        <v>134</v>
      </c>
      <c r="AI11" s="218">
        <v>8.3333333333333329E-2</v>
      </c>
      <c r="AJ11" s="191">
        <v>8.3299999999999999E-2</v>
      </c>
      <c r="AK11" s="188" t="s">
        <v>135</v>
      </c>
      <c r="AL11" s="191">
        <v>8.3333333333333329E-2</v>
      </c>
      <c r="AM11" s="191">
        <v>8.3333333333333329E-2</v>
      </c>
      <c r="AN11" s="189" t="s">
        <v>136</v>
      </c>
      <c r="AO11" s="191">
        <v>8.3333333333333329E-2</v>
      </c>
      <c r="AP11" s="191">
        <v>8.3333333333333329E-2</v>
      </c>
      <c r="AQ11" s="188" t="s">
        <v>137</v>
      </c>
      <c r="AR11" s="203"/>
      <c r="AS11" s="204"/>
      <c r="AT11" s="400"/>
      <c r="AU11" s="389">
        <f t="shared" si="0"/>
        <v>1</v>
      </c>
      <c r="AV11" s="191">
        <f t="shared" si="1"/>
        <v>1</v>
      </c>
      <c r="AW11" s="14"/>
      <c r="AX11" s="18" t="s">
        <v>138</v>
      </c>
      <c r="AY11" s="13"/>
      <c r="AZ11" s="13" t="s">
        <v>1360</v>
      </c>
      <c r="BA11" s="1"/>
      <c r="BB11" s="1"/>
      <c r="BC11" s="1"/>
    </row>
    <row r="12" spans="1:55" ht="99">
      <c r="A12" s="395" t="s">
        <v>39</v>
      </c>
      <c r="B12" s="396" t="s">
        <v>1435</v>
      </c>
      <c r="C12" s="402" t="s">
        <v>41</v>
      </c>
      <c r="D12" s="402" t="s">
        <v>1436</v>
      </c>
      <c r="E12" s="402" t="s">
        <v>114</v>
      </c>
      <c r="F12" s="385">
        <v>1</v>
      </c>
      <c r="G12" s="188" t="s">
        <v>75</v>
      </c>
      <c r="H12" s="198" t="s">
        <v>45</v>
      </c>
      <c r="I12" s="199" t="s">
        <v>46</v>
      </c>
      <c r="J12" s="198" t="s">
        <v>47</v>
      </c>
      <c r="K12" s="198" t="s">
        <v>48</v>
      </c>
      <c r="L12" s="191">
        <v>8.3333333333333329E-2</v>
      </c>
      <c r="M12" s="188" t="s">
        <v>128</v>
      </c>
      <c r="N12" s="191">
        <v>8.3333333333333329E-2</v>
      </c>
      <c r="O12" s="188" t="s">
        <v>116</v>
      </c>
      <c r="P12" s="191">
        <v>8.3333333333333329E-2</v>
      </c>
      <c r="Q12" s="188" t="s">
        <v>117</v>
      </c>
      <c r="R12" s="191">
        <v>8.3333333333333329E-2</v>
      </c>
      <c r="S12" s="188" t="s">
        <v>131</v>
      </c>
      <c r="T12" s="191">
        <v>8.3333333333333329E-2</v>
      </c>
      <c r="U12" s="191">
        <v>8.3333333333333329E-2</v>
      </c>
      <c r="V12" s="188" t="s">
        <v>139</v>
      </c>
      <c r="W12" s="191">
        <v>8.3333333333333329E-2</v>
      </c>
      <c r="X12" s="191">
        <v>8.3333333333333329E-2</v>
      </c>
      <c r="Y12" s="190" t="s">
        <v>140</v>
      </c>
      <c r="Z12" s="191">
        <v>8.3333333333333329E-2</v>
      </c>
      <c r="AA12" s="191">
        <v>8.3333333333333329E-2</v>
      </c>
      <c r="AB12" s="190" t="s">
        <v>140</v>
      </c>
      <c r="AC12" s="191">
        <v>8.3333333333333329E-2</v>
      </c>
      <c r="AD12" s="191">
        <v>8.3333333333333329E-2</v>
      </c>
      <c r="AE12" s="188" t="s">
        <v>141</v>
      </c>
      <c r="AF12" s="191">
        <v>8.3333333333333329E-2</v>
      </c>
      <c r="AG12" s="191">
        <v>8.3333333333333329E-2</v>
      </c>
      <c r="AH12" s="190" t="s">
        <v>142</v>
      </c>
      <c r="AI12" s="218">
        <v>8.3333333333333329E-2</v>
      </c>
      <c r="AJ12" s="191">
        <v>8.3333333333333329E-2</v>
      </c>
      <c r="AK12" s="188" t="s">
        <v>143</v>
      </c>
      <c r="AL12" s="191">
        <v>8.3333333333333329E-2</v>
      </c>
      <c r="AM12" s="191">
        <v>8.3333333333333329E-2</v>
      </c>
      <c r="AN12" s="189" t="s">
        <v>144</v>
      </c>
      <c r="AO12" s="191">
        <v>8.3333333333333329E-2</v>
      </c>
      <c r="AP12" s="192">
        <v>8.3333333333333329E-2</v>
      </c>
      <c r="AQ12" s="193" t="s">
        <v>145</v>
      </c>
      <c r="AR12" s="298"/>
      <c r="AS12" s="204"/>
      <c r="AT12" s="403"/>
      <c r="AU12" s="389">
        <f t="shared" si="0"/>
        <v>1</v>
      </c>
      <c r="AV12" s="191">
        <f t="shared" si="1"/>
        <v>1</v>
      </c>
      <c r="AW12" s="14"/>
      <c r="AX12" s="19" t="s">
        <v>146</v>
      </c>
      <c r="AY12" s="13"/>
      <c r="AZ12" s="13" t="s">
        <v>1360</v>
      </c>
      <c r="BA12" s="1"/>
      <c r="BB12" s="1"/>
      <c r="BC12" s="1"/>
    </row>
    <row r="13" spans="1:55" ht="409.5">
      <c r="A13" s="194" t="s">
        <v>147</v>
      </c>
      <c r="B13" s="383" t="s">
        <v>148</v>
      </c>
      <c r="C13" s="384" t="s">
        <v>87</v>
      </c>
      <c r="D13" s="216" t="s">
        <v>149</v>
      </c>
      <c r="E13" s="216" t="s">
        <v>150</v>
      </c>
      <c r="F13" s="196" t="s">
        <v>151</v>
      </c>
      <c r="G13" s="197" t="s">
        <v>44</v>
      </c>
      <c r="H13" s="198" t="s">
        <v>45</v>
      </c>
      <c r="I13" s="199" t="s">
        <v>46</v>
      </c>
      <c r="J13" s="198" t="s">
        <v>47</v>
      </c>
      <c r="K13" s="198" t="s">
        <v>48</v>
      </c>
      <c r="L13" s="199">
        <v>0</v>
      </c>
      <c r="M13" s="188" t="s">
        <v>152</v>
      </c>
      <c r="N13" s="188">
        <v>1</v>
      </c>
      <c r="O13" s="188" t="s">
        <v>153</v>
      </c>
      <c r="P13" s="188">
        <v>2</v>
      </c>
      <c r="Q13" s="188" t="s">
        <v>1437</v>
      </c>
      <c r="R13" s="188">
        <v>1</v>
      </c>
      <c r="S13" s="188" t="s">
        <v>1571</v>
      </c>
      <c r="T13" s="199">
        <v>1</v>
      </c>
      <c r="U13" s="188">
        <v>3</v>
      </c>
      <c r="V13" s="188" t="s">
        <v>1572</v>
      </c>
      <c r="W13" s="199">
        <v>0</v>
      </c>
      <c r="X13" s="188">
        <v>2</v>
      </c>
      <c r="Y13" s="190" t="s">
        <v>1573</v>
      </c>
      <c r="Z13" s="199">
        <v>0</v>
      </c>
      <c r="AA13" s="188">
        <v>1</v>
      </c>
      <c r="AB13" s="190" t="s">
        <v>154</v>
      </c>
      <c r="AC13" s="199">
        <v>1</v>
      </c>
      <c r="AD13" s="188">
        <v>1</v>
      </c>
      <c r="AE13" s="188" t="s">
        <v>1574</v>
      </c>
      <c r="AF13" s="199">
        <v>0</v>
      </c>
      <c r="AG13" s="188">
        <v>4</v>
      </c>
      <c r="AH13" s="190" t="s">
        <v>1438</v>
      </c>
      <c r="AI13" s="198">
        <v>1</v>
      </c>
      <c r="AJ13" s="188">
        <v>3</v>
      </c>
      <c r="AK13" s="188" t="s">
        <v>155</v>
      </c>
      <c r="AL13" s="199">
        <v>0</v>
      </c>
      <c r="AM13" s="189">
        <v>1</v>
      </c>
      <c r="AN13" s="189" t="s">
        <v>1380</v>
      </c>
      <c r="AO13" s="404">
        <v>1</v>
      </c>
      <c r="AP13" s="405">
        <v>1</v>
      </c>
      <c r="AQ13" s="405" t="s">
        <v>156</v>
      </c>
      <c r="AR13" s="406"/>
      <c r="AS13" s="204"/>
      <c r="AT13" s="211">
        <f t="shared" ref="AT13:AT97" si="3">+L13+N13+P13+R13+U13+X13+AA13+AD13+AG13+AJ13+AM13+AP13</f>
        <v>20</v>
      </c>
      <c r="AU13" s="211">
        <f t="shared" si="0"/>
        <v>8</v>
      </c>
      <c r="AV13" s="191" t="str">
        <f t="shared" si="1"/>
        <v>2 Asesorías</v>
      </c>
      <c r="AW13" s="14" t="s">
        <v>157</v>
      </c>
      <c r="AX13" s="21" t="s">
        <v>158</v>
      </c>
      <c r="AY13" s="13"/>
      <c r="AZ13" s="13" t="s">
        <v>1360</v>
      </c>
      <c r="BA13" s="170"/>
      <c r="BB13" s="1"/>
      <c r="BC13" s="1"/>
    </row>
    <row r="14" spans="1:55" ht="181.5">
      <c r="A14" s="407" t="s">
        <v>147</v>
      </c>
      <c r="B14" s="384" t="s">
        <v>148</v>
      </c>
      <c r="C14" s="384" t="s">
        <v>87</v>
      </c>
      <c r="D14" s="220" t="s">
        <v>159</v>
      </c>
      <c r="E14" s="216" t="s">
        <v>160</v>
      </c>
      <c r="F14" s="196" t="s">
        <v>161</v>
      </c>
      <c r="G14" s="197" t="s">
        <v>44</v>
      </c>
      <c r="H14" s="198" t="s">
        <v>45</v>
      </c>
      <c r="I14" s="199" t="s">
        <v>46</v>
      </c>
      <c r="J14" s="198" t="s">
        <v>47</v>
      </c>
      <c r="K14" s="198" t="s">
        <v>48</v>
      </c>
      <c r="L14" s="199">
        <v>0</v>
      </c>
      <c r="M14" s="188" t="s">
        <v>162</v>
      </c>
      <c r="N14" s="199">
        <v>0</v>
      </c>
      <c r="O14" s="188" t="s">
        <v>163</v>
      </c>
      <c r="P14" s="196">
        <v>0.09</v>
      </c>
      <c r="Q14" s="188" t="s">
        <v>164</v>
      </c>
      <c r="R14" s="196">
        <v>0.09</v>
      </c>
      <c r="S14" s="188" t="s">
        <v>165</v>
      </c>
      <c r="T14" s="196">
        <v>0.09</v>
      </c>
      <c r="U14" s="196">
        <v>0.09</v>
      </c>
      <c r="V14" s="188" t="s">
        <v>166</v>
      </c>
      <c r="W14" s="196">
        <v>0.09</v>
      </c>
      <c r="X14" s="196">
        <v>0.09</v>
      </c>
      <c r="Y14" s="190" t="s">
        <v>167</v>
      </c>
      <c r="Z14" s="196">
        <v>0.09</v>
      </c>
      <c r="AA14" s="196">
        <v>0.09</v>
      </c>
      <c r="AB14" s="190" t="s">
        <v>168</v>
      </c>
      <c r="AC14" s="196">
        <v>0.09</v>
      </c>
      <c r="AD14" s="196">
        <v>0.09</v>
      </c>
      <c r="AE14" s="188" t="s">
        <v>169</v>
      </c>
      <c r="AF14" s="196">
        <v>0.13</v>
      </c>
      <c r="AG14" s="196">
        <v>0.13</v>
      </c>
      <c r="AH14" s="190" t="s">
        <v>170</v>
      </c>
      <c r="AI14" s="202">
        <v>0.13</v>
      </c>
      <c r="AJ14" s="196">
        <v>0.13</v>
      </c>
      <c r="AK14" s="188" t="s">
        <v>171</v>
      </c>
      <c r="AL14" s="196">
        <v>0.1</v>
      </c>
      <c r="AM14" s="196">
        <v>0.1</v>
      </c>
      <c r="AN14" s="189" t="s">
        <v>172</v>
      </c>
      <c r="AO14" s="408">
        <v>0.1</v>
      </c>
      <c r="AP14" s="409">
        <v>0.1</v>
      </c>
      <c r="AQ14" s="410" t="s">
        <v>173</v>
      </c>
      <c r="AR14" s="298"/>
      <c r="AS14" s="204"/>
      <c r="AT14" s="205">
        <f t="shared" si="3"/>
        <v>0.99999999999999989</v>
      </c>
      <c r="AU14" s="205">
        <f t="shared" si="0"/>
        <v>0.99999999999999989</v>
      </c>
      <c r="AV14" s="191" t="str">
        <f t="shared" si="1"/>
        <v>1 Documento con el lineamiento</v>
      </c>
      <c r="AW14" s="22"/>
      <c r="AX14" s="21" t="s">
        <v>57</v>
      </c>
      <c r="AY14" s="23"/>
      <c r="AZ14" s="13" t="s">
        <v>1360</v>
      </c>
      <c r="BA14" s="13"/>
      <c r="BB14" s="1"/>
      <c r="BC14" s="1"/>
    </row>
    <row r="15" spans="1:55" ht="409.5">
      <c r="A15" s="194" t="s">
        <v>147</v>
      </c>
      <c r="B15" s="194" t="s">
        <v>174</v>
      </c>
      <c r="C15" s="194" t="s">
        <v>87</v>
      </c>
      <c r="D15" s="194" t="s">
        <v>175</v>
      </c>
      <c r="E15" s="392" t="s">
        <v>176</v>
      </c>
      <c r="F15" s="196" t="s">
        <v>177</v>
      </c>
      <c r="G15" s="197" t="s">
        <v>44</v>
      </c>
      <c r="H15" s="198" t="s">
        <v>45</v>
      </c>
      <c r="I15" s="199" t="s">
        <v>46</v>
      </c>
      <c r="J15" s="198" t="s">
        <v>47</v>
      </c>
      <c r="K15" s="198" t="s">
        <v>48</v>
      </c>
      <c r="L15" s="199">
        <v>2</v>
      </c>
      <c r="M15" s="188" t="s">
        <v>178</v>
      </c>
      <c r="N15" s="188">
        <v>1</v>
      </c>
      <c r="O15" s="188" t="s">
        <v>1575</v>
      </c>
      <c r="P15" s="188">
        <v>1</v>
      </c>
      <c r="Q15" s="188" t="s">
        <v>179</v>
      </c>
      <c r="R15" s="188">
        <v>1</v>
      </c>
      <c r="S15" s="188" t="s">
        <v>1576</v>
      </c>
      <c r="T15" s="199">
        <v>1</v>
      </c>
      <c r="U15" s="188">
        <v>1</v>
      </c>
      <c r="V15" s="188" t="s">
        <v>1577</v>
      </c>
      <c r="W15" s="199">
        <v>1</v>
      </c>
      <c r="X15" s="188">
        <v>3</v>
      </c>
      <c r="Y15" s="190" t="s">
        <v>1578</v>
      </c>
      <c r="Z15" s="199">
        <v>1</v>
      </c>
      <c r="AA15" s="188">
        <v>1</v>
      </c>
      <c r="AB15" s="190" t="s">
        <v>180</v>
      </c>
      <c r="AC15" s="199">
        <v>1</v>
      </c>
      <c r="AD15" s="188">
        <v>1</v>
      </c>
      <c r="AE15" s="188" t="s">
        <v>1579</v>
      </c>
      <c r="AF15" s="199">
        <v>1</v>
      </c>
      <c r="AG15" s="188">
        <v>3</v>
      </c>
      <c r="AH15" s="190" t="s">
        <v>1580</v>
      </c>
      <c r="AI15" s="198">
        <v>1</v>
      </c>
      <c r="AJ15" s="188">
        <v>1</v>
      </c>
      <c r="AK15" s="188" t="s">
        <v>1581</v>
      </c>
      <c r="AL15" s="199">
        <v>1</v>
      </c>
      <c r="AM15" s="189">
        <v>2</v>
      </c>
      <c r="AN15" s="189" t="s">
        <v>1582</v>
      </c>
      <c r="AO15" s="199">
        <v>1</v>
      </c>
      <c r="AP15" s="306">
        <v>1</v>
      </c>
      <c r="AQ15" s="306" t="s">
        <v>181</v>
      </c>
      <c r="AR15" s="203"/>
      <c r="AS15" s="204"/>
      <c r="AT15" s="211">
        <f t="shared" si="3"/>
        <v>18</v>
      </c>
      <c r="AU15" s="211">
        <f t="shared" si="0"/>
        <v>13</v>
      </c>
      <c r="AV15" s="191" t="str">
        <f t="shared" si="1"/>
        <v>3 Acciones</v>
      </c>
      <c r="AW15" s="22" t="s">
        <v>182</v>
      </c>
      <c r="AX15" s="21" t="s">
        <v>183</v>
      </c>
      <c r="AY15" s="13"/>
      <c r="AZ15" s="13" t="s">
        <v>1360</v>
      </c>
      <c r="BA15" s="170"/>
      <c r="BB15" s="1"/>
      <c r="BC15" s="1"/>
    </row>
    <row r="16" spans="1:55" ht="99">
      <c r="A16" s="194" t="s">
        <v>147</v>
      </c>
      <c r="B16" s="194" t="s">
        <v>174</v>
      </c>
      <c r="C16" s="194" t="s">
        <v>87</v>
      </c>
      <c r="D16" s="194" t="s">
        <v>175</v>
      </c>
      <c r="E16" s="227" t="s">
        <v>184</v>
      </c>
      <c r="F16" s="196" t="s">
        <v>185</v>
      </c>
      <c r="G16" s="197" t="s">
        <v>44</v>
      </c>
      <c r="H16" s="198" t="s">
        <v>45</v>
      </c>
      <c r="I16" s="199" t="s">
        <v>46</v>
      </c>
      <c r="J16" s="198"/>
      <c r="K16" s="198"/>
      <c r="L16" s="191">
        <v>8.3333333333333329E-2</v>
      </c>
      <c r="M16" s="186" t="s">
        <v>186</v>
      </c>
      <c r="N16" s="191">
        <v>8.3333333333333329E-2</v>
      </c>
      <c r="O16" s="186" t="s">
        <v>1583</v>
      </c>
      <c r="P16" s="191">
        <v>8.3333333333333329E-2</v>
      </c>
      <c r="Q16" s="186" t="s">
        <v>1584</v>
      </c>
      <c r="R16" s="191">
        <v>8.3333333333333329E-2</v>
      </c>
      <c r="S16" s="186" t="s">
        <v>187</v>
      </c>
      <c r="T16" s="191">
        <v>8.3333333333333329E-2</v>
      </c>
      <c r="U16" s="191">
        <v>8.3333333333333329E-2</v>
      </c>
      <c r="V16" s="186" t="s">
        <v>1585</v>
      </c>
      <c r="W16" s="191">
        <v>8.3333333333333329E-2</v>
      </c>
      <c r="X16" s="191">
        <v>8.3333333333333329E-2</v>
      </c>
      <c r="Y16" s="190" t="s">
        <v>1586</v>
      </c>
      <c r="Z16" s="191">
        <v>8.3333333333333329E-2</v>
      </c>
      <c r="AA16" s="191">
        <v>8.3333333333333329E-2</v>
      </c>
      <c r="AB16" s="190" t="s">
        <v>1587</v>
      </c>
      <c r="AC16" s="191">
        <v>8.3333333333333329E-2</v>
      </c>
      <c r="AD16" s="191">
        <v>8.3333333333333329E-2</v>
      </c>
      <c r="AE16" s="188" t="s">
        <v>188</v>
      </c>
      <c r="AF16" s="191">
        <v>8.3333333333333329E-2</v>
      </c>
      <c r="AG16" s="191">
        <v>8.3333333333333329E-2</v>
      </c>
      <c r="AH16" s="190" t="s">
        <v>189</v>
      </c>
      <c r="AI16" s="218">
        <v>8.3333333333333329E-2</v>
      </c>
      <c r="AJ16" s="191">
        <v>8.3333333333333329E-2</v>
      </c>
      <c r="AK16" s="188" t="s">
        <v>190</v>
      </c>
      <c r="AL16" s="191">
        <v>8.3333333333333329E-2</v>
      </c>
      <c r="AM16" s="191">
        <v>8.3299999999999999E-2</v>
      </c>
      <c r="AN16" s="189" t="s">
        <v>1439</v>
      </c>
      <c r="AO16" s="191">
        <v>8.3333333333333329E-2</v>
      </c>
      <c r="AP16" s="191">
        <v>8.3333333333333329E-2</v>
      </c>
      <c r="AQ16" s="188" t="s">
        <v>191</v>
      </c>
      <c r="AR16" s="203"/>
      <c r="AS16" s="204"/>
      <c r="AT16" s="205">
        <f t="shared" si="3"/>
        <v>0.99996666666666678</v>
      </c>
      <c r="AU16" s="205">
        <f t="shared" si="0"/>
        <v>1</v>
      </c>
      <c r="AV16" s="191" t="str">
        <f t="shared" si="1"/>
        <v xml:space="preserve"> 1 Documento</v>
      </c>
      <c r="AW16" s="22"/>
      <c r="AX16" s="21" t="s">
        <v>85</v>
      </c>
      <c r="AY16" s="13"/>
      <c r="AZ16" s="13" t="s">
        <v>1360</v>
      </c>
      <c r="BA16" s="13"/>
      <c r="BB16" s="1"/>
      <c r="BC16" s="1"/>
    </row>
    <row r="17" spans="1:55" ht="409.5">
      <c r="A17" s="411" t="s">
        <v>147</v>
      </c>
      <c r="B17" s="348" t="s">
        <v>192</v>
      </c>
      <c r="C17" s="348" t="s">
        <v>193</v>
      </c>
      <c r="D17" s="348" t="s">
        <v>194</v>
      </c>
      <c r="E17" s="216" t="s">
        <v>195</v>
      </c>
      <c r="F17" s="196" t="s">
        <v>196</v>
      </c>
      <c r="G17" s="199" t="s">
        <v>58</v>
      </c>
      <c r="H17" s="198" t="s">
        <v>45</v>
      </c>
      <c r="I17" s="199" t="s">
        <v>46</v>
      </c>
      <c r="J17" s="198" t="s">
        <v>47</v>
      </c>
      <c r="K17" s="198" t="s">
        <v>48</v>
      </c>
      <c r="L17" s="188">
        <v>0</v>
      </c>
      <c r="M17" s="188" t="s">
        <v>104</v>
      </c>
      <c r="N17" s="188">
        <v>2</v>
      </c>
      <c r="O17" s="188" t="s">
        <v>197</v>
      </c>
      <c r="P17" s="188">
        <v>1</v>
      </c>
      <c r="Q17" s="188" t="s">
        <v>198</v>
      </c>
      <c r="R17" s="188">
        <v>6</v>
      </c>
      <c r="S17" s="188" t="s">
        <v>199</v>
      </c>
      <c r="T17" s="188">
        <v>4</v>
      </c>
      <c r="U17" s="188">
        <v>4</v>
      </c>
      <c r="V17" s="188" t="s">
        <v>200</v>
      </c>
      <c r="W17" s="188">
        <v>2</v>
      </c>
      <c r="X17" s="188">
        <v>7</v>
      </c>
      <c r="Y17" s="190" t="s">
        <v>201</v>
      </c>
      <c r="Z17" s="188">
        <v>2</v>
      </c>
      <c r="AA17" s="188">
        <v>12</v>
      </c>
      <c r="AB17" s="190" t="s">
        <v>202</v>
      </c>
      <c r="AC17" s="188">
        <v>2</v>
      </c>
      <c r="AD17" s="188">
        <v>9</v>
      </c>
      <c r="AE17" s="190" t="s">
        <v>203</v>
      </c>
      <c r="AF17" s="188">
        <v>2</v>
      </c>
      <c r="AG17" s="188">
        <v>16</v>
      </c>
      <c r="AH17" s="190" t="s">
        <v>204</v>
      </c>
      <c r="AI17" s="190">
        <v>2</v>
      </c>
      <c r="AJ17" s="188">
        <v>18</v>
      </c>
      <c r="AK17" s="188" t="s">
        <v>205</v>
      </c>
      <c r="AL17" s="188">
        <v>2</v>
      </c>
      <c r="AM17" s="189">
        <v>19</v>
      </c>
      <c r="AN17" s="189" t="s">
        <v>206</v>
      </c>
      <c r="AO17" s="188">
        <v>0</v>
      </c>
      <c r="AP17" s="188">
        <v>16</v>
      </c>
      <c r="AQ17" s="189" t="s">
        <v>207</v>
      </c>
      <c r="AR17" s="298"/>
      <c r="AS17" s="204"/>
      <c r="AT17" s="211">
        <f t="shared" si="3"/>
        <v>110</v>
      </c>
      <c r="AU17" s="211">
        <f t="shared" si="0"/>
        <v>25</v>
      </c>
      <c r="AV17" s="191" t="str">
        <f t="shared" si="1"/>
        <v>25 visitas</v>
      </c>
      <c r="AW17" s="14" t="s">
        <v>208</v>
      </c>
      <c r="AX17" s="16" t="s">
        <v>209</v>
      </c>
      <c r="AY17" s="13"/>
      <c r="AZ17" s="13" t="s">
        <v>1360</v>
      </c>
      <c r="BA17" s="170"/>
      <c r="BB17" s="13"/>
      <c r="BC17" s="13"/>
    </row>
    <row r="18" spans="1:55" ht="409.5">
      <c r="A18" s="194" t="s">
        <v>147</v>
      </c>
      <c r="B18" s="194" t="s">
        <v>192</v>
      </c>
      <c r="C18" s="194" t="s">
        <v>193</v>
      </c>
      <c r="D18" s="194" t="s">
        <v>210</v>
      </c>
      <c r="E18" s="195" t="s">
        <v>211</v>
      </c>
      <c r="F18" s="196" t="s">
        <v>211</v>
      </c>
      <c r="G18" s="197" t="s">
        <v>58</v>
      </c>
      <c r="H18" s="198" t="s">
        <v>45</v>
      </c>
      <c r="I18" s="199" t="s">
        <v>46</v>
      </c>
      <c r="J18" s="198" t="s">
        <v>47</v>
      </c>
      <c r="K18" s="198" t="s">
        <v>48</v>
      </c>
      <c r="L18" s="196">
        <v>0.1</v>
      </c>
      <c r="M18" s="188" t="s">
        <v>212</v>
      </c>
      <c r="N18" s="196">
        <v>0.2</v>
      </c>
      <c r="O18" s="188" t="s">
        <v>213</v>
      </c>
      <c r="P18" s="196">
        <v>0.2</v>
      </c>
      <c r="Q18" s="188" t="s">
        <v>214</v>
      </c>
      <c r="R18" s="196">
        <v>0.2</v>
      </c>
      <c r="S18" s="188" t="s">
        <v>214</v>
      </c>
      <c r="T18" s="196">
        <v>0.1</v>
      </c>
      <c r="U18" s="196">
        <v>0.1</v>
      </c>
      <c r="V18" s="188" t="s">
        <v>215</v>
      </c>
      <c r="W18" s="196">
        <v>0.1</v>
      </c>
      <c r="X18" s="196">
        <v>0.1</v>
      </c>
      <c r="Y18" s="190" t="s">
        <v>216</v>
      </c>
      <c r="Z18" s="196">
        <v>0.1</v>
      </c>
      <c r="AA18" s="196">
        <v>0.1</v>
      </c>
      <c r="AB18" s="190" t="s">
        <v>217</v>
      </c>
      <c r="AC18" s="196">
        <v>0</v>
      </c>
      <c r="AD18" s="351">
        <v>0</v>
      </c>
      <c r="AE18" s="188" t="s">
        <v>218</v>
      </c>
      <c r="AF18" s="196">
        <v>0</v>
      </c>
      <c r="AG18" s="196">
        <v>0</v>
      </c>
      <c r="AH18" s="190" t="s">
        <v>219</v>
      </c>
      <c r="AI18" s="202">
        <v>0</v>
      </c>
      <c r="AJ18" s="202">
        <v>0</v>
      </c>
      <c r="AK18" s="188" t="s">
        <v>220</v>
      </c>
      <c r="AL18" s="196">
        <v>0</v>
      </c>
      <c r="AM18" s="196">
        <v>0</v>
      </c>
      <c r="AN18" s="189" t="s">
        <v>1588</v>
      </c>
      <c r="AO18" s="196">
        <v>0</v>
      </c>
      <c r="AP18" s="196">
        <v>0</v>
      </c>
      <c r="AQ18" s="189" t="s">
        <v>221</v>
      </c>
      <c r="AR18" s="298"/>
      <c r="AS18" s="204"/>
      <c r="AT18" s="205">
        <f t="shared" si="3"/>
        <v>0.99999999999999989</v>
      </c>
      <c r="AU18" s="205">
        <f t="shared" si="0"/>
        <v>0.99999999999999989</v>
      </c>
      <c r="AV18" s="191" t="str">
        <f t="shared" si="1"/>
        <v>1 Termino de referencia actualizado</v>
      </c>
      <c r="AW18" s="14" t="s">
        <v>222</v>
      </c>
      <c r="AX18" s="19" t="s">
        <v>223</v>
      </c>
      <c r="AY18" s="13"/>
      <c r="AZ18" s="13" t="s">
        <v>1360</v>
      </c>
      <c r="BA18" s="13"/>
      <c r="BB18" s="13"/>
      <c r="BC18" s="13"/>
    </row>
    <row r="19" spans="1:55" s="209" customFormat="1" ht="115.5">
      <c r="A19" s="194" t="s">
        <v>147</v>
      </c>
      <c r="B19" s="194" t="s">
        <v>192</v>
      </c>
      <c r="C19" s="194" t="s">
        <v>193</v>
      </c>
      <c r="D19" s="194" t="s">
        <v>210</v>
      </c>
      <c r="E19" s="195" t="s">
        <v>224</v>
      </c>
      <c r="F19" s="196" t="s">
        <v>224</v>
      </c>
      <c r="G19" s="197" t="s">
        <v>58</v>
      </c>
      <c r="H19" s="198" t="s">
        <v>45</v>
      </c>
      <c r="I19" s="199" t="s">
        <v>46</v>
      </c>
      <c r="J19" s="198" t="s">
        <v>47</v>
      </c>
      <c r="K19" s="198" t="s">
        <v>48</v>
      </c>
      <c r="L19" s="199">
        <v>0</v>
      </c>
      <c r="M19" s="200" t="s">
        <v>225</v>
      </c>
      <c r="N19" s="196">
        <v>0.3</v>
      </c>
      <c r="O19" s="186" t="s">
        <v>1381</v>
      </c>
      <c r="P19" s="196">
        <v>0.1</v>
      </c>
      <c r="Q19" s="186" t="s">
        <v>1440</v>
      </c>
      <c r="R19" s="196">
        <v>0.1</v>
      </c>
      <c r="S19" s="186" t="s">
        <v>226</v>
      </c>
      <c r="T19" s="196">
        <v>0.1</v>
      </c>
      <c r="U19" s="196">
        <v>0.1</v>
      </c>
      <c r="V19" s="186" t="s">
        <v>1441</v>
      </c>
      <c r="W19" s="196">
        <v>0.05</v>
      </c>
      <c r="X19" s="196">
        <v>0.05</v>
      </c>
      <c r="Y19" s="186" t="s">
        <v>1589</v>
      </c>
      <c r="Z19" s="196">
        <v>0.1</v>
      </c>
      <c r="AA19" s="196">
        <v>0.1</v>
      </c>
      <c r="AB19" s="186" t="s">
        <v>1590</v>
      </c>
      <c r="AC19" s="196">
        <v>0.05</v>
      </c>
      <c r="AD19" s="196">
        <v>0.05</v>
      </c>
      <c r="AE19" s="188" t="s">
        <v>227</v>
      </c>
      <c r="AF19" s="196">
        <v>0.05</v>
      </c>
      <c r="AG19" s="201">
        <v>0.05</v>
      </c>
      <c r="AH19" s="190" t="s">
        <v>228</v>
      </c>
      <c r="AI19" s="202">
        <v>0.05</v>
      </c>
      <c r="AJ19" s="196">
        <v>0.05</v>
      </c>
      <c r="AK19" s="188" t="s">
        <v>229</v>
      </c>
      <c r="AL19" s="196">
        <v>0.05</v>
      </c>
      <c r="AM19" s="210">
        <v>0.05</v>
      </c>
      <c r="AN19" s="189" t="s">
        <v>229</v>
      </c>
      <c r="AO19" s="196">
        <v>0.05</v>
      </c>
      <c r="AP19" s="196">
        <v>0.05</v>
      </c>
      <c r="AQ19" s="188" t="s">
        <v>230</v>
      </c>
      <c r="AR19" s="203"/>
      <c r="AS19" s="204"/>
      <c r="AT19" s="205">
        <f t="shared" si="3"/>
        <v>1.0000000000000002</v>
      </c>
      <c r="AU19" s="205">
        <f t="shared" si="0"/>
        <v>1.0000000000000002</v>
      </c>
      <c r="AV19" s="191" t="str">
        <f t="shared" si="1"/>
        <v>1 Protocolo</v>
      </c>
      <c r="AW19" s="206"/>
      <c r="AX19" s="207" t="s">
        <v>223</v>
      </c>
      <c r="AY19" s="208" t="s">
        <v>231</v>
      </c>
      <c r="AZ19" s="204" t="s">
        <v>1360</v>
      </c>
      <c r="BA19" s="204"/>
      <c r="BB19" s="204"/>
      <c r="BC19" s="204"/>
    </row>
    <row r="20" spans="1:55" ht="409.5">
      <c r="A20" s="186" t="s">
        <v>147</v>
      </c>
      <c r="B20" s="186" t="s">
        <v>232</v>
      </c>
      <c r="C20" s="394" t="s">
        <v>87</v>
      </c>
      <c r="D20" s="221" t="s">
        <v>233</v>
      </c>
      <c r="E20" s="216" t="s">
        <v>234</v>
      </c>
      <c r="F20" s="412" t="s">
        <v>235</v>
      </c>
      <c r="G20" s="199" t="s">
        <v>44</v>
      </c>
      <c r="H20" s="198" t="s">
        <v>45</v>
      </c>
      <c r="I20" s="199" t="s">
        <v>46</v>
      </c>
      <c r="J20" s="198" t="s">
        <v>47</v>
      </c>
      <c r="K20" s="198" t="s">
        <v>48</v>
      </c>
      <c r="L20" s="199">
        <v>0</v>
      </c>
      <c r="M20" s="188" t="s">
        <v>236</v>
      </c>
      <c r="N20" s="188">
        <v>1</v>
      </c>
      <c r="O20" s="188" t="s">
        <v>1442</v>
      </c>
      <c r="P20" s="188">
        <v>1</v>
      </c>
      <c r="Q20" s="188" t="s">
        <v>1591</v>
      </c>
      <c r="R20" s="188">
        <v>1</v>
      </c>
      <c r="S20" s="188" t="s">
        <v>237</v>
      </c>
      <c r="T20" s="199">
        <v>1</v>
      </c>
      <c r="U20" s="188">
        <v>1</v>
      </c>
      <c r="V20" s="188" t="s">
        <v>238</v>
      </c>
      <c r="W20" s="199">
        <v>1</v>
      </c>
      <c r="X20" s="188">
        <v>1</v>
      </c>
      <c r="Y20" s="190" t="s">
        <v>239</v>
      </c>
      <c r="Z20" s="199">
        <v>1</v>
      </c>
      <c r="AA20" s="188">
        <v>1</v>
      </c>
      <c r="AB20" s="190" t="s">
        <v>240</v>
      </c>
      <c r="AC20" s="199">
        <v>1</v>
      </c>
      <c r="AD20" s="188">
        <v>1</v>
      </c>
      <c r="AE20" s="188" t="s">
        <v>241</v>
      </c>
      <c r="AF20" s="199">
        <v>1</v>
      </c>
      <c r="AG20" s="188">
        <v>1</v>
      </c>
      <c r="AH20" s="190" t="s">
        <v>242</v>
      </c>
      <c r="AI20" s="198">
        <v>1</v>
      </c>
      <c r="AJ20" s="188">
        <v>1</v>
      </c>
      <c r="AK20" s="188" t="s">
        <v>1592</v>
      </c>
      <c r="AL20" s="199">
        <v>1</v>
      </c>
      <c r="AM20" s="189">
        <v>1</v>
      </c>
      <c r="AN20" s="189" t="s">
        <v>243</v>
      </c>
      <c r="AO20" s="199">
        <v>1</v>
      </c>
      <c r="AP20" s="188">
        <v>1</v>
      </c>
      <c r="AQ20" s="188" t="s">
        <v>244</v>
      </c>
      <c r="AR20" s="203"/>
      <c r="AS20" s="204"/>
      <c r="AT20" s="211">
        <f t="shared" si="3"/>
        <v>11</v>
      </c>
      <c r="AU20" s="211">
        <f t="shared" si="0"/>
        <v>11</v>
      </c>
      <c r="AV20" s="191" t="str">
        <f t="shared" si="1"/>
        <v>1 Acción</v>
      </c>
      <c r="AW20" s="22" t="s">
        <v>245</v>
      </c>
      <c r="AX20" s="21" t="s">
        <v>246</v>
      </c>
      <c r="AY20" s="13"/>
      <c r="AZ20" s="13" t="s">
        <v>1360</v>
      </c>
      <c r="BA20" s="170"/>
      <c r="BB20" s="1"/>
      <c r="BC20" s="13"/>
    </row>
    <row r="21" spans="1:55" ht="330">
      <c r="A21" s="186" t="s">
        <v>147</v>
      </c>
      <c r="B21" s="186" t="s">
        <v>232</v>
      </c>
      <c r="C21" s="392" t="s">
        <v>1443</v>
      </c>
      <c r="D21" s="216" t="s">
        <v>247</v>
      </c>
      <c r="E21" s="216" t="s">
        <v>248</v>
      </c>
      <c r="F21" s="412" t="s">
        <v>235</v>
      </c>
      <c r="G21" s="350" t="s">
        <v>249</v>
      </c>
      <c r="H21" s="198" t="s">
        <v>45</v>
      </c>
      <c r="I21" s="199" t="s">
        <v>46</v>
      </c>
      <c r="J21" s="198" t="s">
        <v>47</v>
      </c>
      <c r="K21" s="198" t="s">
        <v>48</v>
      </c>
      <c r="L21" s="199">
        <v>0</v>
      </c>
      <c r="M21" s="188" t="s">
        <v>76</v>
      </c>
      <c r="N21" s="188">
        <v>2</v>
      </c>
      <c r="O21" s="188" t="s">
        <v>250</v>
      </c>
      <c r="P21" s="188">
        <v>6</v>
      </c>
      <c r="Q21" s="188" t="s">
        <v>251</v>
      </c>
      <c r="R21" s="188">
        <v>7</v>
      </c>
      <c r="S21" s="188" t="s">
        <v>252</v>
      </c>
      <c r="T21" s="199">
        <v>0</v>
      </c>
      <c r="U21" s="188">
        <v>12</v>
      </c>
      <c r="V21" s="200" t="s">
        <v>253</v>
      </c>
      <c r="W21" s="199">
        <v>2</v>
      </c>
      <c r="X21" s="188">
        <v>2</v>
      </c>
      <c r="Y21" s="190" t="s">
        <v>1593</v>
      </c>
      <c r="Z21" s="199">
        <v>2</v>
      </c>
      <c r="AA21" s="188">
        <v>0</v>
      </c>
      <c r="AB21" s="190" t="s">
        <v>254</v>
      </c>
      <c r="AC21" s="199">
        <v>2</v>
      </c>
      <c r="AD21" s="188">
        <v>2</v>
      </c>
      <c r="AE21" s="188" t="s">
        <v>1594</v>
      </c>
      <c r="AF21" s="199">
        <v>2</v>
      </c>
      <c r="AG21" s="188">
        <v>2</v>
      </c>
      <c r="AH21" s="190" t="s">
        <v>1595</v>
      </c>
      <c r="AI21" s="198">
        <v>2</v>
      </c>
      <c r="AJ21" s="199">
        <v>2</v>
      </c>
      <c r="AK21" s="188" t="s">
        <v>1596</v>
      </c>
      <c r="AL21" s="199">
        <v>2</v>
      </c>
      <c r="AM21" s="413">
        <v>2</v>
      </c>
      <c r="AN21" s="189" t="s">
        <v>1597</v>
      </c>
      <c r="AO21" s="199">
        <v>2</v>
      </c>
      <c r="AP21" s="188">
        <v>2</v>
      </c>
      <c r="AQ21" s="188" t="s">
        <v>255</v>
      </c>
      <c r="AR21" s="203"/>
      <c r="AS21" s="204"/>
      <c r="AT21" s="211">
        <f t="shared" si="3"/>
        <v>39</v>
      </c>
      <c r="AU21" s="211">
        <f t="shared" si="0"/>
        <v>29</v>
      </c>
      <c r="AV21" s="191" t="str">
        <f t="shared" si="1"/>
        <v>1 Acción</v>
      </c>
      <c r="AW21" s="22"/>
      <c r="AX21" s="21" t="s">
        <v>256</v>
      </c>
      <c r="AY21" s="13"/>
      <c r="AZ21" s="13" t="s">
        <v>1360</v>
      </c>
      <c r="BA21" s="170"/>
      <c r="BB21" s="13"/>
      <c r="BC21" s="13"/>
    </row>
    <row r="22" spans="1:55" ht="231">
      <c r="A22" s="336" t="s">
        <v>147</v>
      </c>
      <c r="B22" s="336" t="s">
        <v>232</v>
      </c>
      <c r="C22" s="414" t="s">
        <v>257</v>
      </c>
      <c r="D22" s="220" t="s">
        <v>258</v>
      </c>
      <c r="E22" s="220" t="s">
        <v>259</v>
      </c>
      <c r="F22" s="412" t="s">
        <v>235</v>
      </c>
      <c r="G22" s="199" t="s">
        <v>249</v>
      </c>
      <c r="H22" s="198" t="s">
        <v>45</v>
      </c>
      <c r="I22" s="199" t="s">
        <v>46</v>
      </c>
      <c r="J22" s="198" t="s">
        <v>47</v>
      </c>
      <c r="K22" s="198" t="s">
        <v>48</v>
      </c>
      <c r="L22" s="199">
        <v>0</v>
      </c>
      <c r="M22" s="188" t="s">
        <v>76</v>
      </c>
      <c r="N22" s="188">
        <v>0</v>
      </c>
      <c r="O22" s="188" t="s">
        <v>76</v>
      </c>
      <c r="P22" s="188">
        <v>2</v>
      </c>
      <c r="Q22" s="188" t="s">
        <v>1598</v>
      </c>
      <c r="R22" s="188">
        <v>2</v>
      </c>
      <c r="S22" s="188" t="s">
        <v>1598</v>
      </c>
      <c r="T22" s="199">
        <v>0</v>
      </c>
      <c r="U22" s="188">
        <v>3</v>
      </c>
      <c r="V22" s="188" t="s">
        <v>1599</v>
      </c>
      <c r="W22" s="199">
        <v>2</v>
      </c>
      <c r="X22" s="188">
        <v>2</v>
      </c>
      <c r="Y22" s="190" t="s">
        <v>260</v>
      </c>
      <c r="Z22" s="199">
        <v>2</v>
      </c>
      <c r="AA22" s="188">
        <v>1</v>
      </c>
      <c r="AB22" s="190" t="s">
        <v>1600</v>
      </c>
      <c r="AC22" s="199">
        <v>2</v>
      </c>
      <c r="AD22" s="188">
        <v>2</v>
      </c>
      <c r="AE22" s="188" t="s">
        <v>261</v>
      </c>
      <c r="AF22" s="199">
        <v>2</v>
      </c>
      <c r="AG22" s="188">
        <v>2</v>
      </c>
      <c r="AH22" s="190" t="s">
        <v>1601</v>
      </c>
      <c r="AI22" s="198">
        <v>2</v>
      </c>
      <c r="AJ22" s="188">
        <v>2</v>
      </c>
      <c r="AK22" s="188" t="s">
        <v>1602</v>
      </c>
      <c r="AL22" s="199">
        <v>2</v>
      </c>
      <c r="AM22" s="415">
        <v>2</v>
      </c>
      <c r="AN22" s="189" t="s">
        <v>1444</v>
      </c>
      <c r="AO22" s="199">
        <v>2</v>
      </c>
      <c r="AP22" s="188">
        <v>2</v>
      </c>
      <c r="AQ22" s="188" t="s">
        <v>1603</v>
      </c>
      <c r="AR22" s="203"/>
      <c r="AS22" s="204"/>
      <c r="AT22" s="211">
        <f t="shared" si="3"/>
        <v>20</v>
      </c>
      <c r="AU22" s="211">
        <f t="shared" si="0"/>
        <v>18</v>
      </c>
      <c r="AV22" s="191" t="str">
        <f t="shared" si="1"/>
        <v>1 Acción</v>
      </c>
      <c r="AW22" s="22"/>
      <c r="AX22" s="20" t="s">
        <v>262</v>
      </c>
      <c r="AY22" s="13"/>
      <c r="AZ22" s="13" t="s">
        <v>1360</v>
      </c>
      <c r="BA22" s="170"/>
      <c r="BB22" s="13"/>
      <c r="BC22" s="13"/>
    </row>
    <row r="23" spans="1:55" ht="409.5">
      <c r="A23" s="186" t="s">
        <v>147</v>
      </c>
      <c r="B23" s="186" t="s">
        <v>263</v>
      </c>
      <c r="C23" s="186" t="s">
        <v>87</v>
      </c>
      <c r="D23" s="186" t="s">
        <v>264</v>
      </c>
      <c r="E23" s="186" t="s">
        <v>265</v>
      </c>
      <c r="F23" s="195" t="s">
        <v>266</v>
      </c>
      <c r="G23" s="304" t="s">
        <v>44</v>
      </c>
      <c r="H23" s="198" t="s">
        <v>45</v>
      </c>
      <c r="I23" s="199" t="s">
        <v>46</v>
      </c>
      <c r="J23" s="198" t="s">
        <v>47</v>
      </c>
      <c r="K23" s="198" t="s">
        <v>48</v>
      </c>
      <c r="L23" s="188">
        <v>1</v>
      </c>
      <c r="M23" s="188" t="s">
        <v>1445</v>
      </c>
      <c r="N23" s="188">
        <v>0</v>
      </c>
      <c r="O23" s="188" t="s">
        <v>267</v>
      </c>
      <c r="P23" s="188">
        <v>1</v>
      </c>
      <c r="Q23" s="188" t="s">
        <v>268</v>
      </c>
      <c r="R23" s="188">
        <v>1</v>
      </c>
      <c r="S23" s="188" t="s">
        <v>269</v>
      </c>
      <c r="T23" s="199">
        <v>1</v>
      </c>
      <c r="U23" s="188">
        <v>2</v>
      </c>
      <c r="V23" s="188" t="s">
        <v>270</v>
      </c>
      <c r="W23" s="199">
        <v>1</v>
      </c>
      <c r="X23" s="188">
        <v>1</v>
      </c>
      <c r="Y23" s="190" t="s">
        <v>271</v>
      </c>
      <c r="Z23" s="199">
        <v>0</v>
      </c>
      <c r="AA23" s="199">
        <v>0</v>
      </c>
      <c r="AB23" s="190" t="s">
        <v>272</v>
      </c>
      <c r="AC23" s="199">
        <v>0</v>
      </c>
      <c r="AD23" s="188">
        <v>1</v>
      </c>
      <c r="AE23" s="188" t="s">
        <v>1604</v>
      </c>
      <c r="AF23" s="199">
        <v>1</v>
      </c>
      <c r="AG23" s="188">
        <v>1</v>
      </c>
      <c r="AH23" s="190" t="s">
        <v>273</v>
      </c>
      <c r="AI23" s="198">
        <v>1</v>
      </c>
      <c r="AJ23" s="188">
        <v>1</v>
      </c>
      <c r="AK23" s="188" t="s">
        <v>1446</v>
      </c>
      <c r="AL23" s="199">
        <v>0</v>
      </c>
      <c r="AM23" s="189">
        <v>2</v>
      </c>
      <c r="AN23" s="189" t="s">
        <v>1382</v>
      </c>
      <c r="AO23" s="199">
        <v>0</v>
      </c>
      <c r="AP23" s="189">
        <v>1</v>
      </c>
      <c r="AQ23" s="189" t="s">
        <v>1605</v>
      </c>
      <c r="AR23" s="298"/>
      <c r="AS23" s="204"/>
      <c r="AT23" s="211">
        <f t="shared" si="3"/>
        <v>12</v>
      </c>
      <c r="AU23" s="211">
        <f t="shared" si="0"/>
        <v>7</v>
      </c>
      <c r="AV23" s="191" t="str">
        <f t="shared" si="1"/>
        <v>2 Acciones de acompañamiento de Patrimonio</v>
      </c>
      <c r="AW23" s="22" t="s">
        <v>274</v>
      </c>
      <c r="AX23" s="20" t="s">
        <v>275</v>
      </c>
      <c r="AY23" s="13"/>
      <c r="AZ23" s="13" t="s">
        <v>1360</v>
      </c>
      <c r="BA23" s="170"/>
      <c r="BB23" s="13"/>
      <c r="BC23" s="13"/>
    </row>
    <row r="24" spans="1:55" s="209" customFormat="1" ht="214.5">
      <c r="A24" s="186" t="s">
        <v>147</v>
      </c>
      <c r="B24" s="186" t="s">
        <v>263</v>
      </c>
      <c r="C24" s="186" t="s">
        <v>87</v>
      </c>
      <c r="D24" s="186" t="s">
        <v>264</v>
      </c>
      <c r="E24" s="186" t="s">
        <v>265</v>
      </c>
      <c r="F24" s="195" t="s">
        <v>276</v>
      </c>
      <c r="G24" s="199" t="s">
        <v>58</v>
      </c>
      <c r="H24" s="198" t="s">
        <v>45</v>
      </c>
      <c r="I24" s="199" t="s">
        <v>46</v>
      </c>
      <c r="J24" s="198" t="s">
        <v>47</v>
      </c>
      <c r="K24" s="198" t="s">
        <v>48</v>
      </c>
      <c r="L24" s="188">
        <v>0</v>
      </c>
      <c r="M24" s="188" t="s">
        <v>267</v>
      </c>
      <c r="N24" s="188">
        <v>0</v>
      </c>
      <c r="O24" s="188" t="s">
        <v>267</v>
      </c>
      <c r="P24" s="188">
        <v>1</v>
      </c>
      <c r="Q24" s="188" t="s">
        <v>277</v>
      </c>
      <c r="R24" s="188">
        <v>2</v>
      </c>
      <c r="S24" s="188" t="s">
        <v>1447</v>
      </c>
      <c r="T24" s="188">
        <v>0</v>
      </c>
      <c r="U24" s="188">
        <v>4</v>
      </c>
      <c r="V24" s="188" t="s">
        <v>1606</v>
      </c>
      <c r="W24" s="188">
        <v>0</v>
      </c>
      <c r="X24" s="188">
        <v>1</v>
      </c>
      <c r="Y24" s="190" t="s">
        <v>278</v>
      </c>
      <c r="Z24" s="188">
        <v>0</v>
      </c>
      <c r="AA24" s="188">
        <v>1</v>
      </c>
      <c r="AB24" s="190" t="s">
        <v>279</v>
      </c>
      <c r="AC24" s="188">
        <v>0</v>
      </c>
      <c r="AD24" s="188">
        <v>1</v>
      </c>
      <c r="AE24" s="188" t="s">
        <v>280</v>
      </c>
      <c r="AF24" s="188">
        <v>0</v>
      </c>
      <c r="AG24" s="188">
        <v>2</v>
      </c>
      <c r="AH24" s="190" t="s">
        <v>281</v>
      </c>
      <c r="AI24" s="190">
        <v>0</v>
      </c>
      <c r="AJ24" s="188">
        <v>1</v>
      </c>
      <c r="AK24" s="188" t="s">
        <v>282</v>
      </c>
      <c r="AL24" s="188">
        <v>0</v>
      </c>
      <c r="AM24" s="189">
        <v>1</v>
      </c>
      <c r="AN24" s="189" t="s">
        <v>1607</v>
      </c>
      <c r="AO24" s="188">
        <v>0</v>
      </c>
      <c r="AP24" s="188">
        <v>0</v>
      </c>
      <c r="AQ24" s="188" t="s">
        <v>110</v>
      </c>
      <c r="AR24" s="203"/>
      <c r="AS24" s="204"/>
      <c r="AT24" s="211">
        <f t="shared" si="3"/>
        <v>14</v>
      </c>
      <c r="AU24" s="211">
        <f t="shared" si="0"/>
        <v>3</v>
      </c>
      <c r="AV24" s="191" t="str">
        <f t="shared" si="1"/>
        <v>2 Acciones de acompañamiento de Arqueología</v>
      </c>
      <c r="AW24" s="206"/>
      <c r="AX24" s="212" t="s">
        <v>283</v>
      </c>
      <c r="AY24" s="204"/>
      <c r="AZ24" s="204" t="s">
        <v>1360</v>
      </c>
      <c r="BA24" s="213"/>
      <c r="BB24" s="204"/>
      <c r="BC24" s="204"/>
    </row>
    <row r="25" spans="1:55" ht="409.5">
      <c r="A25" s="186" t="s">
        <v>147</v>
      </c>
      <c r="B25" s="186" t="s">
        <v>284</v>
      </c>
      <c r="C25" s="186" t="s">
        <v>87</v>
      </c>
      <c r="D25" s="186" t="s">
        <v>284</v>
      </c>
      <c r="E25" s="186" t="s">
        <v>285</v>
      </c>
      <c r="F25" s="195" t="s">
        <v>286</v>
      </c>
      <c r="G25" s="197" t="s">
        <v>44</v>
      </c>
      <c r="H25" s="198" t="s">
        <v>45</v>
      </c>
      <c r="I25" s="199" t="s">
        <v>46</v>
      </c>
      <c r="J25" s="198" t="s">
        <v>47</v>
      </c>
      <c r="K25" s="198" t="s">
        <v>48</v>
      </c>
      <c r="L25" s="191">
        <v>8.3333333333333329E-2</v>
      </c>
      <c r="M25" s="188" t="s">
        <v>287</v>
      </c>
      <c r="N25" s="191">
        <v>8.3333333333333329E-2</v>
      </c>
      <c r="O25" s="188" t="s">
        <v>1608</v>
      </c>
      <c r="P25" s="191">
        <v>8.3333333333333329E-2</v>
      </c>
      <c r="Q25" s="188" t="s">
        <v>1609</v>
      </c>
      <c r="R25" s="191">
        <v>8.3333333333333329E-2</v>
      </c>
      <c r="S25" s="191" t="s">
        <v>1610</v>
      </c>
      <c r="T25" s="191">
        <v>8.3333333333333329E-2</v>
      </c>
      <c r="U25" s="191">
        <v>8.3333333333333329E-2</v>
      </c>
      <c r="V25" s="191" t="s">
        <v>1611</v>
      </c>
      <c r="W25" s="191">
        <v>8.3333333333333329E-2</v>
      </c>
      <c r="X25" s="191">
        <v>8.3333333333333329E-2</v>
      </c>
      <c r="Y25" s="190" t="s">
        <v>288</v>
      </c>
      <c r="Z25" s="191">
        <v>8.3333333333333329E-2</v>
      </c>
      <c r="AA25" s="191">
        <v>8.3333333333333329E-2</v>
      </c>
      <c r="AB25" s="190" t="s">
        <v>289</v>
      </c>
      <c r="AC25" s="191">
        <v>8.3333333333333329E-2</v>
      </c>
      <c r="AD25" s="191">
        <v>8.3333333333333329E-2</v>
      </c>
      <c r="AE25" s="188" t="s">
        <v>290</v>
      </c>
      <c r="AF25" s="191">
        <v>8.3333333333333329E-2</v>
      </c>
      <c r="AG25" s="191">
        <v>8.3333333333333329E-2</v>
      </c>
      <c r="AH25" s="190" t="s">
        <v>291</v>
      </c>
      <c r="AI25" s="218">
        <v>8.3333333333333329E-2</v>
      </c>
      <c r="AJ25" s="191">
        <v>8.3333333333333329E-2</v>
      </c>
      <c r="AK25" s="188" t="s">
        <v>292</v>
      </c>
      <c r="AL25" s="191">
        <v>8.3333333333333329E-2</v>
      </c>
      <c r="AM25" s="191">
        <v>8.3333333333333329E-2</v>
      </c>
      <c r="AN25" s="189" t="s">
        <v>293</v>
      </c>
      <c r="AO25" s="191">
        <v>8.3333333333333329E-2</v>
      </c>
      <c r="AP25" s="191">
        <v>8.3299999999999999E-2</v>
      </c>
      <c r="AQ25" s="188" t="s">
        <v>294</v>
      </c>
      <c r="AR25" s="203"/>
      <c r="AS25" s="204"/>
      <c r="AT25" s="205">
        <f t="shared" si="3"/>
        <v>0.99996666666666678</v>
      </c>
      <c r="AU25" s="205">
        <f t="shared" si="0"/>
        <v>1</v>
      </c>
      <c r="AV25" s="191" t="str">
        <f t="shared" si="1"/>
        <v>1 inventario Nacional de bienes muebles del patrimonio arqueológico del país</v>
      </c>
      <c r="AW25" s="14" t="s">
        <v>295</v>
      </c>
      <c r="AX25" s="20" t="s">
        <v>296</v>
      </c>
      <c r="AY25" s="13"/>
      <c r="AZ25" s="13" t="s">
        <v>1360</v>
      </c>
      <c r="BA25" s="13"/>
      <c r="BB25" s="13"/>
      <c r="BC25" s="13"/>
    </row>
    <row r="26" spans="1:55" ht="99">
      <c r="A26" s="186" t="s">
        <v>147</v>
      </c>
      <c r="B26" s="186" t="s">
        <v>284</v>
      </c>
      <c r="C26" s="186" t="s">
        <v>87</v>
      </c>
      <c r="D26" s="186" t="s">
        <v>284</v>
      </c>
      <c r="E26" s="186" t="s">
        <v>285</v>
      </c>
      <c r="F26" s="195" t="s">
        <v>297</v>
      </c>
      <c r="G26" s="197" t="s">
        <v>44</v>
      </c>
      <c r="H26" s="198" t="s">
        <v>45</v>
      </c>
      <c r="I26" s="199" t="s">
        <v>46</v>
      </c>
      <c r="J26" s="198" t="s">
        <v>47</v>
      </c>
      <c r="K26" s="198" t="s">
        <v>48</v>
      </c>
      <c r="L26" s="223">
        <v>0</v>
      </c>
      <c r="M26" s="199" t="s">
        <v>298</v>
      </c>
      <c r="N26" s="416">
        <v>0.09</v>
      </c>
      <c r="O26" s="199" t="s">
        <v>1448</v>
      </c>
      <c r="P26" s="416">
        <v>0.09</v>
      </c>
      <c r="Q26" s="199" t="s">
        <v>1449</v>
      </c>
      <c r="R26" s="416">
        <v>0.09</v>
      </c>
      <c r="S26" s="199" t="s">
        <v>1450</v>
      </c>
      <c r="T26" s="191">
        <v>0.09</v>
      </c>
      <c r="U26" s="416">
        <v>0.09</v>
      </c>
      <c r="V26" s="199" t="s">
        <v>299</v>
      </c>
      <c r="W26" s="191">
        <v>0.09</v>
      </c>
      <c r="X26" s="191">
        <v>0.09</v>
      </c>
      <c r="Y26" s="190" t="s">
        <v>300</v>
      </c>
      <c r="Z26" s="191">
        <v>0.09</v>
      </c>
      <c r="AA26" s="191">
        <v>0.09</v>
      </c>
      <c r="AB26" s="190" t="s">
        <v>301</v>
      </c>
      <c r="AC26" s="191">
        <v>0.09</v>
      </c>
      <c r="AD26" s="191">
        <v>0.09</v>
      </c>
      <c r="AE26" s="190" t="s">
        <v>302</v>
      </c>
      <c r="AF26" s="191">
        <v>0.09</v>
      </c>
      <c r="AG26" s="191">
        <v>0.09</v>
      </c>
      <c r="AH26" s="190" t="s">
        <v>303</v>
      </c>
      <c r="AI26" s="218">
        <v>0.09</v>
      </c>
      <c r="AJ26" s="191">
        <v>0.09</v>
      </c>
      <c r="AK26" s="188" t="s">
        <v>304</v>
      </c>
      <c r="AL26" s="191">
        <v>0.09</v>
      </c>
      <c r="AM26" s="180">
        <v>0.09</v>
      </c>
      <c r="AN26" s="189" t="s">
        <v>305</v>
      </c>
      <c r="AO26" s="191">
        <v>0.1</v>
      </c>
      <c r="AP26" s="191">
        <v>0.1</v>
      </c>
      <c r="AQ26" s="188" t="s">
        <v>1451</v>
      </c>
      <c r="AR26" s="203"/>
      <c r="AS26" s="204"/>
      <c r="AT26" s="205">
        <f t="shared" si="3"/>
        <v>0.99999999999999978</v>
      </c>
      <c r="AU26" s="205">
        <f t="shared" si="0"/>
        <v>0.99999999999999978</v>
      </c>
      <c r="AV26" s="191" t="str">
        <f t="shared" si="1"/>
        <v>1 inventario Nacional de bienes inmuebles del patrimonio arqueológico del país</v>
      </c>
      <c r="AW26" s="14"/>
      <c r="AX26" s="20" t="s">
        <v>306</v>
      </c>
      <c r="AY26" s="13"/>
      <c r="AZ26" s="13" t="s">
        <v>1360</v>
      </c>
      <c r="BA26" s="13"/>
      <c r="BB26" s="13"/>
      <c r="BC26" s="13"/>
    </row>
    <row r="27" spans="1:55" ht="409.5">
      <c r="A27" s="411" t="s">
        <v>147</v>
      </c>
      <c r="B27" s="221" t="s">
        <v>307</v>
      </c>
      <c r="C27" s="221" t="s">
        <v>87</v>
      </c>
      <c r="D27" s="221" t="s">
        <v>308</v>
      </c>
      <c r="E27" s="221" t="s">
        <v>309</v>
      </c>
      <c r="F27" s="196">
        <v>1</v>
      </c>
      <c r="G27" s="199" t="s">
        <v>44</v>
      </c>
      <c r="H27" s="198" t="s">
        <v>45</v>
      </c>
      <c r="I27" s="199" t="s">
        <v>46</v>
      </c>
      <c r="J27" s="198" t="s">
        <v>47</v>
      </c>
      <c r="K27" s="198" t="s">
        <v>48</v>
      </c>
      <c r="L27" s="199">
        <v>0</v>
      </c>
      <c r="M27" s="188" t="s">
        <v>310</v>
      </c>
      <c r="N27" s="191">
        <f>100%/11</f>
        <v>9.0909090909090912E-2</v>
      </c>
      <c r="O27" s="188" t="s">
        <v>311</v>
      </c>
      <c r="P27" s="191">
        <f>100%/11</f>
        <v>9.0909090909090912E-2</v>
      </c>
      <c r="Q27" s="188" t="s">
        <v>1452</v>
      </c>
      <c r="R27" s="191">
        <f>100%/11</f>
        <v>9.0909090909090912E-2</v>
      </c>
      <c r="S27" s="188" t="s">
        <v>1452</v>
      </c>
      <c r="T27" s="191">
        <f t="shared" ref="T27:U27" si="4">100%/11</f>
        <v>9.0909090909090912E-2</v>
      </c>
      <c r="U27" s="191">
        <f t="shared" si="4"/>
        <v>9.0909090909090912E-2</v>
      </c>
      <c r="V27" s="188" t="s">
        <v>1453</v>
      </c>
      <c r="W27" s="191">
        <f t="shared" ref="W27:X27" si="5">100%/11</f>
        <v>9.0909090909090912E-2</v>
      </c>
      <c r="X27" s="191">
        <f t="shared" si="5"/>
        <v>9.0909090909090912E-2</v>
      </c>
      <c r="Y27" s="190" t="s">
        <v>1453</v>
      </c>
      <c r="Z27" s="191">
        <f t="shared" ref="Z27:AA27" si="6">100%/11</f>
        <v>9.0909090909090912E-2</v>
      </c>
      <c r="AA27" s="191">
        <f t="shared" si="6"/>
        <v>9.0909090909090912E-2</v>
      </c>
      <c r="AB27" s="190" t="s">
        <v>1454</v>
      </c>
      <c r="AC27" s="191">
        <v>9.0909090909090912E-2</v>
      </c>
      <c r="AD27" s="191">
        <v>9.0909090909090912E-2</v>
      </c>
      <c r="AE27" s="190" t="s">
        <v>1455</v>
      </c>
      <c r="AF27" s="191">
        <v>9.0909090909090912E-2</v>
      </c>
      <c r="AG27" s="191">
        <v>9.0909090909090912E-2</v>
      </c>
      <c r="AH27" s="190" t="s">
        <v>1456</v>
      </c>
      <c r="AI27" s="218">
        <v>9.0909090909090912E-2</v>
      </c>
      <c r="AJ27" s="191">
        <v>9.0909090909090912E-2</v>
      </c>
      <c r="AK27" s="188" t="s">
        <v>1457</v>
      </c>
      <c r="AL27" s="191">
        <v>9.0909090909090912E-2</v>
      </c>
      <c r="AM27" s="180">
        <v>0.1</v>
      </c>
      <c r="AN27" s="189" t="s">
        <v>1458</v>
      </c>
      <c r="AO27" s="191">
        <v>9.0909090909090912E-2</v>
      </c>
      <c r="AP27" s="219">
        <v>9.0909090909090912E-2</v>
      </c>
      <c r="AQ27" s="189" t="s">
        <v>1459</v>
      </c>
      <c r="AR27" s="298"/>
      <c r="AS27" s="204"/>
      <c r="AT27" s="205">
        <f t="shared" si="3"/>
        <v>1.0090909090909093</v>
      </c>
      <c r="AU27" s="205">
        <f t="shared" si="0"/>
        <v>1.0000000000000002</v>
      </c>
      <c r="AV27" s="191">
        <f t="shared" si="1"/>
        <v>1</v>
      </c>
      <c r="AW27" s="22" t="s">
        <v>312</v>
      </c>
      <c r="AX27" s="20" t="s">
        <v>296</v>
      </c>
      <c r="AY27" s="13"/>
      <c r="AZ27" s="13" t="s">
        <v>1360</v>
      </c>
      <c r="BA27" s="13"/>
      <c r="BB27" s="13"/>
      <c r="BC27" s="13"/>
    </row>
    <row r="28" spans="1:55" ht="141" customHeight="1">
      <c r="A28" s="222" t="s">
        <v>313</v>
      </c>
      <c r="B28" s="216" t="s">
        <v>314</v>
      </c>
      <c r="C28" s="216" t="s">
        <v>1460</v>
      </c>
      <c r="D28" s="216" t="s">
        <v>316</v>
      </c>
      <c r="E28" s="216" t="s">
        <v>317</v>
      </c>
      <c r="F28" s="196">
        <v>1</v>
      </c>
      <c r="G28" s="199" t="s">
        <v>58</v>
      </c>
      <c r="H28" s="198" t="s">
        <v>45</v>
      </c>
      <c r="I28" s="199" t="s">
        <v>46</v>
      </c>
      <c r="J28" s="198" t="s">
        <v>47</v>
      </c>
      <c r="K28" s="198" t="s">
        <v>48</v>
      </c>
      <c r="L28" s="196">
        <v>0</v>
      </c>
      <c r="M28" s="188" t="s">
        <v>104</v>
      </c>
      <c r="N28" s="196">
        <v>0.01</v>
      </c>
      <c r="O28" s="188" t="s">
        <v>318</v>
      </c>
      <c r="P28" s="196">
        <v>0.13</v>
      </c>
      <c r="Q28" s="188" t="s">
        <v>319</v>
      </c>
      <c r="R28" s="196">
        <v>0.1</v>
      </c>
      <c r="S28" s="188" t="s">
        <v>320</v>
      </c>
      <c r="T28" s="196">
        <v>0.1</v>
      </c>
      <c r="U28" s="196">
        <v>0.1</v>
      </c>
      <c r="V28" s="188" t="s">
        <v>321</v>
      </c>
      <c r="W28" s="196">
        <v>0.06</v>
      </c>
      <c r="X28" s="196">
        <v>0.06</v>
      </c>
      <c r="Y28" s="190" t="s">
        <v>322</v>
      </c>
      <c r="Z28" s="196">
        <v>0.1</v>
      </c>
      <c r="AA28" s="196">
        <v>0.1</v>
      </c>
      <c r="AB28" s="190" t="s">
        <v>1612</v>
      </c>
      <c r="AC28" s="196">
        <v>0.1</v>
      </c>
      <c r="AD28" s="196">
        <v>0.1</v>
      </c>
      <c r="AE28" s="188" t="s">
        <v>1613</v>
      </c>
      <c r="AF28" s="196">
        <v>0.1</v>
      </c>
      <c r="AG28" s="196">
        <v>0.1</v>
      </c>
      <c r="AH28" s="190" t="s">
        <v>1614</v>
      </c>
      <c r="AI28" s="202">
        <v>0.1</v>
      </c>
      <c r="AJ28" s="214">
        <v>0.1</v>
      </c>
      <c r="AK28" s="215" t="s">
        <v>1624</v>
      </c>
      <c r="AL28" s="196">
        <v>0.1</v>
      </c>
      <c r="AM28" s="368">
        <v>0.05</v>
      </c>
      <c r="AN28" s="417" t="s">
        <v>1615</v>
      </c>
      <c r="AO28" s="196">
        <v>0.1</v>
      </c>
      <c r="AP28" s="196">
        <v>0.15</v>
      </c>
      <c r="AQ28" s="188" t="s">
        <v>1617</v>
      </c>
      <c r="AR28" s="203"/>
      <c r="AS28" s="299"/>
      <c r="AT28" s="205">
        <f t="shared" si="3"/>
        <v>1</v>
      </c>
      <c r="AU28" s="205">
        <f t="shared" si="0"/>
        <v>0.99999999999999989</v>
      </c>
      <c r="AV28" s="191">
        <f t="shared" si="1"/>
        <v>1</v>
      </c>
      <c r="AW28" s="22" t="s">
        <v>323</v>
      </c>
      <c r="AX28" s="20" t="s">
        <v>223</v>
      </c>
      <c r="AY28" s="1"/>
      <c r="AZ28" s="13" t="s">
        <v>1360</v>
      </c>
      <c r="BA28" s="1"/>
      <c r="BB28" s="1"/>
      <c r="BC28" s="1"/>
    </row>
    <row r="29" spans="1:55" ht="409.5">
      <c r="A29" s="222" t="s">
        <v>313</v>
      </c>
      <c r="B29" s="216" t="s">
        <v>314</v>
      </c>
      <c r="C29" s="216" t="s">
        <v>1460</v>
      </c>
      <c r="D29" s="216" t="s">
        <v>324</v>
      </c>
      <c r="E29" s="216" t="s">
        <v>325</v>
      </c>
      <c r="F29" s="196">
        <v>1</v>
      </c>
      <c r="G29" s="199" t="s">
        <v>58</v>
      </c>
      <c r="H29" s="198" t="s">
        <v>45</v>
      </c>
      <c r="I29" s="199" t="s">
        <v>46</v>
      </c>
      <c r="J29" s="198" t="s">
        <v>47</v>
      </c>
      <c r="K29" s="198" t="s">
        <v>48</v>
      </c>
      <c r="L29" s="199">
        <v>0</v>
      </c>
      <c r="M29" s="188" t="s">
        <v>104</v>
      </c>
      <c r="N29" s="196">
        <v>0.01</v>
      </c>
      <c r="O29" s="188" t="s">
        <v>326</v>
      </c>
      <c r="P29" s="196">
        <v>0.09</v>
      </c>
      <c r="Q29" s="188" t="s">
        <v>327</v>
      </c>
      <c r="R29" s="196">
        <v>0.1</v>
      </c>
      <c r="S29" s="188" t="s">
        <v>1461</v>
      </c>
      <c r="T29" s="196">
        <v>0.1</v>
      </c>
      <c r="U29" s="196">
        <v>0.1</v>
      </c>
      <c r="V29" s="188" t="s">
        <v>1461</v>
      </c>
      <c r="W29" s="196">
        <v>0.1</v>
      </c>
      <c r="X29" s="196">
        <v>0.1</v>
      </c>
      <c r="Y29" s="190" t="s">
        <v>1461</v>
      </c>
      <c r="Z29" s="196">
        <v>0.1</v>
      </c>
      <c r="AA29" s="196">
        <v>0.1</v>
      </c>
      <c r="AB29" s="190" t="s">
        <v>1618</v>
      </c>
      <c r="AC29" s="196">
        <v>0.1</v>
      </c>
      <c r="AD29" s="196">
        <v>0.1</v>
      </c>
      <c r="AE29" s="188" t="s">
        <v>1619</v>
      </c>
      <c r="AF29" s="196">
        <v>0.1</v>
      </c>
      <c r="AG29" s="196">
        <v>0.1</v>
      </c>
      <c r="AH29" s="190" t="s">
        <v>1620</v>
      </c>
      <c r="AI29" s="202">
        <v>0.1</v>
      </c>
      <c r="AJ29" s="214">
        <v>0.1</v>
      </c>
      <c r="AK29" s="215" t="s">
        <v>1625</v>
      </c>
      <c r="AL29" s="196">
        <v>0.1</v>
      </c>
      <c r="AM29" s="368">
        <v>0.05</v>
      </c>
      <c r="AN29" s="417" t="s">
        <v>1616</v>
      </c>
      <c r="AO29" s="196">
        <v>0.1</v>
      </c>
      <c r="AP29" s="196">
        <v>0.15</v>
      </c>
      <c r="AQ29" s="188" t="s">
        <v>1621</v>
      </c>
      <c r="AR29" s="203"/>
      <c r="AS29" s="299"/>
      <c r="AT29" s="205">
        <f t="shared" si="3"/>
        <v>1</v>
      </c>
      <c r="AU29" s="205">
        <f t="shared" si="0"/>
        <v>0.99999999999999989</v>
      </c>
      <c r="AV29" s="191">
        <f t="shared" si="1"/>
        <v>1</v>
      </c>
      <c r="AW29" s="14" t="s">
        <v>323</v>
      </c>
      <c r="AX29" s="20" t="s">
        <v>223</v>
      </c>
      <c r="AY29" s="1"/>
      <c r="AZ29" s="13" t="s">
        <v>1360</v>
      </c>
      <c r="BA29" s="1"/>
      <c r="BB29" s="1"/>
      <c r="BC29" s="1"/>
    </row>
    <row r="30" spans="1:55" ht="148.5" customHeight="1">
      <c r="A30" s="222" t="s">
        <v>313</v>
      </c>
      <c r="B30" s="216" t="s">
        <v>328</v>
      </c>
      <c r="C30" s="216" t="s">
        <v>1460</v>
      </c>
      <c r="D30" s="216" t="s">
        <v>329</v>
      </c>
      <c r="E30" s="216" t="s">
        <v>330</v>
      </c>
      <c r="F30" s="196">
        <v>1</v>
      </c>
      <c r="G30" s="199" t="s">
        <v>58</v>
      </c>
      <c r="H30" s="198" t="s">
        <v>45</v>
      </c>
      <c r="I30" s="199" t="s">
        <v>46</v>
      </c>
      <c r="J30" s="198" t="s">
        <v>47</v>
      </c>
      <c r="K30" s="198" t="s">
        <v>48</v>
      </c>
      <c r="L30" s="196">
        <v>0.05</v>
      </c>
      <c r="M30" s="188" t="s">
        <v>331</v>
      </c>
      <c r="N30" s="196">
        <v>7.0000000000000007E-2</v>
      </c>
      <c r="O30" s="188" t="s">
        <v>332</v>
      </c>
      <c r="P30" s="196">
        <v>0.08</v>
      </c>
      <c r="Q30" s="188" t="s">
        <v>333</v>
      </c>
      <c r="R30" s="196">
        <v>0.02</v>
      </c>
      <c r="S30" s="188" t="s">
        <v>334</v>
      </c>
      <c r="T30" s="191">
        <v>9.7500000000000003E-2</v>
      </c>
      <c r="U30" s="196">
        <v>0.02</v>
      </c>
      <c r="V30" s="188" t="s">
        <v>335</v>
      </c>
      <c r="W30" s="191">
        <v>9.7500000000000003E-2</v>
      </c>
      <c r="X30" s="196">
        <v>0.06</v>
      </c>
      <c r="Y30" s="190" t="s">
        <v>1761</v>
      </c>
      <c r="Z30" s="191">
        <v>9.7500000000000003E-2</v>
      </c>
      <c r="AA30" s="196">
        <v>0.06</v>
      </c>
      <c r="AB30" s="190" t="s">
        <v>1462</v>
      </c>
      <c r="AC30" s="191">
        <v>9.7500000000000003E-2</v>
      </c>
      <c r="AD30" s="196">
        <v>0.03</v>
      </c>
      <c r="AE30" s="188" t="s">
        <v>336</v>
      </c>
      <c r="AF30" s="196">
        <v>0.1</v>
      </c>
      <c r="AG30" s="196">
        <v>0.04</v>
      </c>
      <c r="AH30" s="190" t="s">
        <v>1416</v>
      </c>
      <c r="AI30" s="202">
        <v>0.1</v>
      </c>
      <c r="AJ30" s="196">
        <v>0.15</v>
      </c>
      <c r="AK30" s="188" t="s">
        <v>337</v>
      </c>
      <c r="AL30" s="196">
        <v>0.1</v>
      </c>
      <c r="AM30" s="180">
        <v>0.3</v>
      </c>
      <c r="AN30" s="189" t="s">
        <v>1463</v>
      </c>
      <c r="AO30" s="196">
        <v>0.09</v>
      </c>
      <c r="AP30" s="196">
        <v>0.03</v>
      </c>
      <c r="AQ30" s="188" t="s">
        <v>1622</v>
      </c>
      <c r="AR30" s="203"/>
      <c r="AS30" s="299"/>
      <c r="AT30" s="418">
        <f>+L30+N30+P30+R30+U30+X30+AA30+AD30+AG30+AJ30+AM30+AP30</f>
        <v>0.90999999999999992</v>
      </c>
      <c r="AU30" s="205">
        <f t="shared" si="0"/>
        <v>1</v>
      </c>
      <c r="AV30" s="191">
        <f t="shared" si="1"/>
        <v>1</v>
      </c>
      <c r="AW30" s="14" t="s">
        <v>323</v>
      </c>
      <c r="AX30" s="20" t="s">
        <v>223</v>
      </c>
      <c r="AY30" s="23" t="s">
        <v>338</v>
      </c>
      <c r="AZ30" s="13" t="s">
        <v>1360</v>
      </c>
      <c r="BA30" s="1"/>
      <c r="BB30" s="1"/>
      <c r="BC30" s="1"/>
    </row>
    <row r="31" spans="1:55" ht="230.25" customHeight="1">
      <c r="A31" s="222" t="s">
        <v>313</v>
      </c>
      <c r="B31" s="216" t="s">
        <v>314</v>
      </c>
      <c r="C31" s="216" t="s">
        <v>1460</v>
      </c>
      <c r="D31" s="216" t="s">
        <v>339</v>
      </c>
      <c r="E31" s="216" t="s">
        <v>340</v>
      </c>
      <c r="F31" s="196">
        <v>1</v>
      </c>
      <c r="G31" s="199" t="s">
        <v>58</v>
      </c>
      <c r="H31" s="198" t="s">
        <v>45</v>
      </c>
      <c r="I31" s="199" t="s">
        <v>46</v>
      </c>
      <c r="J31" s="198" t="s">
        <v>47</v>
      </c>
      <c r="K31" s="198" t="s">
        <v>48</v>
      </c>
      <c r="L31" s="196">
        <v>0.1</v>
      </c>
      <c r="M31" s="199" t="s">
        <v>1623</v>
      </c>
      <c r="N31" s="196">
        <v>0.1</v>
      </c>
      <c r="O31" s="188" t="s">
        <v>341</v>
      </c>
      <c r="P31" s="196">
        <v>0.1</v>
      </c>
      <c r="Q31" s="188" t="s">
        <v>1464</v>
      </c>
      <c r="R31" s="196">
        <v>0.05</v>
      </c>
      <c r="S31" s="188" t="s">
        <v>1465</v>
      </c>
      <c r="T31" s="196">
        <v>0.05</v>
      </c>
      <c r="U31" s="196">
        <v>0.05</v>
      </c>
      <c r="V31" s="188" t="s">
        <v>1466</v>
      </c>
      <c r="W31" s="196">
        <v>0.05</v>
      </c>
      <c r="X31" s="196">
        <v>0.05</v>
      </c>
      <c r="Y31" s="190" t="s">
        <v>1467</v>
      </c>
      <c r="Z31" s="196">
        <v>0.05</v>
      </c>
      <c r="AA31" s="196">
        <v>0.05</v>
      </c>
      <c r="AB31" s="190" t="s">
        <v>1468</v>
      </c>
      <c r="AC31" s="196">
        <v>0.1</v>
      </c>
      <c r="AD31" s="196">
        <v>0.1</v>
      </c>
      <c r="AE31" s="188" t="s">
        <v>342</v>
      </c>
      <c r="AF31" s="196">
        <v>0.1</v>
      </c>
      <c r="AG31" s="196">
        <v>0.1</v>
      </c>
      <c r="AH31" s="188" t="s">
        <v>343</v>
      </c>
      <c r="AI31" s="202">
        <v>0.1</v>
      </c>
      <c r="AJ31" s="196">
        <v>0.1</v>
      </c>
      <c r="AK31" s="188" t="s">
        <v>1626</v>
      </c>
      <c r="AL31" s="196">
        <v>0.1</v>
      </c>
      <c r="AM31" s="180">
        <v>0.1</v>
      </c>
      <c r="AN31" s="189" t="s">
        <v>344</v>
      </c>
      <c r="AO31" s="196">
        <v>0.1</v>
      </c>
      <c r="AP31" s="196">
        <v>0.1</v>
      </c>
      <c r="AQ31" s="188" t="s">
        <v>345</v>
      </c>
      <c r="AR31" s="203"/>
      <c r="AS31" s="299"/>
      <c r="AT31" s="205">
        <f t="shared" si="3"/>
        <v>0.99999999999999989</v>
      </c>
      <c r="AU31" s="205">
        <f t="shared" si="0"/>
        <v>0.99999999999999989</v>
      </c>
      <c r="AV31" s="191">
        <f t="shared" si="1"/>
        <v>1</v>
      </c>
      <c r="AW31" s="22" t="s">
        <v>323</v>
      </c>
      <c r="AX31" s="20" t="s">
        <v>223</v>
      </c>
      <c r="AY31" s="1"/>
      <c r="AZ31" s="13" t="s">
        <v>1360</v>
      </c>
      <c r="BA31" s="1"/>
      <c r="BB31" s="1"/>
      <c r="BC31" s="1"/>
    </row>
    <row r="32" spans="1:55" ht="195.75" customHeight="1">
      <c r="A32" s="222" t="s">
        <v>313</v>
      </c>
      <c r="B32" s="216" t="s">
        <v>314</v>
      </c>
      <c r="C32" s="216" t="s">
        <v>1460</v>
      </c>
      <c r="D32" s="216" t="s">
        <v>346</v>
      </c>
      <c r="E32" s="216" t="s">
        <v>340</v>
      </c>
      <c r="F32" s="196">
        <v>1</v>
      </c>
      <c r="G32" s="199" t="s">
        <v>58</v>
      </c>
      <c r="H32" s="198" t="s">
        <v>45</v>
      </c>
      <c r="I32" s="199" t="s">
        <v>46</v>
      </c>
      <c r="J32" s="198" t="s">
        <v>47</v>
      </c>
      <c r="K32" s="198" t="s">
        <v>48</v>
      </c>
      <c r="L32" s="196">
        <v>0.1</v>
      </c>
      <c r="M32" s="199" t="s">
        <v>347</v>
      </c>
      <c r="N32" s="196">
        <v>0.1</v>
      </c>
      <c r="O32" s="188" t="s">
        <v>348</v>
      </c>
      <c r="P32" s="196">
        <v>0.1</v>
      </c>
      <c r="Q32" s="188" t="s">
        <v>349</v>
      </c>
      <c r="R32" s="196">
        <v>0.05</v>
      </c>
      <c r="S32" s="188" t="s">
        <v>1469</v>
      </c>
      <c r="T32" s="196">
        <v>0.05</v>
      </c>
      <c r="U32" s="196">
        <v>0.05</v>
      </c>
      <c r="V32" s="188" t="s">
        <v>350</v>
      </c>
      <c r="W32" s="196">
        <v>0.05</v>
      </c>
      <c r="X32" s="196">
        <v>0.05</v>
      </c>
      <c r="Y32" s="190" t="s">
        <v>351</v>
      </c>
      <c r="Z32" s="196">
        <v>0.05</v>
      </c>
      <c r="AA32" s="196">
        <v>0.05</v>
      </c>
      <c r="AB32" s="190" t="s">
        <v>352</v>
      </c>
      <c r="AC32" s="196">
        <v>0.1</v>
      </c>
      <c r="AD32" s="196">
        <v>0.1</v>
      </c>
      <c r="AE32" s="188" t="s">
        <v>353</v>
      </c>
      <c r="AF32" s="196">
        <v>0.1</v>
      </c>
      <c r="AG32" s="196">
        <v>0.1</v>
      </c>
      <c r="AH32" s="188" t="s">
        <v>354</v>
      </c>
      <c r="AI32" s="202">
        <v>0.1</v>
      </c>
      <c r="AJ32" s="196">
        <v>0.1</v>
      </c>
      <c r="AK32" s="188" t="s">
        <v>1627</v>
      </c>
      <c r="AL32" s="196">
        <v>0.1</v>
      </c>
      <c r="AM32" s="180">
        <v>0.1</v>
      </c>
      <c r="AN32" s="189" t="s">
        <v>355</v>
      </c>
      <c r="AO32" s="196">
        <v>0.1</v>
      </c>
      <c r="AP32" s="196">
        <v>0.1</v>
      </c>
      <c r="AQ32" s="188" t="s">
        <v>356</v>
      </c>
      <c r="AR32" s="203"/>
      <c r="AS32" s="299"/>
      <c r="AT32" s="205">
        <f t="shared" si="3"/>
        <v>0.99999999999999989</v>
      </c>
      <c r="AU32" s="205">
        <f t="shared" si="0"/>
        <v>0.99999999999999989</v>
      </c>
      <c r="AV32" s="191">
        <f t="shared" si="1"/>
        <v>1</v>
      </c>
      <c r="AW32" s="22" t="s">
        <v>323</v>
      </c>
      <c r="AX32" s="20" t="s">
        <v>223</v>
      </c>
      <c r="AY32" s="1"/>
      <c r="AZ32" s="13" t="s">
        <v>1360</v>
      </c>
      <c r="BA32" s="1"/>
      <c r="BB32" s="1"/>
      <c r="BC32" s="1"/>
    </row>
    <row r="33" spans="1:55" ht="245.25" customHeight="1">
      <c r="A33" s="222" t="s">
        <v>313</v>
      </c>
      <c r="B33" s="216" t="s">
        <v>314</v>
      </c>
      <c r="C33" s="216" t="s">
        <v>1460</v>
      </c>
      <c r="D33" s="216" t="s">
        <v>357</v>
      </c>
      <c r="E33" s="216" t="s">
        <v>358</v>
      </c>
      <c r="F33" s="196">
        <v>1</v>
      </c>
      <c r="G33" s="199" t="s">
        <v>58</v>
      </c>
      <c r="H33" s="198" t="s">
        <v>45</v>
      </c>
      <c r="I33" s="199" t="s">
        <v>46</v>
      </c>
      <c r="J33" s="198" t="s">
        <v>47</v>
      </c>
      <c r="K33" s="198" t="s">
        <v>48</v>
      </c>
      <c r="L33" s="196">
        <v>0.05</v>
      </c>
      <c r="M33" s="188" t="s">
        <v>359</v>
      </c>
      <c r="N33" s="196">
        <v>0.05</v>
      </c>
      <c r="O33" s="188" t="s">
        <v>360</v>
      </c>
      <c r="P33" s="196">
        <v>0.1</v>
      </c>
      <c r="Q33" s="188" t="s">
        <v>361</v>
      </c>
      <c r="R33" s="196">
        <v>0</v>
      </c>
      <c r="S33" s="188" t="s">
        <v>362</v>
      </c>
      <c r="T33" s="196">
        <v>0</v>
      </c>
      <c r="U33" s="196">
        <v>0</v>
      </c>
      <c r="V33" s="188" t="s">
        <v>363</v>
      </c>
      <c r="W33" s="196">
        <v>0</v>
      </c>
      <c r="X33" s="196">
        <v>0</v>
      </c>
      <c r="Y33" s="190" t="s">
        <v>364</v>
      </c>
      <c r="Z33" s="196">
        <v>0.1</v>
      </c>
      <c r="AA33" s="196">
        <v>0.1</v>
      </c>
      <c r="AB33" s="190" t="s">
        <v>365</v>
      </c>
      <c r="AC33" s="196">
        <v>0.1</v>
      </c>
      <c r="AD33" s="196">
        <v>0.1</v>
      </c>
      <c r="AE33" s="188" t="s">
        <v>366</v>
      </c>
      <c r="AF33" s="196">
        <v>0.2</v>
      </c>
      <c r="AG33" s="196">
        <v>0.2</v>
      </c>
      <c r="AH33" s="188" t="s">
        <v>367</v>
      </c>
      <c r="AI33" s="202">
        <v>0.2</v>
      </c>
      <c r="AJ33" s="196">
        <v>0.2</v>
      </c>
      <c r="AK33" s="188" t="s">
        <v>1470</v>
      </c>
      <c r="AL33" s="196">
        <v>0.1</v>
      </c>
      <c r="AM33" s="180">
        <v>0.1</v>
      </c>
      <c r="AN33" s="189" t="s">
        <v>368</v>
      </c>
      <c r="AO33" s="196">
        <v>0.1</v>
      </c>
      <c r="AP33" s="196">
        <v>0.1</v>
      </c>
      <c r="AQ33" s="188" t="s">
        <v>369</v>
      </c>
      <c r="AR33" s="203"/>
      <c r="AS33" s="299"/>
      <c r="AT33" s="205">
        <f t="shared" si="3"/>
        <v>1</v>
      </c>
      <c r="AU33" s="205">
        <f t="shared" si="0"/>
        <v>1</v>
      </c>
      <c r="AV33" s="191">
        <f t="shared" si="1"/>
        <v>1</v>
      </c>
      <c r="AW33" s="14" t="s">
        <v>323</v>
      </c>
      <c r="AX33" s="20" t="s">
        <v>223</v>
      </c>
      <c r="AY33" s="23" t="s">
        <v>231</v>
      </c>
      <c r="AZ33" s="13" t="s">
        <v>1360</v>
      </c>
      <c r="BA33" s="1"/>
      <c r="BB33" s="1"/>
      <c r="BC33" s="1"/>
    </row>
    <row r="34" spans="1:55" ht="141" customHeight="1">
      <c r="A34" s="222" t="s">
        <v>313</v>
      </c>
      <c r="B34" s="216" t="s">
        <v>314</v>
      </c>
      <c r="C34" s="216" t="s">
        <v>1460</v>
      </c>
      <c r="D34" s="216" t="s">
        <v>370</v>
      </c>
      <c r="E34" s="216" t="s">
        <v>371</v>
      </c>
      <c r="F34" s="196">
        <v>1</v>
      </c>
      <c r="G34" s="199" t="s">
        <v>58</v>
      </c>
      <c r="H34" s="198" t="s">
        <v>45</v>
      </c>
      <c r="I34" s="199" t="s">
        <v>46</v>
      </c>
      <c r="J34" s="198" t="s">
        <v>47</v>
      </c>
      <c r="K34" s="198" t="s">
        <v>48</v>
      </c>
      <c r="L34" s="196">
        <v>0</v>
      </c>
      <c r="M34" s="188" t="s">
        <v>372</v>
      </c>
      <c r="N34" s="196">
        <v>0.05</v>
      </c>
      <c r="O34" s="188" t="s">
        <v>373</v>
      </c>
      <c r="P34" s="196">
        <v>0.1</v>
      </c>
      <c r="Q34" s="188" t="s">
        <v>374</v>
      </c>
      <c r="R34" s="196">
        <v>0.05</v>
      </c>
      <c r="S34" s="188" t="s">
        <v>375</v>
      </c>
      <c r="T34" s="217">
        <v>0.05</v>
      </c>
      <c r="U34" s="196">
        <v>0.05</v>
      </c>
      <c r="V34" s="188" t="s">
        <v>376</v>
      </c>
      <c r="W34" s="196">
        <v>0.1</v>
      </c>
      <c r="X34" s="196">
        <v>0.1</v>
      </c>
      <c r="Y34" s="190" t="s">
        <v>377</v>
      </c>
      <c r="Z34" s="196">
        <v>0.1</v>
      </c>
      <c r="AA34" s="196">
        <v>0.1</v>
      </c>
      <c r="AB34" s="190" t="s">
        <v>378</v>
      </c>
      <c r="AC34" s="196">
        <v>0.1</v>
      </c>
      <c r="AD34" s="196">
        <v>0.1</v>
      </c>
      <c r="AE34" s="188" t="s">
        <v>379</v>
      </c>
      <c r="AF34" s="196">
        <v>0.2</v>
      </c>
      <c r="AG34" s="196">
        <v>0.2</v>
      </c>
      <c r="AH34" s="190" t="s">
        <v>380</v>
      </c>
      <c r="AI34" s="202">
        <v>0.1</v>
      </c>
      <c r="AJ34" s="196">
        <v>0.1</v>
      </c>
      <c r="AK34" s="188" t="s">
        <v>381</v>
      </c>
      <c r="AL34" s="196">
        <v>0.1</v>
      </c>
      <c r="AM34" s="180">
        <v>0.1</v>
      </c>
      <c r="AN34" s="189" t="s">
        <v>1628</v>
      </c>
      <c r="AO34" s="196">
        <v>0.05</v>
      </c>
      <c r="AP34" s="196">
        <v>0.05</v>
      </c>
      <c r="AQ34" s="188" t="s">
        <v>382</v>
      </c>
      <c r="AR34" s="203"/>
      <c r="AS34" s="299"/>
      <c r="AT34" s="205">
        <f t="shared" si="3"/>
        <v>1</v>
      </c>
      <c r="AU34" s="205">
        <f t="shared" si="0"/>
        <v>1</v>
      </c>
      <c r="AV34" s="191">
        <f t="shared" si="1"/>
        <v>1</v>
      </c>
      <c r="AW34" s="14" t="s">
        <v>323</v>
      </c>
      <c r="AX34" s="20" t="s">
        <v>223</v>
      </c>
      <c r="AY34" s="1"/>
      <c r="AZ34" s="13" t="s">
        <v>1360</v>
      </c>
      <c r="BA34" s="1"/>
      <c r="BB34" s="1"/>
      <c r="BC34" s="1"/>
    </row>
    <row r="35" spans="1:55" ht="141" customHeight="1">
      <c r="A35" s="222" t="s">
        <v>313</v>
      </c>
      <c r="B35" s="216" t="s">
        <v>314</v>
      </c>
      <c r="C35" s="216" t="s">
        <v>1471</v>
      </c>
      <c r="D35" s="216" t="s">
        <v>384</v>
      </c>
      <c r="E35" s="216" t="s">
        <v>385</v>
      </c>
      <c r="F35" s="196">
        <v>1</v>
      </c>
      <c r="G35" s="199" t="s">
        <v>44</v>
      </c>
      <c r="H35" s="198" t="s">
        <v>45</v>
      </c>
      <c r="I35" s="199" t="s">
        <v>46</v>
      </c>
      <c r="J35" s="198" t="s">
        <v>47</v>
      </c>
      <c r="K35" s="198" t="s">
        <v>48</v>
      </c>
      <c r="L35" s="217">
        <v>0</v>
      </c>
      <c r="M35" s="188" t="s">
        <v>386</v>
      </c>
      <c r="N35" s="196">
        <v>0</v>
      </c>
      <c r="O35" s="188" t="s">
        <v>387</v>
      </c>
      <c r="P35" s="196">
        <v>0</v>
      </c>
      <c r="Q35" s="188" t="s">
        <v>1629</v>
      </c>
      <c r="R35" s="196">
        <v>0</v>
      </c>
      <c r="S35" s="188" t="s">
        <v>388</v>
      </c>
      <c r="T35" s="196">
        <v>0.1</v>
      </c>
      <c r="U35" s="416">
        <v>0.1</v>
      </c>
      <c r="V35" s="188" t="s">
        <v>1630</v>
      </c>
      <c r="W35" s="196">
        <v>0.1</v>
      </c>
      <c r="X35" s="196">
        <v>0.1</v>
      </c>
      <c r="Y35" s="190" t="s">
        <v>389</v>
      </c>
      <c r="Z35" s="196">
        <v>0.1</v>
      </c>
      <c r="AA35" s="196">
        <v>0.1</v>
      </c>
      <c r="AB35" s="190" t="s">
        <v>390</v>
      </c>
      <c r="AC35" s="196">
        <v>0.1</v>
      </c>
      <c r="AD35" s="196">
        <v>0.1</v>
      </c>
      <c r="AE35" s="190" t="s">
        <v>391</v>
      </c>
      <c r="AF35" s="196">
        <v>0.1</v>
      </c>
      <c r="AG35" s="196">
        <v>0.1</v>
      </c>
      <c r="AH35" s="190" t="s">
        <v>392</v>
      </c>
      <c r="AI35" s="202">
        <v>0.15</v>
      </c>
      <c r="AJ35" s="196">
        <v>0.15</v>
      </c>
      <c r="AK35" s="188" t="s">
        <v>393</v>
      </c>
      <c r="AL35" s="196">
        <v>0.1</v>
      </c>
      <c r="AM35" s="180">
        <v>0.1</v>
      </c>
      <c r="AN35" s="189" t="s">
        <v>394</v>
      </c>
      <c r="AO35" s="196">
        <v>0.25</v>
      </c>
      <c r="AP35" s="196">
        <v>0.25</v>
      </c>
      <c r="AQ35" s="188" t="s">
        <v>395</v>
      </c>
      <c r="AR35" s="203"/>
      <c r="AS35" s="299"/>
      <c r="AT35" s="205">
        <f t="shared" si="3"/>
        <v>1</v>
      </c>
      <c r="AU35" s="205">
        <f t="shared" si="0"/>
        <v>1</v>
      </c>
      <c r="AV35" s="191">
        <f t="shared" si="1"/>
        <v>1</v>
      </c>
      <c r="AW35" s="22" t="s">
        <v>396</v>
      </c>
      <c r="AX35" s="20" t="s">
        <v>296</v>
      </c>
      <c r="AY35" s="1"/>
      <c r="AZ35" s="13" t="s">
        <v>1360</v>
      </c>
      <c r="BA35" s="1"/>
      <c r="BB35" s="1"/>
      <c r="BC35" s="1"/>
    </row>
    <row r="36" spans="1:55" ht="141" customHeight="1">
      <c r="A36" s="222" t="s">
        <v>313</v>
      </c>
      <c r="B36" s="216" t="s">
        <v>314</v>
      </c>
      <c r="C36" s="216" t="s">
        <v>397</v>
      </c>
      <c r="D36" s="216" t="s">
        <v>1647</v>
      </c>
      <c r="E36" s="216" t="s">
        <v>399</v>
      </c>
      <c r="F36" s="196">
        <v>1</v>
      </c>
      <c r="G36" s="199" t="s">
        <v>68</v>
      </c>
      <c r="H36" s="198" t="s">
        <v>45</v>
      </c>
      <c r="I36" s="199" t="s">
        <v>46</v>
      </c>
      <c r="J36" s="198" t="s">
        <v>400</v>
      </c>
      <c r="K36" s="198" t="s">
        <v>48</v>
      </c>
      <c r="L36" s="196">
        <v>7.0000000000000007E-2</v>
      </c>
      <c r="M36" s="188" t="s">
        <v>76</v>
      </c>
      <c r="N36" s="196">
        <v>0.05</v>
      </c>
      <c r="O36" s="188" t="s">
        <v>401</v>
      </c>
      <c r="P36" s="196">
        <v>0.02</v>
      </c>
      <c r="Q36" s="188" t="s">
        <v>402</v>
      </c>
      <c r="R36" s="191">
        <v>0.08</v>
      </c>
      <c r="S36" s="188" t="s">
        <v>403</v>
      </c>
      <c r="T36" s="191">
        <v>8.3299999999999999E-2</v>
      </c>
      <c r="U36" s="191">
        <v>8.3299999999999999E-2</v>
      </c>
      <c r="V36" s="188" t="s">
        <v>403</v>
      </c>
      <c r="W36" s="191">
        <v>8.3299999999999999E-2</v>
      </c>
      <c r="X36" s="191">
        <v>8.3299999999999999E-2</v>
      </c>
      <c r="Y36" s="190" t="s">
        <v>404</v>
      </c>
      <c r="Z36" s="191">
        <v>8.3299999999999999E-2</v>
      </c>
      <c r="AA36" s="191">
        <v>8.3333333333333329E-2</v>
      </c>
      <c r="AB36" s="218" t="s">
        <v>1631</v>
      </c>
      <c r="AC36" s="191">
        <v>8.3299999999999999E-2</v>
      </c>
      <c r="AD36" s="191">
        <v>8.3299999999999999E-2</v>
      </c>
      <c r="AE36" s="191" t="s">
        <v>1472</v>
      </c>
      <c r="AF36" s="191">
        <v>8.3299999999999999E-2</v>
      </c>
      <c r="AG36" s="191">
        <v>8.3299999999999999E-2</v>
      </c>
      <c r="AH36" s="190" t="s">
        <v>1632</v>
      </c>
      <c r="AI36" s="218">
        <v>8.3299999999999999E-2</v>
      </c>
      <c r="AJ36" s="191">
        <v>8.3299999999999999E-2</v>
      </c>
      <c r="AK36" s="191" t="s">
        <v>405</v>
      </c>
      <c r="AL36" s="191">
        <v>8.3299999999999999E-2</v>
      </c>
      <c r="AM36" s="219">
        <v>8.3299999999999999E-2</v>
      </c>
      <c r="AN36" s="189" t="s">
        <v>1633</v>
      </c>
      <c r="AO36" s="191">
        <v>0.19689999999999999</v>
      </c>
      <c r="AP36" s="191">
        <v>0.19689999999999999</v>
      </c>
      <c r="AQ36" s="191" t="s">
        <v>1634</v>
      </c>
      <c r="AR36" s="419"/>
      <c r="AS36" s="299"/>
      <c r="AT36" s="205">
        <f t="shared" si="3"/>
        <v>1.0000333333333336</v>
      </c>
      <c r="AU36" s="205">
        <f t="shared" si="0"/>
        <v>1.0000000000000002</v>
      </c>
      <c r="AV36" s="191">
        <f t="shared" si="1"/>
        <v>1</v>
      </c>
      <c r="AW36" s="22" t="s">
        <v>406</v>
      </c>
      <c r="AX36" s="20" t="s">
        <v>407</v>
      </c>
      <c r="AY36" s="1"/>
      <c r="AZ36" s="13" t="s">
        <v>1360</v>
      </c>
      <c r="BA36" s="1"/>
      <c r="BB36" s="1"/>
      <c r="BC36" s="1"/>
    </row>
    <row r="37" spans="1:55" ht="141" customHeight="1">
      <c r="A37" s="222" t="s">
        <v>313</v>
      </c>
      <c r="B37" s="216" t="s">
        <v>314</v>
      </c>
      <c r="C37" s="216" t="s">
        <v>397</v>
      </c>
      <c r="D37" s="216" t="s">
        <v>1635</v>
      </c>
      <c r="E37" s="216" t="s">
        <v>409</v>
      </c>
      <c r="F37" s="196">
        <v>1</v>
      </c>
      <c r="G37" s="199" t="s">
        <v>68</v>
      </c>
      <c r="H37" s="198" t="s">
        <v>45</v>
      </c>
      <c r="I37" s="199" t="s">
        <v>46</v>
      </c>
      <c r="J37" s="198" t="s">
        <v>400</v>
      </c>
      <c r="K37" s="198" t="s">
        <v>48</v>
      </c>
      <c r="L37" s="196">
        <v>0.05</v>
      </c>
      <c r="M37" s="188" t="s">
        <v>76</v>
      </c>
      <c r="N37" s="191">
        <v>8.3000000000000004E-2</v>
      </c>
      <c r="O37" s="188" t="s">
        <v>410</v>
      </c>
      <c r="P37" s="196">
        <v>0.1</v>
      </c>
      <c r="Q37" s="188" t="s">
        <v>1636</v>
      </c>
      <c r="R37" s="191">
        <v>8.3299999999999999E-2</v>
      </c>
      <c r="S37" s="188" t="s">
        <v>1637</v>
      </c>
      <c r="T37" s="191">
        <v>8.3299999999999999E-2</v>
      </c>
      <c r="U37" s="191">
        <v>8.3299999999999999E-2</v>
      </c>
      <c r="V37" s="188" t="s">
        <v>1638</v>
      </c>
      <c r="W37" s="191">
        <v>8.3299999999999999E-2</v>
      </c>
      <c r="X37" s="191">
        <v>8.3299999999999999E-2</v>
      </c>
      <c r="Y37" s="218" t="s">
        <v>1640</v>
      </c>
      <c r="Z37" s="191">
        <v>8.3299999999999999E-2</v>
      </c>
      <c r="AA37" s="191">
        <v>8.3333333333333329E-2</v>
      </c>
      <c r="AB37" s="218" t="s">
        <v>1641</v>
      </c>
      <c r="AC37" s="191">
        <v>8.3299999999999999E-2</v>
      </c>
      <c r="AD37" s="191">
        <v>8.3299999999999999E-2</v>
      </c>
      <c r="AE37" s="191" t="s">
        <v>1639</v>
      </c>
      <c r="AF37" s="191">
        <v>8.3299999999999999E-2</v>
      </c>
      <c r="AG37" s="191">
        <v>8.3299999999999999E-2</v>
      </c>
      <c r="AH37" s="218" t="s">
        <v>411</v>
      </c>
      <c r="AI37" s="218">
        <v>8.3299999999999999E-2</v>
      </c>
      <c r="AJ37" s="191">
        <v>8.3299999999999999E-2</v>
      </c>
      <c r="AK37" s="188" t="s">
        <v>1642</v>
      </c>
      <c r="AL37" s="191">
        <v>8.3299999999999999E-2</v>
      </c>
      <c r="AM37" s="219">
        <v>8.3299999999999999E-2</v>
      </c>
      <c r="AN37" s="189" t="s">
        <v>1643</v>
      </c>
      <c r="AO37" s="191">
        <v>0.10059999999999999</v>
      </c>
      <c r="AP37" s="191">
        <v>0.10059999999999999</v>
      </c>
      <c r="AQ37" s="191" t="s">
        <v>1644</v>
      </c>
      <c r="AR37" s="419"/>
      <c r="AS37" s="299"/>
      <c r="AT37" s="205">
        <f t="shared" si="3"/>
        <v>1.0000333333333336</v>
      </c>
      <c r="AU37" s="205">
        <f t="shared" si="0"/>
        <v>1.0000000000000002</v>
      </c>
      <c r="AV37" s="191">
        <f t="shared" si="1"/>
        <v>1</v>
      </c>
      <c r="AW37" s="22" t="s">
        <v>406</v>
      </c>
      <c r="AX37" s="20" t="s">
        <v>412</v>
      </c>
      <c r="AY37" s="1"/>
      <c r="AZ37" s="13" t="s">
        <v>1360</v>
      </c>
      <c r="BA37" s="1"/>
      <c r="BB37" s="1"/>
      <c r="BC37" s="1"/>
    </row>
    <row r="38" spans="1:55" ht="165.75" customHeight="1">
      <c r="A38" s="222" t="s">
        <v>313</v>
      </c>
      <c r="B38" s="216" t="s">
        <v>314</v>
      </c>
      <c r="C38" s="216" t="s">
        <v>397</v>
      </c>
      <c r="D38" s="216" t="s">
        <v>1645</v>
      </c>
      <c r="E38" s="216" t="s">
        <v>414</v>
      </c>
      <c r="F38" s="196">
        <v>1</v>
      </c>
      <c r="G38" s="199" t="s">
        <v>68</v>
      </c>
      <c r="H38" s="198" t="s">
        <v>45</v>
      </c>
      <c r="I38" s="199" t="s">
        <v>46</v>
      </c>
      <c r="J38" s="198" t="s">
        <v>400</v>
      </c>
      <c r="K38" s="198" t="s">
        <v>48</v>
      </c>
      <c r="L38" s="196">
        <v>0.02</v>
      </c>
      <c r="M38" s="188" t="s">
        <v>76</v>
      </c>
      <c r="N38" s="196">
        <v>8.3000000000000004E-2</v>
      </c>
      <c r="O38" s="188" t="s">
        <v>415</v>
      </c>
      <c r="P38" s="196">
        <v>7.0000000000000007E-2</v>
      </c>
      <c r="Q38" s="188" t="s">
        <v>416</v>
      </c>
      <c r="R38" s="191">
        <v>8.3299999999999999E-2</v>
      </c>
      <c r="S38" s="188" t="s">
        <v>417</v>
      </c>
      <c r="T38" s="191">
        <v>8.3299999999999999E-2</v>
      </c>
      <c r="U38" s="191">
        <v>8.3299999999999999E-2</v>
      </c>
      <c r="V38" s="188" t="s">
        <v>418</v>
      </c>
      <c r="W38" s="191">
        <v>8.3299999999999999E-2</v>
      </c>
      <c r="X38" s="191">
        <v>8.3299999999999999E-2</v>
      </c>
      <c r="Y38" s="218" t="s">
        <v>419</v>
      </c>
      <c r="Z38" s="191">
        <v>8.3299999999999999E-2</v>
      </c>
      <c r="AA38" s="191">
        <v>8.3333333333333329E-2</v>
      </c>
      <c r="AB38" s="218" t="s">
        <v>420</v>
      </c>
      <c r="AC38" s="191">
        <v>8.3299999999999999E-2</v>
      </c>
      <c r="AD38" s="191">
        <v>8.3299999999999999E-2</v>
      </c>
      <c r="AE38" s="191" t="s">
        <v>421</v>
      </c>
      <c r="AF38" s="191">
        <v>8.3299999999999999E-2</v>
      </c>
      <c r="AG38" s="191">
        <v>8.3299999999999999E-2</v>
      </c>
      <c r="AH38" s="218" t="s">
        <v>422</v>
      </c>
      <c r="AI38" s="218">
        <v>8.3299999999999999E-2</v>
      </c>
      <c r="AJ38" s="191">
        <v>8.3299999999999999E-2</v>
      </c>
      <c r="AK38" s="188" t="s">
        <v>1648</v>
      </c>
      <c r="AL38" s="191">
        <v>8.3299999999999999E-2</v>
      </c>
      <c r="AM38" s="219">
        <v>8.3299999999999999E-2</v>
      </c>
      <c r="AN38" s="219" t="s">
        <v>423</v>
      </c>
      <c r="AO38" s="191">
        <v>0.16059999999999999</v>
      </c>
      <c r="AP38" s="191">
        <v>0.16059999999999999</v>
      </c>
      <c r="AQ38" s="191" t="s">
        <v>424</v>
      </c>
      <c r="AR38" s="419"/>
      <c r="AS38" s="299"/>
      <c r="AT38" s="205">
        <f t="shared" si="3"/>
        <v>1.0000333333333336</v>
      </c>
      <c r="AU38" s="205">
        <f t="shared" si="0"/>
        <v>1.0000000000000002</v>
      </c>
      <c r="AV38" s="191">
        <f t="shared" si="1"/>
        <v>1</v>
      </c>
      <c r="AW38" s="22" t="s">
        <v>406</v>
      </c>
      <c r="AX38" s="20" t="s">
        <v>425</v>
      </c>
      <c r="AY38" s="1"/>
      <c r="AZ38" s="13" t="s">
        <v>1360</v>
      </c>
      <c r="BA38" s="1"/>
      <c r="BB38" s="1"/>
      <c r="BC38" s="1"/>
    </row>
    <row r="39" spans="1:55" ht="141" customHeight="1">
      <c r="A39" s="222" t="s">
        <v>313</v>
      </c>
      <c r="B39" s="216" t="s">
        <v>314</v>
      </c>
      <c r="C39" s="216" t="s">
        <v>397</v>
      </c>
      <c r="D39" s="216" t="s">
        <v>1646</v>
      </c>
      <c r="E39" s="216" t="s">
        <v>1473</v>
      </c>
      <c r="F39" s="196">
        <v>1</v>
      </c>
      <c r="G39" s="199" t="s">
        <v>68</v>
      </c>
      <c r="H39" s="198" t="s">
        <v>45</v>
      </c>
      <c r="I39" s="199" t="s">
        <v>46</v>
      </c>
      <c r="J39" s="198" t="s">
        <v>400</v>
      </c>
      <c r="K39" s="198" t="s">
        <v>48</v>
      </c>
      <c r="L39" s="196">
        <v>0</v>
      </c>
      <c r="M39" s="188" t="s">
        <v>76</v>
      </c>
      <c r="N39" s="196">
        <v>0.05</v>
      </c>
      <c r="O39" s="188" t="s">
        <v>1649</v>
      </c>
      <c r="P39" s="196">
        <v>0.08</v>
      </c>
      <c r="Q39" s="188" t="s">
        <v>1474</v>
      </c>
      <c r="R39" s="196">
        <v>0.08</v>
      </c>
      <c r="S39" s="188" t="s">
        <v>428</v>
      </c>
      <c r="T39" s="196">
        <v>0.08</v>
      </c>
      <c r="U39" s="196">
        <v>0.08</v>
      </c>
      <c r="V39" s="188" t="s">
        <v>429</v>
      </c>
      <c r="W39" s="196">
        <v>0.08</v>
      </c>
      <c r="X39" s="196">
        <v>0.08</v>
      </c>
      <c r="Y39" s="218" t="s">
        <v>430</v>
      </c>
      <c r="Z39" s="196">
        <v>0.08</v>
      </c>
      <c r="AA39" s="191">
        <v>0.08</v>
      </c>
      <c r="AB39" s="218" t="s">
        <v>431</v>
      </c>
      <c r="AC39" s="196">
        <v>0.1</v>
      </c>
      <c r="AD39" s="191">
        <v>0.1</v>
      </c>
      <c r="AE39" s="191" t="s">
        <v>432</v>
      </c>
      <c r="AF39" s="196">
        <v>0.1</v>
      </c>
      <c r="AG39" s="191">
        <v>0.15</v>
      </c>
      <c r="AH39" s="218" t="s">
        <v>433</v>
      </c>
      <c r="AI39" s="202">
        <v>0.1</v>
      </c>
      <c r="AJ39" s="191">
        <v>0.1</v>
      </c>
      <c r="AK39" s="188" t="s">
        <v>1475</v>
      </c>
      <c r="AL39" s="196">
        <v>0.1</v>
      </c>
      <c r="AM39" s="180">
        <v>0.1</v>
      </c>
      <c r="AN39" s="219" t="s">
        <v>1762</v>
      </c>
      <c r="AO39" s="196">
        <v>0.1</v>
      </c>
      <c r="AP39" s="191">
        <v>0.1</v>
      </c>
      <c r="AQ39" s="191" t="s">
        <v>1476</v>
      </c>
      <c r="AR39" s="419"/>
      <c r="AS39" s="299"/>
      <c r="AT39" s="205">
        <f t="shared" si="3"/>
        <v>1</v>
      </c>
      <c r="AU39" s="205">
        <f t="shared" si="0"/>
        <v>0.95</v>
      </c>
      <c r="AV39" s="191">
        <f t="shared" si="1"/>
        <v>1</v>
      </c>
      <c r="AW39" s="22" t="s">
        <v>406</v>
      </c>
      <c r="AX39" s="20" t="s">
        <v>434</v>
      </c>
      <c r="AY39" s="1"/>
      <c r="AZ39" s="13" t="s">
        <v>1360</v>
      </c>
      <c r="BA39" s="1"/>
      <c r="BB39" s="1"/>
      <c r="BC39" s="1"/>
    </row>
    <row r="40" spans="1:55" ht="141" customHeight="1">
      <c r="A40" s="222" t="s">
        <v>313</v>
      </c>
      <c r="B40" s="220" t="s">
        <v>314</v>
      </c>
      <c r="C40" s="220" t="s">
        <v>397</v>
      </c>
      <c r="D40" s="220" t="s">
        <v>1651</v>
      </c>
      <c r="E40" s="216" t="s">
        <v>1652</v>
      </c>
      <c r="F40" s="196">
        <v>1</v>
      </c>
      <c r="G40" s="199" t="s">
        <v>68</v>
      </c>
      <c r="H40" s="198" t="s">
        <v>45</v>
      </c>
      <c r="I40" s="199" t="s">
        <v>46</v>
      </c>
      <c r="J40" s="198" t="s">
        <v>400</v>
      </c>
      <c r="K40" s="198" t="s">
        <v>48</v>
      </c>
      <c r="L40" s="196">
        <v>0.02</v>
      </c>
      <c r="M40" s="188" t="s">
        <v>437</v>
      </c>
      <c r="N40" s="196">
        <v>0.03</v>
      </c>
      <c r="O40" s="188" t="s">
        <v>438</v>
      </c>
      <c r="P40" s="196">
        <v>0.03</v>
      </c>
      <c r="Q40" s="188" t="s">
        <v>439</v>
      </c>
      <c r="R40" s="196">
        <v>0.08</v>
      </c>
      <c r="S40" s="188" t="s">
        <v>440</v>
      </c>
      <c r="T40" s="196">
        <v>0.5</v>
      </c>
      <c r="U40" s="196">
        <v>0.5</v>
      </c>
      <c r="V40" s="188" t="s">
        <v>440</v>
      </c>
      <c r="W40" s="196">
        <v>0.34</v>
      </c>
      <c r="X40" s="196">
        <v>0.34</v>
      </c>
      <c r="Y40" s="190" t="s">
        <v>441</v>
      </c>
      <c r="Z40" s="196"/>
      <c r="AA40" s="191"/>
      <c r="AB40" s="190" t="s">
        <v>442</v>
      </c>
      <c r="AC40" s="196">
        <v>0</v>
      </c>
      <c r="AD40" s="196">
        <v>0</v>
      </c>
      <c r="AE40" s="190" t="s">
        <v>442</v>
      </c>
      <c r="AF40" s="196">
        <v>0</v>
      </c>
      <c r="AG40" s="196">
        <v>0</v>
      </c>
      <c r="AH40" s="190" t="s">
        <v>442</v>
      </c>
      <c r="AI40" s="202">
        <v>0</v>
      </c>
      <c r="AJ40" s="196">
        <v>0</v>
      </c>
      <c r="AK40" s="188" t="s">
        <v>442</v>
      </c>
      <c r="AL40" s="196">
        <v>0</v>
      </c>
      <c r="AM40" s="180">
        <v>0</v>
      </c>
      <c r="AN40" s="189" t="s">
        <v>443</v>
      </c>
      <c r="AO40" s="196">
        <v>0</v>
      </c>
      <c r="AP40" s="196">
        <v>0</v>
      </c>
      <c r="AQ40" s="188" t="s">
        <v>1650</v>
      </c>
      <c r="AR40" s="203"/>
      <c r="AS40" s="299"/>
      <c r="AT40" s="205">
        <f t="shared" si="3"/>
        <v>1</v>
      </c>
      <c r="AU40" s="205">
        <f t="shared" si="0"/>
        <v>1</v>
      </c>
      <c r="AV40" s="191">
        <f t="shared" si="1"/>
        <v>1</v>
      </c>
      <c r="AW40" s="22" t="s">
        <v>406</v>
      </c>
      <c r="AX40" s="20" t="s">
        <v>1417</v>
      </c>
      <c r="AY40" s="1"/>
      <c r="AZ40" s="13" t="s">
        <v>1360</v>
      </c>
      <c r="BA40" s="1"/>
      <c r="BB40" s="1"/>
      <c r="BC40" s="1"/>
    </row>
    <row r="41" spans="1:55" ht="160.5" customHeight="1">
      <c r="A41" s="186" t="s">
        <v>313</v>
      </c>
      <c r="B41" s="186" t="s">
        <v>314</v>
      </c>
      <c r="C41" s="186" t="s">
        <v>397</v>
      </c>
      <c r="D41" s="186" t="s">
        <v>1653</v>
      </c>
      <c r="E41" s="392" t="s">
        <v>445</v>
      </c>
      <c r="F41" s="196">
        <v>1</v>
      </c>
      <c r="G41" s="197" t="s">
        <v>68</v>
      </c>
      <c r="H41" s="198" t="s">
        <v>45</v>
      </c>
      <c r="I41" s="199" t="s">
        <v>46</v>
      </c>
      <c r="J41" s="198" t="s">
        <v>400</v>
      </c>
      <c r="K41" s="198" t="s">
        <v>48</v>
      </c>
      <c r="L41" s="191">
        <v>0</v>
      </c>
      <c r="M41" s="188" t="s">
        <v>76</v>
      </c>
      <c r="N41" s="416">
        <v>0</v>
      </c>
      <c r="O41" s="188" t="s">
        <v>76</v>
      </c>
      <c r="P41" s="416">
        <v>0</v>
      </c>
      <c r="Q41" s="188" t="s">
        <v>76</v>
      </c>
      <c r="R41" s="416">
        <v>7.0000000000000007E-2</v>
      </c>
      <c r="S41" s="188" t="s">
        <v>446</v>
      </c>
      <c r="T41" s="196">
        <v>0.09</v>
      </c>
      <c r="U41" s="416">
        <v>0.09</v>
      </c>
      <c r="V41" s="188" t="s">
        <v>1654</v>
      </c>
      <c r="W41" s="196">
        <v>0.09</v>
      </c>
      <c r="X41" s="196">
        <v>0.15</v>
      </c>
      <c r="Y41" s="190" t="s">
        <v>447</v>
      </c>
      <c r="Z41" s="196">
        <v>0.09</v>
      </c>
      <c r="AA41" s="191">
        <v>0.09</v>
      </c>
      <c r="AB41" s="190" t="s">
        <v>1655</v>
      </c>
      <c r="AC41" s="196">
        <v>0.09</v>
      </c>
      <c r="AD41" s="196">
        <v>0.09</v>
      </c>
      <c r="AE41" s="188" t="s">
        <v>1656</v>
      </c>
      <c r="AF41" s="196">
        <v>0.09</v>
      </c>
      <c r="AG41" s="196">
        <v>0.09</v>
      </c>
      <c r="AH41" s="190" t="s">
        <v>1657</v>
      </c>
      <c r="AI41" s="202">
        <v>0.09</v>
      </c>
      <c r="AJ41" s="196">
        <v>0.09</v>
      </c>
      <c r="AK41" s="188" t="s">
        <v>1658</v>
      </c>
      <c r="AL41" s="196">
        <v>0.09</v>
      </c>
      <c r="AM41" s="180">
        <v>0.09</v>
      </c>
      <c r="AN41" s="189" t="s">
        <v>1659</v>
      </c>
      <c r="AO41" s="196">
        <v>0.3</v>
      </c>
      <c r="AP41" s="196">
        <v>0.3</v>
      </c>
      <c r="AQ41" s="188" t="s">
        <v>1660</v>
      </c>
      <c r="AR41" s="203"/>
      <c r="AS41" s="299"/>
      <c r="AT41" s="205">
        <f t="shared" si="3"/>
        <v>1.0599999999999998</v>
      </c>
      <c r="AU41" s="205">
        <f t="shared" si="0"/>
        <v>0.99999999999999978</v>
      </c>
      <c r="AV41" s="191">
        <f t="shared" si="1"/>
        <v>1</v>
      </c>
      <c r="AW41" s="22" t="s">
        <v>406</v>
      </c>
      <c r="AX41" s="20" t="s">
        <v>434</v>
      </c>
      <c r="AY41" s="1"/>
      <c r="AZ41" s="13" t="s">
        <v>1360</v>
      </c>
      <c r="BA41" s="1"/>
      <c r="BB41" s="1"/>
      <c r="BC41" s="1"/>
    </row>
    <row r="42" spans="1:55" ht="78" customHeight="1">
      <c r="A42" s="186" t="s">
        <v>313</v>
      </c>
      <c r="B42" s="186" t="s">
        <v>314</v>
      </c>
      <c r="C42" s="186" t="s">
        <v>397</v>
      </c>
      <c r="D42" s="186" t="s">
        <v>1667</v>
      </c>
      <c r="E42" s="392" t="s">
        <v>448</v>
      </c>
      <c r="F42" s="196">
        <v>1</v>
      </c>
      <c r="G42" s="197" t="s">
        <v>68</v>
      </c>
      <c r="H42" s="198" t="s">
        <v>45</v>
      </c>
      <c r="I42" s="199" t="s">
        <v>46</v>
      </c>
      <c r="J42" s="198" t="s">
        <v>400</v>
      </c>
      <c r="K42" s="198" t="s">
        <v>48</v>
      </c>
      <c r="L42" s="196">
        <v>0</v>
      </c>
      <c r="M42" s="188" t="s">
        <v>76</v>
      </c>
      <c r="N42" s="196">
        <v>0</v>
      </c>
      <c r="O42" s="188" t="s">
        <v>76</v>
      </c>
      <c r="P42" s="196">
        <v>0</v>
      </c>
      <c r="Q42" s="188" t="s">
        <v>76</v>
      </c>
      <c r="R42" s="191">
        <v>0.08</v>
      </c>
      <c r="S42" s="188" t="s">
        <v>1666</v>
      </c>
      <c r="T42" s="191">
        <v>0.08</v>
      </c>
      <c r="U42" s="191">
        <v>0.08</v>
      </c>
      <c r="V42" s="188" t="s">
        <v>1665</v>
      </c>
      <c r="W42" s="196">
        <v>0.1</v>
      </c>
      <c r="X42" s="196">
        <v>0.1</v>
      </c>
      <c r="Y42" s="190" t="s">
        <v>449</v>
      </c>
      <c r="Z42" s="196">
        <v>0.1</v>
      </c>
      <c r="AA42" s="196">
        <v>0.1</v>
      </c>
      <c r="AB42" s="190" t="s">
        <v>1664</v>
      </c>
      <c r="AC42" s="196">
        <v>0.1</v>
      </c>
      <c r="AD42" s="196">
        <v>0.1</v>
      </c>
      <c r="AE42" s="188" t="s">
        <v>1663</v>
      </c>
      <c r="AF42" s="196">
        <v>0.1</v>
      </c>
      <c r="AG42" s="196">
        <v>0.1</v>
      </c>
      <c r="AH42" s="190" t="s">
        <v>1662</v>
      </c>
      <c r="AI42" s="202">
        <v>0.1</v>
      </c>
      <c r="AJ42" s="196">
        <v>0.1</v>
      </c>
      <c r="AK42" s="188" t="s">
        <v>1661</v>
      </c>
      <c r="AL42" s="196">
        <v>0.1</v>
      </c>
      <c r="AM42" s="180">
        <v>0.1</v>
      </c>
      <c r="AN42" s="189" t="s">
        <v>450</v>
      </c>
      <c r="AO42" s="196">
        <v>0.24</v>
      </c>
      <c r="AP42" s="196">
        <v>0.24</v>
      </c>
      <c r="AQ42" s="188" t="s">
        <v>451</v>
      </c>
      <c r="AR42" s="203"/>
      <c r="AS42" s="299"/>
      <c r="AT42" s="205">
        <f t="shared" si="3"/>
        <v>0.99999999999999989</v>
      </c>
      <c r="AU42" s="205">
        <f t="shared" si="0"/>
        <v>0.99999999999999989</v>
      </c>
      <c r="AV42" s="191">
        <f t="shared" si="1"/>
        <v>1</v>
      </c>
      <c r="AW42" s="22"/>
      <c r="AX42" s="20" t="s">
        <v>434</v>
      </c>
      <c r="AY42" s="1"/>
      <c r="AZ42" s="13" t="s">
        <v>1360</v>
      </c>
      <c r="BA42" s="1"/>
      <c r="BB42" s="1"/>
      <c r="BC42" s="1"/>
    </row>
    <row r="43" spans="1:55" ht="396">
      <c r="A43" s="186" t="s">
        <v>313</v>
      </c>
      <c r="B43" s="186" t="s">
        <v>314</v>
      </c>
      <c r="C43" s="186" t="s">
        <v>397</v>
      </c>
      <c r="D43" s="186" t="s">
        <v>1667</v>
      </c>
      <c r="E43" s="392" t="s">
        <v>452</v>
      </c>
      <c r="F43" s="196">
        <v>1</v>
      </c>
      <c r="G43" s="197" t="s">
        <v>68</v>
      </c>
      <c r="H43" s="198" t="s">
        <v>45</v>
      </c>
      <c r="I43" s="199" t="s">
        <v>46</v>
      </c>
      <c r="J43" s="198" t="s">
        <v>400</v>
      </c>
      <c r="K43" s="198" t="s">
        <v>48</v>
      </c>
      <c r="L43" s="196">
        <v>0.01</v>
      </c>
      <c r="M43" s="188" t="s">
        <v>1668</v>
      </c>
      <c r="N43" s="196">
        <v>8.3299999999999999E-2</v>
      </c>
      <c r="O43" s="188" t="s">
        <v>1669</v>
      </c>
      <c r="P43" s="196">
        <v>0.15659999999999999</v>
      </c>
      <c r="Q43" s="188" t="s">
        <v>1670</v>
      </c>
      <c r="R43" s="196">
        <v>8.3299999999999999E-2</v>
      </c>
      <c r="S43" s="188" t="s">
        <v>1671</v>
      </c>
      <c r="T43" s="191">
        <v>8.3299999999999999E-2</v>
      </c>
      <c r="U43" s="191">
        <v>8.3299999999999999E-2</v>
      </c>
      <c r="V43" s="188" t="s">
        <v>1672</v>
      </c>
      <c r="W43" s="191">
        <v>8.3299999999999999E-2</v>
      </c>
      <c r="X43" s="191">
        <v>8.3299999999999999E-2</v>
      </c>
      <c r="Y43" s="190" t="s">
        <v>1673</v>
      </c>
      <c r="Z43" s="191">
        <v>8.3299999999999999E-2</v>
      </c>
      <c r="AA43" s="191">
        <v>8.3333333333333329E-2</v>
      </c>
      <c r="AB43" s="190" t="s">
        <v>1674</v>
      </c>
      <c r="AC43" s="191">
        <v>8.3299999999999999E-2</v>
      </c>
      <c r="AD43" s="191">
        <v>8.3299999999999999E-2</v>
      </c>
      <c r="AE43" s="188" t="s">
        <v>1675</v>
      </c>
      <c r="AF43" s="191">
        <v>8.3299999999999999E-2</v>
      </c>
      <c r="AG43" s="191">
        <v>8.3299999999999999E-2</v>
      </c>
      <c r="AH43" s="190" t="s">
        <v>1676</v>
      </c>
      <c r="AI43" s="218">
        <v>8.3299999999999999E-2</v>
      </c>
      <c r="AJ43" s="191">
        <v>8.3299999999999999E-2</v>
      </c>
      <c r="AK43" s="188" t="s">
        <v>1677</v>
      </c>
      <c r="AL43" s="191">
        <v>8.3299999999999999E-2</v>
      </c>
      <c r="AM43" s="219">
        <v>8.3299999999999999E-2</v>
      </c>
      <c r="AN43" s="189" t="s">
        <v>1678</v>
      </c>
      <c r="AO43" s="191">
        <v>8.3699999999999997E-2</v>
      </c>
      <c r="AP43" s="191">
        <v>8.3699999999999997E-2</v>
      </c>
      <c r="AQ43" s="188" t="s">
        <v>1679</v>
      </c>
      <c r="AR43" s="203"/>
      <c r="AS43" s="299"/>
      <c r="AT43" s="205">
        <f t="shared" si="3"/>
        <v>1.0000333333333336</v>
      </c>
      <c r="AU43" s="205">
        <f t="shared" si="0"/>
        <v>1</v>
      </c>
      <c r="AV43" s="191">
        <f t="shared" si="1"/>
        <v>1</v>
      </c>
      <c r="AW43" s="22"/>
      <c r="AX43" s="20" t="s">
        <v>434</v>
      </c>
      <c r="AY43" s="1"/>
      <c r="AZ43" s="13" t="s">
        <v>1360</v>
      </c>
      <c r="BA43" s="1"/>
      <c r="BB43" s="1"/>
      <c r="BC43" s="1"/>
    </row>
    <row r="44" spans="1:55" ht="141" customHeight="1">
      <c r="A44" s="411" t="s">
        <v>313</v>
      </c>
      <c r="B44" s="221" t="s">
        <v>314</v>
      </c>
      <c r="C44" s="221" t="s">
        <v>453</v>
      </c>
      <c r="D44" s="221" t="s">
        <v>1680</v>
      </c>
      <c r="E44" s="216" t="s">
        <v>455</v>
      </c>
      <c r="F44" s="196">
        <v>1</v>
      </c>
      <c r="G44" s="199" t="s">
        <v>68</v>
      </c>
      <c r="H44" s="198" t="s">
        <v>45</v>
      </c>
      <c r="I44" s="199" t="s">
        <v>46</v>
      </c>
      <c r="J44" s="198" t="s">
        <v>400</v>
      </c>
      <c r="K44" s="198" t="s">
        <v>48</v>
      </c>
      <c r="L44" s="196">
        <v>0</v>
      </c>
      <c r="M44" s="188" t="s">
        <v>76</v>
      </c>
      <c r="N44" s="191">
        <v>0.08</v>
      </c>
      <c r="O44" s="188" t="s">
        <v>456</v>
      </c>
      <c r="P44" s="196">
        <v>0</v>
      </c>
      <c r="Q44" s="188" t="s">
        <v>1681</v>
      </c>
      <c r="R44" s="196">
        <v>0.1</v>
      </c>
      <c r="S44" s="188" t="s">
        <v>457</v>
      </c>
      <c r="T44" s="196">
        <v>0.5</v>
      </c>
      <c r="U44" s="196">
        <v>0.1</v>
      </c>
      <c r="V44" s="188" t="s">
        <v>457</v>
      </c>
      <c r="W44" s="196">
        <v>0.1</v>
      </c>
      <c r="X44" s="196">
        <v>0.5</v>
      </c>
      <c r="Y44" s="190" t="s">
        <v>458</v>
      </c>
      <c r="Z44" s="196">
        <v>0.1</v>
      </c>
      <c r="AA44" s="196">
        <v>0.1</v>
      </c>
      <c r="AB44" s="190" t="s">
        <v>459</v>
      </c>
      <c r="AC44" s="196">
        <v>0.12</v>
      </c>
      <c r="AD44" s="196">
        <v>0.12</v>
      </c>
      <c r="AE44" s="188" t="s">
        <v>1477</v>
      </c>
      <c r="AF44" s="199">
        <v>0</v>
      </c>
      <c r="AG44" s="188">
        <v>0</v>
      </c>
      <c r="AH44" s="190" t="s">
        <v>460</v>
      </c>
      <c r="AI44" s="198">
        <v>0</v>
      </c>
      <c r="AJ44" s="188">
        <v>0</v>
      </c>
      <c r="AK44" s="188" t="s">
        <v>461</v>
      </c>
      <c r="AL44" s="199">
        <v>0</v>
      </c>
      <c r="AM44" s="189">
        <v>0</v>
      </c>
      <c r="AN44" s="189" t="s">
        <v>442</v>
      </c>
      <c r="AO44" s="199">
        <v>0</v>
      </c>
      <c r="AP44" s="188">
        <v>0</v>
      </c>
      <c r="AQ44" s="188" t="s">
        <v>1682</v>
      </c>
      <c r="AR44" s="203"/>
      <c r="AS44" s="299"/>
      <c r="AT44" s="205">
        <f t="shared" si="3"/>
        <v>1</v>
      </c>
      <c r="AU44" s="205">
        <f t="shared" si="0"/>
        <v>0.99999999999999989</v>
      </c>
      <c r="AV44" s="191">
        <f t="shared" si="1"/>
        <v>1</v>
      </c>
      <c r="AW44" s="22" t="s">
        <v>406</v>
      </c>
      <c r="AX44" s="20" t="s">
        <v>462</v>
      </c>
      <c r="AY44" s="1"/>
      <c r="AZ44" s="13" t="s">
        <v>1360</v>
      </c>
      <c r="BA44" s="1"/>
      <c r="BB44" s="1"/>
      <c r="BC44" s="1"/>
    </row>
    <row r="45" spans="1:55" ht="141" customHeight="1">
      <c r="A45" s="222" t="s">
        <v>313</v>
      </c>
      <c r="B45" s="220" t="s">
        <v>314</v>
      </c>
      <c r="C45" s="220" t="s">
        <v>453</v>
      </c>
      <c r="D45" s="220" t="s">
        <v>1688</v>
      </c>
      <c r="E45" s="216" t="s">
        <v>464</v>
      </c>
      <c r="F45" s="196">
        <v>1</v>
      </c>
      <c r="G45" s="199" t="s">
        <v>68</v>
      </c>
      <c r="H45" s="198" t="s">
        <v>45</v>
      </c>
      <c r="I45" s="199" t="s">
        <v>46</v>
      </c>
      <c r="J45" s="198" t="s">
        <v>400</v>
      </c>
      <c r="K45" s="198" t="s">
        <v>48</v>
      </c>
      <c r="L45" s="196">
        <v>0.01</v>
      </c>
      <c r="M45" s="188" t="s">
        <v>76</v>
      </c>
      <c r="N45" s="191">
        <v>8.3000000000000004E-2</v>
      </c>
      <c r="O45" s="188" t="s">
        <v>465</v>
      </c>
      <c r="P45" s="196">
        <v>0</v>
      </c>
      <c r="Q45" s="188" t="s">
        <v>1687</v>
      </c>
      <c r="R45" s="191">
        <v>8.3299999999999999E-2</v>
      </c>
      <c r="S45" s="188" t="s">
        <v>466</v>
      </c>
      <c r="T45" s="191">
        <v>8.3299999999999999E-2</v>
      </c>
      <c r="U45" s="191">
        <v>8.3299999999999999E-2</v>
      </c>
      <c r="V45" s="188" t="s">
        <v>466</v>
      </c>
      <c r="W45" s="191">
        <v>8.3299999999999999E-2</v>
      </c>
      <c r="X45" s="191">
        <v>8.3299999999999999E-2</v>
      </c>
      <c r="Y45" s="190" t="s">
        <v>1478</v>
      </c>
      <c r="Z45" s="191">
        <v>8.3299999999999999E-2</v>
      </c>
      <c r="AA45" s="191">
        <v>8.3333333333333329E-2</v>
      </c>
      <c r="AB45" s="190" t="s">
        <v>1479</v>
      </c>
      <c r="AC45" s="191">
        <v>8.3299999999999999E-2</v>
      </c>
      <c r="AD45" s="191">
        <v>8.3299999999999999E-2</v>
      </c>
      <c r="AE45" s="188" t="s">
        <v>1686</v>
      </c>
      <c r="AF45" s="191">
        <v>8.3299999999999999E-2</v>
      </c>
      <c r="AG45" s="191">
        <v>8.3299999999999999E-2</v>
      </c>
      <c r="AH45" s="190" t="s">
        <v>1685</v>
      </c>
      <c r="AI45" s="218">
        <v>8.3299999999999999E-2</v>
      </c>
      <c r="AJ45" s="191">
        <v>8.3299999999999999E-2</v>
      </c>
      <c r="AK45" s="188" t="s">
        <v>1684</v>
      </c>
      <c r="AL45" s="191">
        <v>8.3299999999999999E-2</v>
      </c>
      <c r="AM45" s="219">
        <v>8.3299999999999999E-2</v>
      </c>
      <c r="AN45" s="189" t="s">
        <v>1683</v>
      </c>
      <c r="AO45" s="191">
        <v>0.24060000000000001</v>
      </c>
      <c r="AP45" s="191">
        <v>0.24060000000000001</v>
      </c>
      <c r="AQ45" s="188" t="s">
        <v>467</v>
      </c>
      <c r="AR45" s="203"/>
      <c r="AS45" s="299"/>
      <c r="AT45" s="205">
        <f t="shared" si="3"/>
        <v>1.0000333333333333</v>
      </c>
      <c r="AU45" s="205">
        <f t="shared" si="0"/>
        <v>1</v>
      </c>
      <c r="AV45" s="191">
        <f t="shared" si="1"/>
        <v>1</v>
      </c>
      <c r="AW45" s="14" t="s">
        <v>406</v>
      </c>
      <c r="AX45" s="20" t="s">
        <v>468</v>
      </c>
      <c r="AY45" s="1"/>
      <c r="AZ45" s="13" t="s">
        <v>1360</v>
      </c>
      <c r="BA45" s="1"/>
      <c r="BB45" s="1"/>
      <c r="BC45" s="1"/>
    </row>
    <row r="46" spans="1:55" ht="136.5" customHeight="1">
      <c r="A46" s="186" t="s">
        <v>313</v>
      </c>
      <c r="B46" s="186" t="s">
        <v>314</v>
      </c>
      <c r="C46" s="186" t="s">
        <v>453</v>
      </c>
      <c r="D46" s="186" t="s">
        <v>1692</v>
      </c>
      <c r="E46" s="392" t="s">
        <v>470</v>
      </c>
      <c r="F46" s="196">
        <v>1</v>
      </c>
      <c r="G46" s="197" t="s">
        <v>68</v>
      </c>
      <c r="H46" s="198" t="s">
        <v>45</v>
      </c>
      <c r="I46" s="199" t="s">
        <v>46</v>
      </c>
      <c r="J46" s="198" t="s">
        <v>400</v>
      </c>
      <c r="K46" s="198" t="s">
        <v>48</v>
      </c>
      <c r="L46" s="196">
        <v>0.02</v>
      </c>
      <c r="M46" s="188" t="s">
        <v>76</v>
      </c>
      <c r="N46" s="196">
        <v>0.08</v>
      </c>
      <c r="O46" s="188" t="s">
        <v>471</v>
      </c>
      <c r="P46" s="196">
        <v>0</v>
      </c>
      <c r="Q46" s="188" t="s">
        <v>472</v>
      </c>
      <c r="R46" s="191">
        <v>0.1</v>
      </c>
      <c r="S46" s="188" t="s">
        <v>473</v>
      </c>
      <c r="T46" s="191">
        <v>0.1</v>
      </c>
      <c r="U46" s="191">
        <v>0.1</v>
      </c>
      <c r="V46" s="188" t="s">
        <v>473</v>
      </c>
      <c r="W46" s="191">
        <v>0.1</v>
      </c>
      <c r="X46" s="191">
        <v>0.1</v>
      </c>
      <c r="Y46" s="190" t="s">
        <v>474</v>
      </c>
      <c r="Z46" s="191">
        <v>0.1</v>
      </c>
      <c r="AA46" s="191">
        <v>0.1</v>
      </c>
      <c r="AB46" s="190" t="s">
        <v>475</v>
      </c>
      <c r="AC46" s="191">
        <v>0.1</v>
      </c>
      <c r="AD46" s="196">
        <v>0.1</v>
      </c>
      <c r="AE46" s="188" t="s">
        <v>1691</v>
      </c>
      <c r="AF46" s="191">
        <v>0.1</v>
      </c>
      <c r="AG46" s="191">
        <v>0.1</v>
      </c>
      <c r="AH46" s="190" t="s">
        <v>1480</v>
      </c>
      <c r="AI46" s="218">
        <v>0.1</v>
      </c>
      <c r="AJ46" s="191">
        <v>0.1</v>
      </c>
      <c r="AK46" s="188" t="s">
        <v>1481</v>
      </c>
      <c r="AL46" s="191">
        <v>0.1</v>
      </c>
      <c r="AM46" s="180">
        <v>0.1</v>
      </c>
      <c r="AN46" s="189" t="s">
        <v>1690</v>
      </c>
      <c r="AO46" s="191">
        <v>0.1</v>
      </c>
      <c r="AP46" s="196">
        <v>0.1</v>
      </c>
      <c r="AQ46" s="188" t="s">
        <v>1689</v>
      </c>
      <c r="AR46" s="203"/>
      <c r="AS46" s="299"/>
      <c r="AT46" s="205">
        <f t="shared" si="3"/>
        <v>0.99999999999999989</v>
      </c>
      <c r="AU46" s="205">
        <f t="shared" si="0"/>
        <v>0.99999999999999989</v>
      </c>
      <c r="AV46" s="191">
        <f t="shared" si="1"/>
        <v>1</v>
      </c>
      <c r="AW46" s="14" t="s">
        <v>406</v>
      </c>
      <c r="AX46" s="20" t="s">
        <v>476</v>
      </c>
      <c r="AY46" s="1"/>
      <c r="AZ46" s="13" t="s">
        <v>1360</v>
      </c>
      <c r="BA46" s="1"/>
      <c r="BB46" s="1"/>
      <c r="BC46" s="1"/>
    </row>
    <row r="47" spans="1:55" ht="231">
      <c r="A47" s="186" t="s">
        <v>313</v>
      </c>
      <c r="B47" s="186" t="s">
        <v>314</v>
      </c>
      <c r="C47" s="186" t="s">
        <v>453</v>
      </c>
      <c r="D47" s="186" t="s">
        <v>1333</v>
      </c>
      <c r="E47" s="392" t="s">
        <v>477</v>
      </c>
      <c r="F47" s="196">
        <v>1</v>
      </c>
      <c r="G47" s="197" t="s">
        <v>68</v>
      </c>
      <c r="H47" s="198" t="s">
        <v>45</v>
      </c>
      <c r="I47" s="199" t="s">
        <v>46</v>
      </c>
      <c r="J47" s="198" t="s">
        <v>400</v>
      </c>
      <c r="K47" s="198" t="s">
        <v>48</v>
      </c>
      <c r="L47" s="196">
        <v>0.02</v>
      </c>
      <c r="M47" s="188" t="s">
        <v>76</v>
      </c>
      <c r="N47" s="196">
        <v>0.08</v>
      </c>
      <c r="O47" s="188" t="s">
        <v>478</v>
      </c>
      <c r="P47" s="196">
        <v>0</v>
      </c>
      <c r="Q47" s="188" t="s">
        <v>472</v>
      </c>
      <c r="R47" s="191">
        <v>0.1</v>
      </c>
      <c r="S47" s="188" t="s">
        <v>473</v>
      </c>
      <c r="T47" s="191">
        <v>0.1</v>
      </c>
      <c r="U47" s="191">
        <v>0.1</v>
      </c>
      <c r="V47" s="188" t="s">
        <v>473</v>
      </c>
      <c r="W47" s="191">
        <v>0.1</v>
      </c>
      <c r="X47" s="191">
        <v>0.1</v>
      </c>
      <c r="Y47" s="190" t="s">
        <v>479</v>
      </c>
      <c r="Z47" s="191">
        <v>0.1</v>
      </c>
      <c r="AA47" s="191">
        <v>0.1</v>
      </c>
      <c r="AB47" s="190" t="s">
        <v>1482</v>
      </c>
      <c r="AC47" s="191">
        <v>0.1</v>
      </c>
      <c r="AD47" s="191">
        <v>0.1</v>
      </c>
      <c r="AE47" s="188" t="s">
        <v>1483</v>
      </c>
      <c r="AF47" s="191">
        <v>0.1</v>
      </c>
      <c r="AG47" s="191">
        <v>0.1</v>
      </c>
      <c r="AH47" s="190" t="s">
        <v>1693</v>
      </c>
      <c r="AI47" s="218">
        <v>0.1</v>
      </c>
      <c r="AJ47" s="191">
        <v>0.1</v>
      </c>
      <c r="AK47" s="188" t="s">
        <v>1694</v>
      </c>
      <c r="AL47" s="191">
        <v>0.1</v>
      </c>
      <c r="AM47" s="180">
        <v>0.1</v>
      </c>
      <c r="AN47" s="189" t="s">
        <v>1695</v>
      </c>
      <c r="AO47" s="191">
        <v>0.1</v>
      </c>
      <c r="AP47" s="191">
        <v>0.1</v>
      </c>
      <c r="AQ47" s="188" t="s">
        <v>1696</v>
      </c>
      <c r="AR47" s="203"/>
      <c r="AS47" s="299"/>
      <c r="AT47" s="205">
        <f t="shared" si="3"/>
        <v>0.99999999999999989</v>
      </c>
      <c r="AU47" s="205">
        <f t="shared" si="0"/>
        <v>0.99999999999999989</v>
      </c>
      <c r="AV47" s="191">
        <f t="shared" si="1"/>
        <v>1</v>
      </c>
      <c r="AW47" s="14"/>
      <c r="AX47" s="20" t="s">
        <v>476</v>
      </c>
      <c r="AY47" s="1"/>
      <c r="AZ47" s="13" t="s">
        <v>1360</v>
      </c>
      <c r="BA47" s="1"/>
      <c r="BB47" s="1"/>
      <c r="BC47" s="1"/>
    </row>
    <row r="48" spans="1:55" ht="313.5">
      <c r="A48" s="411" t="s">
        <v>313</v>
      </c>
      <c r="B48" s="221" t="s">
        <v>314</v>
      </c>
      <c r="C48" s="221" t="s">
        <v>453</v>
      </c>
      <c r="D48" s="221" t="s">
        <v>480</v>
      </c>
      <c r="E48" s="216" t="s">
        <v>481</v>
      </c>
      <c r="F48" s="196">
        <v>1</v>
      </c>
      <c r="G48" s="199" t="s">
        <v>75</v>
      </c>
      <c r="H48" s="198" t="s">
        <v>45</v>
      </c>
      <c r="I48" s="199" t="s">
        <v>46</v>
      </c>
      <c r="J48" s="199" t="s">
        <v>482</v>
      </c>
      <c r="K48" s="199" t="s">
        <v>48</v>
      </c>
      <c r="L48" s="196">
        <v>0.05</v>
      </c>
      <c r="M48" s="200" t="s">
        <v>483</v>
      </c>
      <c r="N48" s="196">
        <v>0</v>
      </c>
      <c r="O48" s="188" t="s">
        <v>484</v>
      </c>
      <c r="P48" s="196">
        <v>0</v>
      </c>
      <c r="Q48" s="188" t="s">
        <v>484</v>
      </c>
      <c r="R48" s="196">
        <v>0</v>
      </c>
      <c r="S48" s="188" t="s">
        <v>484</v>
      </c>
      <c r="T48" s="196">
        <v>0.4</v>
      </c>
      <c r="U48" s="196">
        <v>0.4</v>
      </c>
      <c r="V48" s="200" t="s">
        <v>485</v>
      </c>
      <c r="W48" s="196">
        <v>0</v>
      </c>
      <c r="X48" s="196">
        <v>0</v>
      </c>
      <c r="Y48" s="190" t="s">
        <v>484</v>
      </c>
      <c r="Z48" s="196">
        <v>0</v>
      </c>
      <c r="AA48" s="196">
        <v>0</v>
      </c>
      <c r="AB48" s="190" t="s">
        <v>484</v>
      </c>
      <c r="AC48" s="196">
        <v>0.25</v>
      </c>
      <c r="AD48" s="196">
        <v>0.25</v>
      </c>
      <c r="AE48" s="188" t="s">
        <v>486</v>
      </c>
      <c r="AF48" s="196">
        <v>0</v>
      </c>
      <c r="AG48" s="202">
        <v>0</v>
      </c>
      <c r="AH48" s="190" t="s">
        <v>484</v>
      </c>
      <c r="AI48" s="202">
        <v>0</v>
      </c>
      <c r="AJ48" s="196">
        <v>0</v>
      </c>
      <c r="AK48" s="188" t="s">
        <v>484</v>
      </c>
      <c r="AL48" s="196">
        <v>0</v>
      </c>
      <c r="AM48" s="185">
        <v>0</v>
      </c>
      <c r="AN48" s="189" t="s">
        <v>484</v>
      </c>
      <c r="AO48" s="196">
        <v>0.3</v>
      </c>
      <c r="AP48" s="196">
        <v>0.3</v>
      </c>
      <c r="AQ48" s="188" t="s">
        <v>487</v>
      </c>
      <c r="AR48" s="203"/>
      <c r="AS48" s="299"/>
      <c r="AT48" s="205">
        <f t="shared" si="3"/>
        <v>1</v>
      </c>
      <c r="AU48" s="205">
        <f t="shared" si="0"/>
        <v>1</v>
      </c>
      <c r="AV48" s="191">
        <f t="shared" si="1"/>
        <v>1</v>
      </c>
      <c r="AW48" s="22"/>
      <c r="AX48" s="20" t="s">
        <v>85</v>
      </c>
      <c r="AY48" s="1"/>
      <c r="AZ48" s="13" t="s">
        <v>1360</v>
      </c>
      <c r="BA48" s="1"/>
      <c r="BB48" s="1"/>
      <c r="BC48" s="1"/>
    </row>
    <row r="49" spans="1:60" ht="330">
      <c r="A49" s="222" t="s">
        <v>313</v>
      </c>
      <c r="B49" s="216" t="s">
        <v>314</v>
      </c>
      <c r="C49" s="216" t="s">
        <v>453</v>
      </c>
      <c r="D49" s="216" t="s">
        <v>488</v>
      </c>
      <c r="E49" s="216" t="s">
        <v>481</v>
      </c>
      <c r="F49" s="196">
        <v>1</v>
      </c>
      <c r="G49" s="199" t="s">
        <v>75</v>
      </c>
      <c r="H49" s="198" t="s">
        <v>45</v>
      </c>
      <c r="I49" s="199" t="s">
        <v>46</v>
      </c>
      <c r="J49" s="199" t="s">
        <v>482</v>
      </c>
      <c r="K49" s="199" t="s">
        <v>48</v>
      </c>
      <c r="L49" s="196">
        <v>0.05</v>
      </c>
      <c r="M49" s="200" t="s">
        <v>489</v>
      </c>
      <c r="N49" s="196">
        <v>0</v>
      </c>
      <c r="O49" s="188" t="s">
        <v>484</v>
      </c>
      <c r="P49" s="196">
        <v>0</v>
      </c>
      <c r="Q49" s="188" t="s">
        <v>484</v>
      </c>
      <c r="R49" s="196">
        <v>0</v>
      </c>
      <c r="S49" s="188" t="s">
        <v>484</v>
      </c>
      <c r="T49" s="196">
        <v>0.4</v>
      </c>
      <c r="U49" s="196">
        <v>0.4</v>
      </c>
      <c r="V49" s="200" t="s">
        <v>1484</v>
      </c>
      <c r="W49" s="196">
        <v>0</v>
      </c>
      <c r="X49" s="196">
        <v>0</v>
      </c>
      <c r="Y49" s="190" t="s">
        <v>484</v>
      </c>
      <c r="Z49" s="196">
        <v>0</v>
      </c>
      <c r="AA49" s="196">
        <v>0</v>
      </c>
      <c r="AB49" s="190" t="s">
        <v>484</v>
      </c>
      <c r="AC49" s="196">
        <v>0.25</v>
      </c>
      <c r="AD49" s="196">
        <v>0.25</v>
      </c>
      <c r="AE49" s="188" t="s">
        <v>490</v>
      </c>
      <c r="AF49" s="196">
        <v>0</v>
      </c>
      <c r="AG49" s="202">
        <v>0</v>
      </c>
      <c r="AH49" s="190" t="s">
        <v>484</v>
      </c>
      <c r="AI49" s="202">
        <v>0</v>
      </c>
      <c r="AJ49" s="196">
        <v>0</v>
      </c>
      <c r="AK49" s="188" t="s">
        <v>484</v>
      </c>
      <c r="AL49" s="196">
        <v>0</v>
      </c>
      <c r="AM49" s="185">
        <v>0.08</v>
      </c>
      <c r="AN49" s="189" t="s">
        <v>491</v>
      </c>
      <c r="AO49" s="196">
        <v>0.3</v>
      </c>
      <c r="AP49" s="196">
        <v>0.3</v>
      </c>
      <c r="AQ49" s="188" t="s">
        <v>492</v>
      </c>
      <c r="AR49" s="203"/>
      <c r="AS49" s="299"/>
      <c r="AT49" s="205">
        <f t="shared" si="3"/>
        <v>1.0799999999999998</v>
      </c>
      <c r="AU49" s="205">
        <f t="shared" si="0"/>
        <v>1</v>
      </c>
      <c r="AV49" s="191">
        <f t="shared" si="1"/>
        <v>1</v>
      </c>
      <c r="AW49" s="22"/>
      <c r="AX49" s="20" t="s">
        <v>85</v>
      </c>
      <c r="AY49" s="1"/>
      <c r="AZ49" s="13" t="s">
        <v>1360</v>
      </c>
      <c r="BA49" s="1"/>
      <c r="BB49" s="1"/>
      <c r="BC49" s="1"/>
    </row>
    <row r="50" spans="1:60" ht="346.5">
      <c r="A50" s="222" t="s">
        <v>313</v>
      </c>
      <c r="B50" s="216" t="s">
        <v>314</v>
      </c>
      <c r="C50" s="216" t="s">
        <v>453</v>
      </c>
      <c r="D50" s="216" t="s">
        <v>493</v>
      </c>
      <c r="E50" s="216" t="s">
        <v>481</v>
      </c>
      <c r="F50" s="196">
        <v>1</v>
      </c>
      <c r="G50" s="199" t="s">
        <v>75</v>
      </c>
      <c r="H50" s="198" t="s">
        <v>45</v>
      </c>
      <c r="I50" s="199" t="s">
        <v>46</v>
      </c>
      <c r="J50" s="199" t="s">
        <v>47</v>
      </c>
      <c r="K50" s="199" t="s">
        <v>48</v>
      </c>
      <c r="L50" s="196">
        <v>0.05</v>
      </c>
      <c r="M50" s="200" t="s">
        <v>494</v>
      </c>
      <c r="N50" s="196">
        <v>0.1</v>
      </c>
      <c r="O50" s="200" t="s">
        <v>495</v>
      </c>
      <c r="P50" s="196">
        <v>0.1</v>
      </c>
      <c r="Q50" s="200" t="s">
        <v>496</v>
      </c>
      <c r="R50" s="196">
        <v>0.1</v>
      </c>
      <c r="S50" s="188" t="s">
        <v>497</v>
      </c>
      <c r="T50" s="196">
        <v>0.1</v>
      </c>
      <c r="U50" s="196">
        <v>0.1</v>
      </c>
      <c r="V50" s="200" t="s">
        <v>498</v>
      </c>
      <c r="W50" s="196">
        <v>0.1</v>
      </c>
      <c r="X50" s="196">
        <v>0.1</v>
      </c>
      <c r="Y50" s="224" t="s">
        <v>499</v>
      </c>
      <c r="Z50" s="196">
        <v>0.1</v>
      </c>
      <c r="AA50" s="196">
        <v>0.1</v>
      </c>
      <c r="AB50" s="224" t="s">
        <v>500</v>
      </c>
      <c r="AC50" s="196">
        <v>0.08</v>
      </c>
      <c r="AD50" s="196">
        <v>0.08</v>
      </c>
      <c r="AE50" s="224" t="s">
        <v>500</v>
      </c>
      <c r="AF50" s="196">
        <v>0.08</v>
      </c>
      <c r="AG50" s="196">
        <v>0.08</v>
      </c>
      <c r="AH50" s="190" t="s">
        <v>500</v>
      </c>
      <c r="AI50" s="202">
        <v>0.08</v>
      </c>
      <c r="AJ50" s="196">
        <v>0.08</v>
      </c>
      <c r="AK50" s="188" t="s">
        <v>500</v>
      </c>
      <c r="AL50" s="196">
        <v>0.08</v>
      </c>
      <c r="AM50" s="185">
        <v>0.08</v>
      </c>
      <c r="AN50" s="189" t="s">
        <v>491</v>
      </c>
      <c r="AO50" s="196">
        <v>0.03</v>
      </c>
      <c r="AP50" s="196">
        <v>0.03</v>
      </c>
      <c r="AQ50" s="188" t="s">
        <v>501</v>
      </c>
      <c r="AR50" s="203"/>
      <c r="AS50" s="299"/>
      <c r="AT50" s="205">
        <f t="shared" si="3"/>
        <v>0.99999999999999978</v>
      </c>
      <c r="AU50" s="205">
        <f t="shared" si="0"/>
        <v>0.99999999999999978</v>
      </c>
      <c r="AV50" s="191">
        <f t="shared" si="1"/>
        <v>1</v>
      </c>
      <c r="AW50" s="22"/>
      <c r="AX50" s="20" t="s">
        <v>85</v>
      </c>
      <c r="AY50" s="1"/>
      <c r="AZ50" s="13" t="s">
        <v>1360</v>
      </c>
      <c r="BA50" s="1"/>
      <c r="BB50" s="1"/>
      <c r="BC50" s="1"/>
    </row>
    <row r="51" spans="1:60" ht="313.5">
      <c r="A51" s="222" t="s">
        <v>313</v>
      </c>
      <c r="B51" s="216" t="s">
        <v>314</v>
      </c>
      <c r="C51" s="216" t="s">
        <v>453</v>
      </c>
      <c r="D51" s="216" t="s">
        <v>502</v>
      </c>
      <c r="E51" s="216" t="s">
        <v>503</v>
      </c>
      <c r="F51" s="196">
        <v>1</v>
      </c>
      <c r="G51" s="199" t="s">
        <v>75</v>
      </c>
      <c r="H51" s="198" t="s">
        <v>45</v>
      </c>
      <c r="I51" s="199" t="s">
        <v>46</v>
      </c>
      <c r="J51" s="199" t="s">
        <v>47</v>
      </c>
      <c r="K51" s="199" t="s">
        <v>48</v>
      </c>
      <c r="L51" s="196">
        <v>0.05</v>
      </c>
      <c r="M51" s="200" t="s">
        <v>504</v>
      </c>
      <c r="N51" s="196">
        <v>0.1</v>
      </c>
      <c r="O51" s="200" t="s">
        <v>1485</v>
      </c>
      <c r="P51" s="196">
        <v>0.1</v>
      </c>
      <c r="Q51" s="200" t="s">
        <v>505</v>
      </c>
      <c r="R51" s="196">
        <v>0.1</v>
      </c>
      <c r="S51" s="200" t="s">
        <v>506</v>
      </c>
      <c r="T51" s="196">
        <v>0.1</v>
      </c>
      <c r="U51" s="196">
        <v>0.1</v>
      </c>
      <c r="V51" s="200" t="s">
        <v>507</v>
      </c>
      <c r="W51" s="196">
        <v>0.1</v>
      </c>
      <c r="X51" s="196">
        <v>0.1</v>
      </c>
      <c r="Y51" s="224" t="s">
        <v>508</v>
      </c>
      <c r="Z51" s="196">
        <v>0.1</v>
      </c>
      <c r="AA51" s="196">
        <v>0.1</v>
      </c>
      <c r="AB51" s="224" t="s">
        <v>509</v>
      </c>
      <c r="AC51" s="196">
        <v>0.08</v>
      </c>
      <c r="AD51" s="196">
        <v>0.08</v>
      </c>
      <c r="AE51" s="200" t="s">
        <v>1486</v>
      </c>
      <c r="AF51" s="196">
        <v>0.08</v>
      </c>
      <c r="AG51" s="196">
        <v>0.08</v>
      </c>
      <c r="AH51" s="190" t="s">
        <v>510</v>
      </c>
      <c r="AI51" s="202">
        <v>0.08</v>
      </c>
      <c r="AJ51" s="196">
        <v>0.08</v>
      </c>
      <c r="AK51" s="188" t="s">
        <v>511</v>
      </c>
      <c r="AL51" s="196">
        <v>0.08</v>
      </c>
      <c r="AM51" s="185">
        <v>0.08</v>
      </c>
      <c r="AN51" s="189" t="s">
        <v>1418</v>
      </c>
      <c r="AO51" s="196">
        <v>0.03</v>
      </c>
      <c r="AP51" s="196">
        <v>0.03</v>
      </c>
      <c r="AQ51" s="188" t="s">
        <v>512</v>
      </c>
      <c r="AR51" s="203"/>
      <c r="AS51" s="299"/>
      <c r="AT51" s="205">
        <f t="shared" si="3"/>
        <v>0.99999999999999978</v>
      </c>
      <c r="AU51" s="205">
        <f t="shared" si="0"/>
        <v>0.99999999999999978</v>
      </c>
      <c r="AV51" s="191">
        <f t="shared" si="1"/>
        <v>1</v>
      </c>
      <c r="AW51" s="22"/>
      <c r="AX51" s="20" t="s">
        <v>85</v>
      </c>
      <c r="AY51" s="1"/>
      <c r="AZ51" s="13" t="s">
        <v>1360</v>
      </c>
      <c r="BA51" s="1"/>
      <c r="BB51" s="1"/>
      <c r="BC51" s="1"/>
    </row>
    <row r="52" spans="1:60" ht="231">
      <c r="A52" s="222" t="s">
        <v>313</v>
      </c>
      <c r="B52" s="216" t="s">
        <v>314</v>
      </c>
      <c r="C52" s="216" t="s">
        <v>453</v>
      </c>
      <c r="D52" s="216" t="s">
        <v>513</v>
      </c>
      <c r="E52" s="216" t="s">
        <v>503</v>
      </c>
      <c r="F52" s="196">
        <v>1</v>
      </c>
      <c r="G52" s="199" t="s">
        <v>75</v>
      </c>
      <c r="H52" s="198" t="s">
        <v>45</v>
      </c>
      <c r="I52" s="199" t="s">
        <v>46</v>
      </c>
      <c r="J52" s="199" t="s">
        <v>47</v>
      </c>
      <c r="K52" s="199" t="s">
        <v>48</v>
      </c>
      <c r="L52" s="196">
        <v>0.05</v>
      </c>
      <c r="M52" s="200" t="s">
        <v>514</v>
      </c>
      <c r="N52" s="196">
        <v>0.1</v>
      </c>
      <c r="O52" s="200" t="s">
        <v>515</v>
      </c>
      <c r="P52" s="196">
        <v>0.1</v>
      </c>
      <c r="Q52" s="200" t="s">
        <v>516</v>
      </c>
      <c r="R52" s="196">
        <v>0.1</v>
      </c>
      <c r="S52" s="200" t="s">
        <v>517</v>
      </c>
      <c r="T52" s="196">
        <v>0.1</v>
      </c>
      <c r="U52" s="196">
        <v>0.1</v>
      </c>
      <c r="V52" s="200" t="s">
        <v>518</v>
      </c>
      <c r="W52" s="196">
        <v>0.1</v>
      </c>
      <c r="X52" s="196">
        <v>0.1</v>
      </c>
      <c r="Y52" s="224" t="s">
        <v>519</v>
      </c>
      <c r="Z52" s="196">
        <v>0.1</v>
      </c>
      <c r="AA52" s="196">
        <v>0.1</v>
      </c>
      <c r="AB52" s="224" t="s">
        <v>519</v>
      </c>
      <c r="AC52" s="196">
        <v>0.08</v>
      </c>
      <c r="AD52" s="196">
        <v>0.08</v>
      </c>
      <c r="AE52" s="200" t="s">
        <v>520</v>
      </c>
      <c r="AF52" s="196">
        <v>0.08</v>
      </c>
      <c r="AG52" s="196">
        <v>0.08</v>
      </c>
      <c r="AH52" s="224" t="s">
        <v>1487</v>
      </c>
      <c r="AI52" s="202">
        <v>0.08</v>
      </c>
      <c r="AJ52" s="196">
        <v>0.08</v>
      </c>
      <c r="AK52" s="200" t="s">
        <v>1488</v>
      </c>
      <c r="AL52" s="196">
        <v>0.08</v>
      </c>
      <c r="AM52" s="185">
        <v>0.08</v>
      </c>
      <c r="AN52" s="307" t="s">
        <v>521</v>
      </c>
      <c r="AO52" s="196">
        <v>0.03</v>
      </c>
      <c r="AP52" s="196">
        <v>0.03</v>
      </c>
      <c r="AQ52" s="200" t="s">
        <v>522</v>
      </c>
      <c r="AR52" s="420"/>
      <c r="AS52" s="299"/>
      <c r="AT52" s="205">
        <f t="shared" si="3"/>
        <v>0.99999999999999978</v>
      </c>
      <c r="AU52" s="205">
        <f t="shared" si="0"/>
        <v>0.99999999999999978</v>
      </c>
      <c r="AV52" s="191">
        <f t="shared" si="1"/>
        <v>1</v>
      </c>
      <c r="AW52" s="22"/>
      <c r="AX52" s="20" t="s">
        <v>85</v>
      </c>
      <c r="AY52" s="1"/>
      <c r="AZ52" s="13" t="s">
        <v>1360</v>
      </c>
      <c r="BA52" s="1"/>
      <c r="BB52" s="1"/>
      <c r="BC52" s="1"/>
    </row>
    <row r="53" spans="1:60" ht="409.5">
      <c r="A53" s="222" t="s">
        <v>313</v>
      </c>
      <c r="B53" s="216" t="s">
        <v>314</v>
      </c>
      <c r="C53" s="216" t="s">
        <v>453</v>
      </c>
      <c r="D53" s="216" t="s">
        <v>523</v>
      </c>
      <c r="E53" s="216" t="s">
        <v>524</v>
      </c>
      <c r="F53" s="196">
        <v>1</v>
      </c>
      <c r="G53" s="199" t="s">
        <v>75</v>
      </c>
      <c r="H53" s="198" t="s">
        <v>45</v>
      </c>
      <c r="I53" s="199" t="s">
        <v>46</v>
      </c>
      <c r="J53" s="199" t="s">
        <v>482</v>
      </c>
      <c r="K53" s="199" t="s">
        <v>48</v>
      </c>
      <c r="L53" s="196">
        <v>0.35</v>
      </c>
      <c r="M53" s="188" t="s">
        <v>525</v>
      </c>
      <c r="N53" s="196">
        <v>0.05</v>
      </c>
      <c r="O53" s="188" t="s">
        <v>526</v>
      </c>
      <c r="P53" s="196">
        <v>0.05</v>
      </c>
      <c r="Q53" s="188" t="s">
        <v>527</v>
      </c>
      <c r="R53" s="196">
        <v>0.1</v>
      </c>
      <c r="S53" s="188" t="s">
        <v>528</v>
      </c>
      <c r="T53" s="196">
        <v>0.05</v>
      </c>
      <c r="U53" s="196">
        <v>0.1</v>
      </c>
      <c r="V53" s="200" t="s">
        <v>529</v>
      </c>
      <c r="W53" s="196">
        <v>0.05</v>
      </c>
      <c r="X53" s="196">
        <v>0.1</v>
      </c>
      <c r="Y53" s="190" t="s">
        <v>530</v>
      </c>
      <c r="Z53" s="196">
        <v>0.1</v>
      </c>
      <c r="AA53" s="196">
        <v>0.1</v>
      </c>
      <c r="AB53" s="190" t="s">
        <v>1489</v>
      </c>
      <c r="AC53" s="196">
        <v>0.05</v>
      </c>
      <c r="AD53" s="196">
        <v>0.05</v>
      </c>
      <c r="AE53" s="188" t="s">
        <v>1490</v>
      </c>
      <c r="AF53" s="196">
        <v>0.05</v>
      </c>
      <c r="AG53" s="196">
        <v>0.05</v>
      </c>
      <c r="AH53" s="190" t="s">
        <v>1491</v>
      </c>
      <c r="AI53" s="202">
        <v>0.05</v>
      </c>
      <c r="AJ53" s="196">
        <v>0.05</v>
      </c>
      <c r="AK53" s="188" t="s">
        <v>531</v>
      </c>
      <c r="AL53" s="196">
        <v>0.05</v>
      </c>
      <c r="AM53" s="185">
        <v>0.05</v>
      </c>
      <c r="AN53" s="189" t="s">
        <v>1492</v>
      </c>
      <c r="AO53" s="196">
        <v>0.05</v>
      </c>
      <c r="AP53" s="196">
        <v>0.05</v>
      </c>
      <c r="AQ53" s="188" t="s">
        <v>1493</v>
      </c>
      <c r="AR53" s="203"/>
      <c r="AS53" s="299"/>
      <c r="AT53" s="205">
        <f t="shared" si="3"/>
        <v>1.1000000000000001</v>
      </c>
      <c r="AU53" s="205">
        <f t="shared" si="0"/>
        <v>1.0000000000000002</v>
      </c>
      <c r="AV53" s="191">
        <f t="shared" si="1"/>
        <v>1</v>
      </c>
      <c r="AW53" s="22" t="s">
        <v>532</v>
      </c>
      <c r="AX53" s="20" t="s">
        <v>85</v>
      </c>
      <c r="AY53" s="1"/>
      <c r="AZ53" s="13" t="s">
        <v>1360</v>
      </c>
      <c r="BA53" s="1"/>
      <c r="BB53" s="1"/>
      <c r="BC53" s="1"/>
    </row>
    <row r="54" spans="1:60" ht="409.5">
      <c r="A54" s="222" t="s">
        <v>313</v>
      </c>
      <c r="B54" s="216" t="s">
        <v>1494</v>
      </c>
      <c r="C54" s="216" t="s">
        <v>193</v>
      </c>
      <c r="D54" s="216" t="s">
        <v>534</v>
      </c>
      <c r="E54" s="216" t="s">
        <v>535</v>
      </c>
      <c r="F54" s="196">
        <v>1</v>
      </c>
      <c r="G54" s="199" t="s">
        <v>58</v>
      </c>
      <c r="H54" s="198" t="s">
        <v>45</v>
      </c>
      <c r="I54" s="199" t="s">
        <v>46</v>
      </c>
      <c r="J54" s="198" t="s">
        <v>47</v>
      </c>
      <c r="K54" s="198" t="s">
        <v>48</v>
      </c>
      <c r="L54" s="191">
        <v>8.3333333333333329E-2</v>
      </c>
      <c r="M54" s="188" t="s">
        <v>536</v>
      </c>
      <c r="N54" s="191">
        <v>8.3333333333333329E-2</v>
      </c>
      <c r="O54" s="188" t="s">
        <v>537</v>
      </c>
      <c r="P54" s="191">
        <v>8.3333333333333329E-2</v>
      </c>
      <c r="Q54" s="188" t="s">
        <v>538</v>
      </c>
      <c r="R54" s="191">
        <v>8.3333333333333329E-2</v>
      </c>
      <c r="S54" s="188" t="s">
        <v>1697</v>
      </c>
      <c r="T54" s="191">
        <v>8.3333333333333329E-2</v>
      </c>
      <c r="U54" s="191">
        <v>8.3333333333333329E-2</v>
      </c>
      <c r="V54" s="188" t="s">
        <v>539</v>
      </c>
      <c r="W54" s="191">
        <v>8.3333333333333329E-2</v>
      </c>
      <c r="X54" s="191">
        <v>8.3333333333333329E-2</v>
      </c>
      <c r="Y54" s="190" t="s">
        <v>540</v>
      </c>
      <c r="Z54" s="191">
        <v>8.3333333333333329E-2</v>
      </c>
      <c r="AA54" s="191">
        <v>8.3333333333333329E-2</v>
      </c>
      <c r="AB54" s="190" t="s">
        <v>541</v>
      </c>
      <c r="AC54" s="191">
        <v>8.3333333333333329E-2</v>
      </c>
      <c r="AD54" s="191">
        <v>8.3333333333333329E-2</v>
      </c>
      <c r="AE54" s="188" t="s">
        <v>542</v>
      </c>
      <c r="AF54" s="191">
        <v>8.3333333333333329E-2</v>
      </c>
      <c r="AG54" s="191">
        <v>8.3333333333333329E-2</v>
      </c>
      <c r="AH54" s="190" t="s">
        <v>543</v>
      </c>
      <c r="AI54" s="218">
        <v>8.3333333333333329E-2</v>
      </c>
      <c r="AJ54" s="191">
        <v>8.3333333333333329E-2</v>
      </c>
      <c r="AK54" s="188" t="s">
        <v>544</v>
      </c>
      <c r="AL54" s="191">
        <v>8.3333333333333329E-2</v>
      </c>
      <c r="AM54" s="219">
        <v>8.3333333333333329E-2</v>
      </c>
      <c r="AN54" s="189" t="s">
        <v>545</v>
      </c>
      <c r="AO54" s="191">
        <v>8.3333333333333329E-2</v>
      </c>
      <c r="AP54" s="191">
        <v>8.3333333333333329E-2</v>
      </c>
      <c r="AQ54" s="189" t="s">
        <v>546</v>
      </c>
      <c r="AR54" s="298"/>
      <c r="AS54" s="204"/>
      <c r="AT54" s="205">
        <f t="shared" si="3"/>
        <v>1</v>
      </c>
      <c r="AU54" s="205">
        <f t="shared" si="0"/>
        <v>1</v>
      </c>
      <c r="AV54" s="191">
        <f t="shared" si="1"/>
        <v>1</v>
      </c>
      <c r="AW54" s="14" t="s">
        <v>547</v>
      </c>
      <c r="AX54" s="20" t="s">
        <v>223</v>
      </c>
      <c r="AY54" s="13"/>
      <c r="AZ54" s="13" t="s">
        <v>1360</v>
      </c>
      <c r="BA54" s="13"/>
      <c r="BB54" s="13"/>
      <c r="BC54" s="13"/>
    </row>
    <row r="55" spans="1:60" ht="409.5">
      <c r="A55" s="222" t="s">
        <v>313</v>
      </c>
      <c r="B55" s="216" t="s">
        <v>548</v>
      </c>
      <c r="C55" s="216" t="s">
        <v>549</v>
      </c>
      <c r="D55" s="216" t="s">
        <v>550</v>
      </c>
      <c r="E55" s="216" t="s">
        <v>551</v>
      </c>
      <c r="F55" s="199">
        <v>53</v>
      </c>
      <c r="G55" s="199" t="s">
        <v>552</v>
      </c>
      <c r="H55" s="198" t="s">
        <v>45</v>
      </c>
      <c r="I55" s="199" t="s">
        <v>46</v>
      </c>
      <c r="J55" s="198" t="s">
        <v>47</v>
      </c>
      <c r="K55" s="199" t="s">
        <v>48</v>
      </c>
      <c r="L55" s="188">
        <v>0</v>
      </c>
      <c r="M55" s="188" t="s">
        <v>553</v>
      </c>
      <c r="N55" s="188">
        <v>0</v>
      </c>
      <c r="O55" s="188" t="s">
        <v>554</v>
      </c>
      <c r="P55" s="188">
        <v>0</v>
      </c>
      <c r="Q55" s="188" t="s">
        <v>1698</v>
      </c>
      <c r="R55" s="188">
        <v>0</v>
      </c>
      <c r="S55" s="188" t="s">
        <v>555</v>
      </c>
      <c r="T55" s="188">
        <v>0</v>
      </c>
      <c r="U55" s="188">
        <v>0</v>
      </c>
      <c r="V55" s="188" t="s">
        <v>556</v>
      </c>
      <c r="W55" s="199">
        <v>0</v>
      </c>
      <c r="X55" s="188">
        <v>0</v>
      </c>
      <c r="Y55" s="190" t="s">
        <v>1495</v>
      </c>
      <c r="Z55" s="199">
        <v>0</v>
      </c>
      <c r="AA55" s="188">
        <v>0</v>
      </c>
      <c r="AB55" s="190" t="s">
        <v>557</v>
      </c>
      <c r="AC55" s="199">
        <v>0</v>
      </c>
      <c r="AD55" s="188">
        <v>0</v>
      </c>
      <c r="AE55" s="188" t="s">
        <v>1496</v>
      </c>
      <c r="AF55" s="199">
        <v>53</v>
      </c>
      <c r="AG55" s="188">
        <v>17</v>
      </c>
      <c r="AH55" s="190" t="s">
        <v>1497</v>
      </c>
      <c r="AI55" s="198">
        <v>0</v>
      </c>
      <c r="AJ55" s="188">
        <v>0</v>
      </c>
      <c r="AK55" s="188" t="s">
        <v>558</v>
      </c>
      <c r="AL55" s="199">
        <v>0</v>
      </c>
      <c r="AM55" s="189">
        <v>0</v>
      </c>
      <c r="AN55" s="189" t="s">
        <v>1699</v>
      </c>
      <c r="AO55" s="199">
        <v>0</v>
      </c>
      <c r="AP55" s="188">
        <v>0</v>
      </c>
      <c r="AQ55" s="188" t="s">
        <v>559</v>
      </c>
      <c r="AR55" s="203"/>
      <c r="AS55" s="204"/>
      <c r="AT55" s="211">
        <f t="shared" si="3"/>
        <v>17</v>
      </c>
      <c r="AU55" s="211">
        <f t="shared" si="0"/>
        <v>53</v>
      </c>
      <c r="AV55" s="199">
        <f t="shared" si="1"/>
        <v>53</v>
      </c>
      <c r="AW55" s="22" t="s">
        <v>560</v>
      </c>
      <c r="AX55" s="20" t="s">
        <v>48</v>
      </c>
      <c r="AY55" s="13"/>
      <c r="AZ55" s="13" t="s">
        <v>732</v>
      </c>
      <c r="BA55" s="170">
        <f t="shared" ref="BA55" si="7">+AT55-(MID(AV55,1,2)*1)</f>
        <v>-36</v>
      </c>
      <c r="BB55" s="13"/>
      <c r="BC55" s="13"/>
    </row>
    <row r="56" spans="1:60" s="209" customFormat="1" ht="409.5">
      <c r="A56" s="222" t="s">
        <v>313</v>
      </c>
      <c r="B56" s="220" t="s">
        <v>561</v>
      </c>
      <c r="C56" s="220" t="s">
        <v>549</v>
      </c>
      <c r="D56" s="220" t="s">
        <v>562</v>
      </c>
      <c r="E56" s="216" t="s">
        <v>563</v>
      </c>
      <c r="F56" s="197">
        <v>5</v>
      </c>
      <c r="G56" s="199" t="s">
        <v>564</v>
      </c>
      <c r="H56" s="198" t="s">
        <v>45</v>
      </c>
      <c r="I56" s="199" t="s">
        <v>46</v>
      </c>
      <c r="J56" s="198" t="s">
        <v>47</v>
      </c>
      <c r="K56" s="198" t="s">
        <v>48</v>
      </c>
      <c r="L56" s="188">
        <v>1</v>
      </c>
      <c r="M56" s="188" t="s">
        <v>565</v>
      </c>
      <c r="N56" s="188">
        <v>2</v>
      </c>
      <c r="O56" s="188" t="s">
        <v>566</v>
      </c>
      <c r="P56" s="223">
        <v>1</v>
      </c>
      <c r="Q56" s="188" t="s">
        <v>1498</v>
      </c>
      <c r="R56" s="223">
        <v>3</v>
      </c>
      <c r="S56" s="200" t="s">
        <v>1499</v>
      </c>
      <c r="T56" s="188">
        <v>0</v>
      </c>
      <c r="U56" s="223">
        <v>0</v>
      </c>
      <c r="V56" s="200" t="s">
        <v>567</v>
      </c>
      <c r="W56" s="199">
        <v>1</v>
      </c>
      <c r="X56" s="188">
        <v>2</v>
      </c>
      <c r="Y56" s="224" t="s">
        <v>1500</v>
      </c>
      <c r="Z56" s="188">
        <v>1</v>
      </c>
      <c r="AA56" s="200">
        <v>1</v>
      </c>
      <c r="AB56" s="224" t="s">
        <v>568</v>
      </c>
      <c r="AC56" s="188">
        <v>1</v>
      </c>
      <c r="AD56" s="200">
        <v>1</v>
      </c>
      <c r="AE56" s="200" t="s">
        <v>569</v>
      </c>
      <c r="AF56" s="188">
        <v>1</v>
      </c>
      <c r="AG56" s="188">
        <v>3</v>
      </c>
      <c r="AH56" s="190" t="s">
        <v>570</v>
      </c>
      <c r="AI56" s="190">
        <v>1</v>
      </c>
      <c r="AJ56" s="225">
        <v>4</v>
      </c>
      <c r="AK56" s="226" t="s">
        <v>1501</v>
      </c>
      <c r="AL56" s="188">
        <v>1</v>
      </c>
      <c r="AM56" s="189">
        <v>4</v>
      </c>
      <c r="AN56" s="189" t="s">
        <v>1502</v>
      </c>
      <c r="AO56" s="188">
        <v>0</v>
      </c>
      <c r="AP56" s="188">
        <v>0</v>
      </c>
      <c r="AQ56" s="188" t="s">
        <v>571</v>
      </c>
      <c r="AR56" s="203"/>
      <c r="AS56" s="204"/>
      <c r="AT56" s="211">
        <f t="shared" si="3"/>
        <v>22</v>
      </c>
      <c r="AU56" s="211">
        <f t="shared" si="0"/>
        <v>13</v>
      </c>
      <c r="AV56" s="199">
        <f t="shared" si="1"/>
        <v>5</v>
      </c>
      <c r="AW56" s="227" t="s">
        <v>560</v>
      </c>
      <c r="AX56" s="212" t="s">
        <v>572</v>
      </c>
      <c r="AY56" s="204"/>
      <c r="AZ56" s="204" t="s">
        <v>1360</v>
      </c>
      <c r="BA56" s="213"/>
      <c r="BB56" s="204"/>
      <c r="BC56" s="204"/>
    </row>
    <row r="57" spans="1:60" ht="409.5">
      <c r="A57" s="186" t="s">
        <v>313</v>
      </c>
      <c r="B57" s="186" t="s">
        <v>314</v>
      </c>
      <c r="C57" s="186" t="s">
        <v>397</v>
      </c>
      <c r="D57" s="186" t="s">
        <v>1700</v>
      </c>
      <c r="E57" s="421" t="s">
        <v>574</v>
      </c>
      <c r="F57" s="196">
        <v>1</v>
      </c>
      <c r="G57" s="199" t="s">
        <v>68</v>
      </c>
      <c r="H57" s="422" t="s">
        <v>575</v>
      </c>
      <c r="I57" s="188" t="s">
        <v>46</v>
      </c>
      <c r="J57" s="199" t="s">
        <v>47</v>
      </c>
      <c r="K57" s="199" t="s">
        <v>48</v>
      </c>
      <c r="L57" s="196">
        <v>0.09</v>
      </c>
      <c r="M57" s="188" t="s">
        <v>576</v>
      </c>
      <c r="N57" s="416">
        <v>0</v>
      </c>
      <c r="O57" s="188" t="s">
        <v>76</v>
      </c>
      <c r="P57" s="196">
        <v>0.09</v>
      </c>
      <c r="Q57" s="188" t="s">
        <v>1503</v>
      </c>
      <c r="R57" s="196">
        <v>0.09</v>
      </c>
      <c r="S57" s="188" t="s">
        <v>577</v>
      </c>
      <c r="T57" s="196">
        <v>0.09</v>
      </c>
      <c r="U57" s="196">
        <v>0.09</v>
      </c>
      <c r="V57" s="188" t="s">
        <v>577</v>
      </c>
      <c r="W57" s="196">
        <v>0.09</v>
      </c>
      <c r="X57" s="191">
        <v>0.09</v>
      </c>
      <c r="Y57" s="190" t="s">
        <v>578</v>
      </c>
      <c r="Z57" s="196">
        <v>0.09</v>
      </c>
      <c r="AA57" s="191">
        <v>0.09</v>
      </c>
      <c r="AB57" s="188" t="s">
        <v>1504</v>
      </c>
      <c r="AC57" s="196">
        <v>0.09</v>
      </c>
      <c r="AD57" s="196">
        <v>0.09</v>
      </c>
      <c r="AE57" s="188" t="s">
        <v>1701</v>
      </c>
      <c r="AF57" s="196">
        <v>0.09</v>
      </c>
      <c r="AG57" s="196">
        <v>0.09</v>
      </c>
      <c r="AH57" s="190" t="s">
        <v>1702</v>
      </c>
      <c r="AI57" s="202">
        <v>0.09</v>
      </c>
      <c r="AJ57" s="196">
        <v>0.09</v>
      </c>
      <c r="AK57" s="306" t="s">
        <v>1703</v>
      </c>
      <c r="AL57" s="196">
        <v>0.09</v>
      </c>
      <c r="AM57" s="180">
        <v>0.09</v>
      </c>
      <c r="AN57" s="189" t="s">
        <v>579</v>
      </c>
      <c r="AO57" s="196">
        <v>0.1</v>
      </c>
      <c r="AP57" s="196">
        <v>0.1</v>
      </c>
      <c r="AQ57" s="188" t="s">
        <v>580</v>
      </c>
      <c r="AR57" s="203"/>
      <c r="AS57" s="204"/>
      <c r="AT57" s="205">
        <f t="shared" si="3"/>
        <v>0.99999999999999978</v>
      </c>
      <c r="AU57" s="205">
        <f t="shared" si="0"/>
        <v>0.99999999999999978</v>
      </c>
      <c r="AV57" s="191">
        <f t="shared" si="1"/>
        <v>1</v>
      </c>
      <c r="AW57" s="22" t="s">
        <v>581</v>
      </c>
      <c r="AX57" s="20" t="s">
        <v>582</v>
      </c>
      <c r="AY57" s="13"/>
      <c r="AZ57" s="13" t="s">
        <v>1360</v>
      </c>
      <c r="BA57" s="13"/>
      <c r="BB57" s="13"/>
      <c r="BC57" s="13"/>
    </row>
    <row r="58" spans="1:60" ht="214.5">
      <c r="A58" s="186" t="s">
        <v>313</v>
      </c>
      <c r="B58" s="228" t="s">
        <v>314</v>
      </c>
      <c r="C58" s="228" t="s">
        <v>397</v>
      </c>
      <c r="D58" s="228" t="s">
        <v>1700</v>
      </c>
      <c r="E58" s="200" t="s">
        <v>583</v>
      </c>
      <c r="F58" s="196">
        <v>1</v>
      </c>
      <c r="G58" s="199" t="s">
        <v>68</v>
      </c>
      <c r="H58" s="423" t="s">
        <v>575</v>
      </c>
      <c r="I58" s="300" t="s">
        <v>46</v>
      </c>
      <c r="J58" s="199" t="s">
        <v>47</v>
      </c>
      <c r="K58" s="199" t="s">
        <v>48</v>
      </c>
      <c r="L58" s="416">
        <v>0</v>
      </c>
      <c r="M58" s="188" t="s">
        <v>76</v>
      </c>
      <c r="N58" s="416">
        <v>0</v>
      </c>
      <c r="O58" s="188" t="s">
        <v>76</v>
      </c>
      <c r="P58" s="196">
        <v>0.09</v>
      </c>
      <c r="Q58" s="188" t="s">
        <v>584</v>
      </c>
      <c r="R58" s="196">
        <v>0.09</v>
      </c>
      <c r="S58" s="188" t="s">
        <v>585</v>
      </c>
      <c r="T58" s="196">
        <v>0.09</v>
      </c>
      <c r="U58" s="196">
        <v>0.09</v>
      </c>
      <c r="V58" s="188" t="s">
        <v>585</v>
      </c>
      <c r="W58" s="196">
        <v>0.09</v>
      </c>
      <c r="X58" s="191">
        <v>0.09</v>
      </c>
      <c r="Y58" s="190" t="s">
        <v>586</v>
      </c>
      <c r="Z58" s="196">
        <v>0.09</v>
      </c>
      <c r="AA58" s="191">
        <v>0.09</v>
      </c>
      <c r="AB58" s="188" t="s">
        <v>587</v>
      </c>
      <c r="AC58" s="196">
        <v>0.09</v>
      </c>
      <c r="AD58" s="196">
        <v>0.09</v>
      </c>
      <c r="AE58" s="188" t="s">
        <v>1706</v>
      </c>
      <c r="AF58" s="196">
        <v>0.09</v>
      </c>
      <c r="AG58" s="196">
        <v>0.09</v>
      </c>
      <c r="AH58" s="190" t="s">
        <v>1705</v>
      </c>
      <c r="AI58" s="202">
        <v>0.09</v>
      </c>
      <c r="AJ58" s="196">
        <v>0.09</v>
      </c>
      <c r="AK58" s="188" t="s">
        <v>1704</v>
      </c>
      <c r="AL58" s="196">
        <v>0.09</v>
      </c>
      <c r="AM58" s="180">
        <v>0.09</v>
      </c>
      <c r="AN58" s="189" t="s">
        <v>588</v>
      </c>
      <c r="AO58" s="416">
        <v>0.19</v>
      </c>
      <c r="AP58" s="196">
        <v>0.19</v>
      </c>
      <c r="AQ58" s="188" t="s">
        <v>589</v>
      </c>
      <c r="AR58" s="203"/>
      <c r="AS58" s="299"/>
      <c r="AT58" s="205">
        <f t="shared" si="3"/>
        <v>0.99999999999999978</v>
      </c>
      <c r="AU58" s="205">
        <f t="shared" si="0"/>
        <v>0.99999999999999978</v>
      </c>
      <c r="AV58" s="191">
        <f t="shared" si="1"/>
        <v>1</v>
      </c>
      <c r="AW58" s="1"/>
      <c r="AX58" s="20" t="s">
        <v>582</v>
      </c>
      <c r="AY58" s="13"/>
      <c r="AZ58" s="13" t="s">
        <v>1360</v>
      </c>
      <c r="BA58" s="13"/>
      <c r="BB58" s="13"/>
      <c r="BC58" s="13"/>
    </row>
    <row r="59" spans="1:60" s="176" customFormat="1" ht="116.25" customHeight="1">
      <c r="A59" s="335" t="s">
        <v>590</v>
      </c>
      <c r="B59" s="339" t="s">
        <v>591</v>
      </c>
      <c r="C59" s="339" t="s">
        <v>592</v>
      </c>
      <c r="D59" s="339" t="s">
        <v>593</v>
      </c>
      <c r="E59" s="424" t="s">
        <v>594</v>
      </c>
      <c r="F59" s="424">
        <v>6</v>
      </c>
      <c r="G59" s="424" t="s">
        <v>595</v>
      </c>
      <c r="H59" s="338" t="s">
        <v>45</v>
      </c>
      <c r="I59" s="338" t="s">
        <v>46</v>
      </c>
      <c r="J59" s="338" t="s">
        <v>47</v>
      </c>
      <c r="K59" s="338" t="s">
        <v>48</v>
      </c>
      <c r="L59" s="335">
        <v>0</v>
      </c>
      <c r="M59" s="425" t="s">
        <v>596</v>
      </c>
      <c r="N59" s="426">
        <v>0</v>
      </c>
      <c r="O59" s="425" t="s">
        <v>597</v>
      </c>
      <c r="P59" s="426">
        <v>0</v>
      </c>
      <c r="Q59" s="427" t="s">
        <v>598</v>
      </c>
      <c r="R59" s="335">
        <v>1</v>
      </c>
      <c r="S59" s="428" t="s">
        <v>1763</v>
      </c>
      <c r="T59" s="338">
        <v>1</v>
      </c>
      <c r="U59" s="335">
        <v>1</v>
      </c>
      <c r="V59" s="341" t="s">
        <v>599</v>
      </c>
      <c r="W59" s="338">
        <v>1</v>
      </c>
      <c r="X59" s="335">
        <v>1</v>
      </c>
      <c r="Y59" s="429" t="s">
        <v>600</v>
      </c>
      <c r="Z59" s="338">
        <v>1</v>
      </c>
      <c r="AA59" s="335">
        <v>1</v>
      </c>
      <c r="AB59" s="429" t="s">
        <v>601</v>
      </c>
      <c r="AC59" s="338">
        <v>1</v>
      </c>
      <c r="AD59" s="335">
        <v>1</v>
      </c>
      <c r="AE59" s="341" t="s">
        <v>602</v>
      </c>
      <c r="AF59" s="338">
        <v>1</v>
      </c>
      <c r="AG59" s="335">
        <v>1</v>
      </c>
      <c r="AH59" s="429" t="s">
        <v>603</v>
      </c>
      <c r="AI59" s="342">
        <v>1</v>
      </c>
      <c r="AJ59" s="335">
        <v>1</v>
      </c>
      <c r="AK59" s="341" t="s">
        <v>1505</v>
      </c>
      <c r="AL59" s="338">
        <v>0</v>
      </c>
      <c r="AM59" s="335">
        <v>0</v>
      </c>
      <c r="AN59" s="430" t="s">
        <v>604</v>
      </c>
      <c r="AO59" s="338">
        <v>0</v>
      </c>
      <c r="AP59" s="335">
        <v>0</v>
      </c>
      <c r="AQ59" s="335" t="s">
        <v>76</v>
      </c>
      <c r="AR59" s="431"/>
      <c r="AS59" s="432"/>
      <c r="AT59" s="345">
        <f t="shared" si="3"/>
        <v>7</v>
      </c>
      <c r="AU59" s="345">
        <f t="shared" si="0"/>
        <v>7</v>
      </c>
      <c r="AV59" s="338">
        <f t="shared" si="1"/>
        <v>6</v>
      </c>
      <c r="AW59" s="14"/>
      <c r="AX59" s="20" t="s">
        <v>57</v>
      </c>
      <c r="AY59" s="1"/>
      <c r="AZ59" s="13" t="s">
        <v>1360</v>
      </c>
      <c r="BA59" s="170"/>
      <c r="BB59" s="1"/>
      <c r="BC59" s="1"/>
      <c r="BD59"/>
      <c r="BE59"/>
      <c r="BF59"/>
      <c r="BG59"/>
      <c r="BH59"/>
    </row>
    <row r="60" spans="1:60" s="176" customFormat="1" ht="409.5">
      <c r="A60" s="335" t="s">
        <v>590</v>
      </c>
      <c r="B60" s="339" t="s">
        <v>605</v>
      </c>
      <c r="C60" s="339" t="s">
        <v>606</v>
      </c>
      <c r="D60" s="339" t="s">
        <v>1506</v>
      </c>
      <c r="E60" s="338" t="s">
        <v>607</v>
      </c>
      <c r="F60" s="338">
        <v>18</v>
      </c>
      <c r="G60" s="338" t="s">
        <v>608</v>
      </c>
      <c r="H60" s="338" t="s">
        <v>45</v>
      </c>
      <c r="I60" s="338" t="s">
        <v>46</v>
      </c>
      <c r="J60" s="338" t="s">
        <v>47</v>
      </c>
      <c r="K60" s="338" t="s">
        <v>48</v>
      </c>
      <c r="L60" s="338">
        <v>1</v>
      </c>
      <c r="M60" s="433" t="s">
        <v>1507</v>
      </c>
      <c r="N60" s="338">
        <v>7</v>
      </c>
      <c r="O60" s="433" t="s">
        <v>1508</v>
      </c>
      <c r="P60" s="338">
        <v>4</v>
      </c>
      <c r="Q60" s="433" t="s">
        <v>1509</v>
      </c>
      <c r="R60" s="338">
        <v>0</v>
      </c>
      <c r="S60" s="433" t="s">
        <v>1510</v>
      </c>
      <c r="T60" s="338">
        <v>1</v>
      </c>
      <c r="U60" s="335">
        <v>1</v>
      </c>
      <c r="V60" s="341" t="s">
        <v>1511</v>
      </c>
      <c r="W60" s="338">
        <v>0</v>
      </c>
      <c r="X60" s="335">
        <v>0</v>
      </c>
      <c r="Y60" s="229" t="s">
        <v>1512</v>
      </c>
      <c r="Z60" s="338">
        <v>0</v>
      </c>
      <c r="AA60" s="335">
        <v>1</v>
      </c>
      <c r="AB60" s="229" t="s">
        <v>1513</v>
      </c>
      <c r="AC60" s="338">
        <v>0</v>
      </c>
      <c r="AD60" s="335">
        <v>0</v>
      </c>
      <c r="AE60" s="230" t="s">
        <v>609</v>
      </c>
      <c r="AF60" s="338">
        <v>1</v>
      </c>
      <c r="AG60" s="335">
        <v>0</v>
      </c>
      <c r="AH60" s="229" t="s">
        <v>1383</v>
      </c>
      <c r="AI60" s="342">
        <v>2</v>
      </c>
      <c r="AJ60" s="335">
        <v>1</v>
      </c>
      <c r="AK60" s="230" t="s">
        <v>1384</v>
      </c>
      <c r="AL60" s="338">
        <v>1</v>
      </c>
      <c r="AM60" s="335">
        <v>2</v>
      </c>
      <c r="AN60" s="229" t="s">
        <v>1708</v>
      </c>
      <c r="AO60" s="338">
        <v>1</v>
      </c>
      <c r="AP60" s="335">
        <v>6</v>
      </c>
      <c r="AQ60" s="230" t="s">
        <v>1707</v>
      </c>
      <c r="AR60" s="431"/>
      <c r="AS60" s="432"/>
      <c r="AT60" s="345">
        <f t="shared" si="3"/>
        <v>23</v>
      </c>
      <c r="AU60" s="345">
        <f t="shared" si="0"/>
        <v>18</v>
      </c>
      <c r="AV60" s="338">
        <f t="shared" si="1"/>
        <v>18</v>
      </c>
      <c r="AW60" s="14"/>
      <c r="AX60" s="20" t="s">
        <v>610</v>
      </c>
      <c r="AY60" s="1"/>
      <c r="AZ60" s="13" t="s">
        <v>1360</v>
      </c>
      <c r="BA60" s="170"/>
      <c r="BB60" s="1"/>
      <c r="BC60" s="1"/>
      <c r="BD60"/>
      <c r="BE60"/>
      <c r="BF60"/>
      <c r="BG60"/>
      <c r="BH60"/>
    </row>
    <row r="61" spans="1:60" s="176" customFormat="1" ht="409.5" customHeight="1">
      <c r="A61" s="334" t="s">
        <v>590</v>
      </c>
      <c r="B61" s="339" t="s">
        <v>611</v>
      </c>
      <c r="C61" s="339" t="s">
        <v>48</v>
      </c>
      <c r="D61" s="339" t="s">
        <v>612</v>
      </c>
      <c r="E61" s="338" t="s">
        <v>613</v>
      </c>
      <c r="F61" s="434">
        <v>1</v>
      </c>
      <c r="G61" s="338" t="s">
        <v>614</v>
      </c>
      <c r="H61" s="338" t="s">
        <v>45</v>
      </c>
      <c r="I61" s="338" t="s">
        <v>46</v>
      </c>
      <c r="J61" s="338" t="s">
        <v>482</v>
      </c>
      <c r="K61" s="338" t="s">
        <v>48</v>
      </c>
      <c r="L61" s="335">
        <v>1</v>
      </c>
      <c r="M61" s="341" t="s">
        <v>615</v>
      </c>
      <c r="N61" s="335">
        <v>2</v>
      </c>
      <c r="O61" s="341" t="s">
        <v>616</v>
      </c>
      <c r="P61" s="335">
        <v>9</v>
      </c>
      <c r="Q61" s="341" t="s">
        <v>617</v>
      </c>
      <c r="R61" s="335">
        <v>10</v>
      </c>
      <c r="S61" s="341" t="s">
        <v>618</v>
      </c>
      <c r="T61" s="335">
        <v>3</v>
      </c>
      <c r="U61" s="335">
        <v>3</v>
      </c>
      <c r="V61" s="341" t="s">
        <v>619</v>
      </c>
      <c r="W61" s="338">
        <v>8</v>
      </c>
      <c r="X61" s="338">
        <v>8</v>
      </c>
      <c r="Y61" s="429" t="s">
        <v>620</v>
      </c>
      <c r="Z61" s="338">
        <v>4</v>
      </c>
      <c r="AA61" s="335">
        <v>10</v>
      </c>
      <c r="AB61" s="429" t="s">
        <v>1514</v>
      </c>
      <c r="AC61" s="342">
        <v>5</v>
      </c>
      <c r="AD61" s="335">
        <v>10</v>
      </c>
      <c r="AE61" s="341" t="s">
        <v>621</v>
      </c>
      <c r="AF61" s="338">
        <v>1</v>
      </c>
      <c r="AG61" s="335">
        <v>12</v>
      </c>
      <c r="AH61" s="429" t="s">
        <v>622</v>
      </c>
      <c r="AI61" s="342">
        <v>2</v>
      </c>
      <c r="AJ61" s="341">
        <v>10</v>
      </c>
      <c r="AK61" s="341" t="s">
        <v>623</v>
      </c>
      <c r="AL61" s="338">
        <v>1</v>
      </c>
      <c r="AM61" s="335">
        <v>10</v>
      </c>
      <c r="AN61" s="429" t="s">
        <v>1515</v>
      </c>
      <c r="AO61" s="338">
        <v>1</v>
      </c>
      <c r="AP61" s="335">
        <v>3</v>
      </c>
      <c r="AQ61" s="341" t="s">
        <v>624</v>
      </c>
      <c r="AR61" s="343"/>
      <c r="AS61" s="432"/>
      <c r="AT61" s="345">
        <f t="shared" si="3"/>
        <v>88</v>
      </c>
      <c r="AU61" s="345">
        <f t="shared" si="0"/>
        <v>47</v>
      </c>
      <c r="AV61" s="435">
        <f t="shared" si="1"/>
        <v>1</v>
      </c>
      <c r="AW61" s="14"/>
      <c r="AX61" s="20" t="s">
        <v>610</v>
      </c>
      <c r="AY61" s="1"/>
      <c r="AZ61" s="13" t="s">
        <v>1360</v>
      </c>
      <c r="BA61" s="170"/>
      <c r="BB61" s="1"/>
      <c r="BC61" s="1"/>
      <c r="BD61"/>
      <c r="BE61"/>
      <c r="BF61"/>
      <c r="BG61"/>
      <c r="BH61"/>
    </row>
    <row r="62" spans="1:60" ht="409.5">
      <c r="A62" s="200" t="s">
        <v>590</v>
      </c>
      <c r="B62" s="216" t="s">
        <v>625</v>
      </c>
      <c r="C62" s="216" t="s">
        <v>626</v>
      </c>
      <c r="D62" s="216" t="s">
        <v>627</v>
      </c>
      <c r="E62" s="216" t="s">
        <v>628</v>
      </c>
      <c r="F62" s="196">
        <v>1</v>
      </c>
      <c r="G62" s="199" t="s">
        <v>44</v>
      </c>
      <c r="H62" s="436" t="s">
        <v>45</v>
      </c>
      <c r="I62" s="304" t="s">
        <v>46</v>
      </c>
      <c r="J62" s="199" t="s">
        <v>47</v>
      </c>
      <c r="K62" s="304" t="s">
        <v>48</v>
      </c>
      <c r="L62" s="349">
        <v>0.23</v>
      </c>
      <c r="M62" s="305" t="s">
        <v>1516</v>
      </c>
      <c r="N62" s="349">
        <v>0.23</v>
      </c>
      <c r="O62" s="305" t="s">
        <v>629</v>
      </c>
      <c r="P62" s="437">
        <v>0.05</v>
      </c>
      <c r="Q62" s="305" t="s">
        <v>1517</v>
      </c>
      <c r="R62" s="437">
        <v>0.1</v>
      </c>
      <c r="S62" s="305" t="s">
        <v>630</v>
      </c>
      <c r="T62" s="349">
        <v>0.05</v>
      </c>
      <c r="U62" s="437">
        <v>0.05</v>
      </c>
      <c r="V62" s="305" t="s">
        <v>631</v>
      </c>
      <c r="W62" s="349">
        <v>0.05</v>
      </c>
      <c r="X62" s="196">
        <v>0.05</v>
      </c>
      <c r="Y62" s="190" t="s">
        <v>632</v>
      </c>
      <c r="Z62" s="196">
        <v>0.05</v>
      </c>
      <c r="AA62" s="196">
        <v>0.05</v>
      </c>
      <c r="AB62" s="190" t="s">
        <v>633</v>
      </c>
      <c r="AC62" s="196">
        <v>0.05</v>
      </c>
      <c r="AD62" s="196">
        <v>0.05</v>
      </c>
      <c r="AE62" s="188" t="s">
        <v>634</v>
      </c>
      <c r="AF62" s="196">
        <v>0.05</v>
      </c>
      <c r="AG62" s="196">
        <v>0.05</v>
      </c>
      <c r="AH62" s="190" t="s">
        <v>1385</v>
      </c>
      <c r="AI62" s="202">
        <v>0.05</v>
      </c>
      <c r="AJ62" s="196">
        <v>0.02</v>
      </c>
      <c r="AK62" s="188" t="s">
        <v>1386</v>
      </c>
      <c r="AL62" s="196">
        <v>0.02</v>
      </c>
      <c r="AM62" s="180">
        <v>0.02</v>
      </c>
      <c r="AN62" s="189" t="s">
        <v>635</v>
      </c>
      <c r="AO62" s="196">
        <v>0.1</v>
      </c>
      <c r="AP62" s="196">
        <v>0.1</v>
      </c>
      <c r="AQ62" s="188" t="s">
        <v>1518</v>
      </c>
      <c r="AR62" s="203"/>
      <c r="AS62" s="204"/>
      <c r="AT62" s="205">
        <f t="shared" si="3"/>
        <v>1.0000000000000002</v>
      </c>
      <c r="AU62" s="205">
        <f t="shared" si="0"/>
        <v>1.0300000000000002</v>
      </c>
      <c r="AV62" s="191">
        <f t="shared" si="1"/>
        <v>1</v>
      </c>
      <c r="AW62" s="22" t="s">
        <v>636</v>
      </c>
      <c r="AX62" s="20" t="s">
        <v>637</v>
      </c>
      <c r="AY62" s="23" t="s">
        <v>638</v>
      </c>
      <c r="AZ62" s="13" t="s">
        <v>1360</v>
      </c>
      <c r="BA62" s="13"/>
      <c r="BB62" s="13"/>
      <c r="BC62" s="13"/>
    </row>
    <row r="63" spans="1:60" ht="181.5" customHeight="1">
      <c r="A63" s="186" t="s">
        <v>590</v>
      </c>
      <c r="B63" s="194" t="s">
        <v>625</v>
      </c>
      <c r="C63" s="194" t="s">
        <v>626</v>
      </c>
      <c r="D63" s="194" t="s">
        <v>639</v>
      </c>
      <c r="E63" s="394" t="s">
        <v>640</v>
      </c>
      <c r="F63" s="438">
        <v>1</v>
      </c>
      <c r="G63" s="199" t="s">
        <v>44</v>
      </c>
      <c r="H63" s="206" t="s">
        <v>45</v>
      </c>
      <c r="I63" s="199" t="s">
        <v>46</v>
      </c>
      <c r="J63" s="439" t="s">
        <v>47</v>
      </c>
      <c r="K63" s="439" t="s">
        <v>48</v>
      </c>
      <c r="L63" s="349">
        <v>0.1</v>
      </c>
      <c r="M63" s="305" t="s">
        <v>641</v>
      </c>
      <c r="N63" s="349">
        <v>0.17</v>
      </c>
      <c r="O63" s="305" t="s">
        <v>1709</v>
      </c>
      <c r="P63" s="349">
        <v>0</v>
      </c>
      <c r="Q63" s="305" t="s">
        <v>76</v>
      </c>
      <c r="R63" s="349">
        <v>0</v>
      </c>
      <c r="S63" s="305" t="s">
        <v>642</v>
      </c>
      <c r="T63" s="349">
        <v>0.08</v>
      </c>
      <c r="U63" s="349">
        <v>0</v>
      </c>
      <c r="V63" s="305" t="s">
        <v>643</v>
      </c>
      <c r="W63" s="349">
        <v>0.08</v>
      </c>
      <c r="X63" s="349">
        <v>0.08</v>
      </c>
      <c r="Y63" s="440" t="s">
        <v>1712</v>
      </c>
      <c r="Z63" s="349">
        <v>0.08</v>
      </c>
      <c r="AA63" s="349">
        <v>0.15</v>
      </c>
      <c r="AB63" s="440" t="s">
        <v>644</v>
      </c>
      <c r="AC63" s="196">
        <v>0.16</v>
      </c>
      <c r="AD63" s="196">
        <v>0.16</v>
      </c>
      <c r="AE63" s="188" t="s">
        <v>1387</v>
      </c>
      <c r="AF63" s="196">
        <v>0.08</v>
      </c>
      <c r="AG63" s="196">
        <v>0.08</v>
      </c>
      <c r="AH63" s="190" t="s">
        <v>645</v>
      </c>
      <c r="AI63" s="202">
        <v>0.08</v>
      </c>
      <c r="AJ63" s="196">
        <v>0.08</v>
      </c>
      <c r="AK63" s="188" t="s">
        <v>646</v>
      </c>
      <c r="AL63" s="196">
        <v>0.09</v>
      </c>
      <c r="AM63" s="180">
        <v>0.09</v>
      </c>
      <c r="AN63" s="189" t="s">
        <v>1713</v>
      </c>
      <c r="AO63" s="196">
        <v>0.09</v>
      </c>
      <c r="AP63" s="196">
        <v>0.09</v>
      </c>
      <c r="AQ63" s="188" t="s">
        <v>647</v>
      </c>
      <c r="AR63" s="203"/>
      <c r="AS63" s="204"/>
      <c r="AT63" s="205">
        <f t="shared" si="3"/>
        <v>0.99999999999999989</v>
      </c>
      <c r="AU63" s="205">
        <f t="shared" si="0"/>
        <v>1.01</v>
      </c>
      <c r="AV63" s="191">
        <f t="shared" si="1"/>
        <v>1</v>
      </c>
      <c r="AW63" s="22" t="s">
        <v>636</v>
      </c>
      <c r="AX63" s="20" t="s">
        <v>648</v>
      </c>
      <c r="AY63" s="13"/>
      <c r="AZ63" s="13" t="s">
        <v>1360</v>
      </c>
      <c r="BA63" s="13"/>
      <c r="BB63" s="13"/>
      <c r="BC63" s="13"/>
    </row>
    <row r="64" spans="1:60" ht="108" customHeight="1">
      <c r="A64" s="186" t="s">
        <v>590</v>
      </c>
      <c r="B64" s="194" t="s">
        <v>625</v>
      </c>
      <c r="C64" s="194" t="s">
        <v>626</v>
      </c>
      <c r="D64" s="194" t="s">
        <v>639</v>
      </c>
      <c r="E64" s="392" t="s">
        <v>649</v>
      </c>
      <c r="F64" s="202">
        <v>1</v>
      </c>
      <c r="G64" s="199" t="s">
        <v>44</v>
      </c>
      <c r="H64" s="206" t="s">
        <v>45</v>
      </c>
      <c r="I64" s="199" t="s">
        <v>46</v>
      </c>
      <c r="J64" s="198" t="s">
        <v>47</v>
      </c>
      <c r="K64" s="198" t="s">
        <v>48</v>
      </c>
      <c r="L64" s="199">
        <v>0</v>
      </c>
      <c r="M64" s="188" t="s">
        <v>298</v>
      </c>
      <c r="N64" s="196">
        <v>0.16</v>
      </c>
      <c r="O64" s="188" t="s">
        <v>1710</v>
      </c>
      <c r="P64" s="441">
        <v>8.3333333333333301E-2</v>
      </c>
      <c r="Q64" s="188" t="s">
        <v>1388</v>
      </c>
      <c r="R64" s="441">
        <v>8.3333333333333329E-2</v>
      </c>
      <c r="S64" s="188" t="s">
        <v>650</v>
      </c>
      <c r="T64" s="441">
        <v>8.3333333333333329E-2</v>
      </c>
      <c r="U64" s="441">
        <v>8.3333333333333329E-2</v>
      </c>
      <c r="V64" s="188" t="s">
        <v>651</v>
      </c>
      <c r="W64" s="441">
        <v>8.3333333333333329E-2</v>
      </c>
      <c r="X64" s="441">
        <v>8.3333333333333329E-2</v>
      </c>
      <c r="Y64" s="190" t="s">
        <v>652</v>
      </c>
      <c r="Z64" s="441">
        <v>8.3333333333333329E-2</v>
      </c>
      <c r="AA64" s="191">
        <v>8.3333333333333329E-2</v>
      </c>
      <c r="AB64" s="190" t="s">
        <v>653</v>
      </c>
      <c r="AC64" s="441">
        <v>8.3333333333333329E-2</v>
      </c>
      <c r="AD64" s="441">
        <v>8.3333333333333329E-2</v>
      </c>
      <c r="AE64" s="188" t="s">
        <v>654</v>
      </c>
      <c r="AF64" s="441">
        <v>8.3333333333333329E-2</v>
      </c>
      <c r="AG64" s="441">
        <v>8.3333333333333329E-2</v>
      </c>
      <c r="AH64" s="190" t="s">
        <v>1389</v>
      </c>
      <c r="AI64" s="442">
        <v>8.3333333333333329E-2</v>
      </c>
      <c r="AJ64" s="441">
        <v>8.3333333333333329E-2</v>
      </c>
      <c r="AK64" s="188" t="s">
        <v>655</v>
      </c>
      <c r="AL64" s="441">
        <v>8.3333333333333329E-2</v>
      </c>
      <c r="AM64" s="180">
        <v>0.09</v>
      </c>
      <c r="AN64" s="189" t="s">
        <v>656</v>
      </c>
      <c r="AO64" s="441">
        <v>8.3333333333333329E-2</v>
      </c>
      <c r="AP64" s="441">
        <v>8.3333333333333329E-2</v>
      </c>
      <c r="AQ64" s="188" t="s">
        <v>1390</v>
      </c>
      <c r="AR64" s="203"/>
      <c r="AS64" s="204"/>
      <c r="AT64" s="205">
        <f t="shared" si="3"/>
        <v>1</v>
      </c>
      <c r="AU64" s="205">
        <f t="shared" si="0"/>
        <v>0.9933333333333334</v>
      </c>
      <c r="AV64" s="191">
        <f t="shared" si="1"/>
        <v>1</v>
      </c>
      <c r="AW64" s="22"/>
      <c r="AX64" s="20" t="s">
        <v>657</v>
      </c>
      <c r="AY64" s="13"/>
      <c r="AZ64" s="13" t="s">
        <v>1360</v>
      </c>
      <c r="BA64" s="13"/>
      <c r="BB64" s="13"/>
      <c r="BC64" s="13"/>
    </row>
    <row r="65" spans="1:60" ht="181.5" customHeight="1">
      <c r="A65" s="186" t="s">
        <v>590</v>
      </c>
      <c r="B65" s="194" t="s">
        <v>625</v>
      </c>
      <c r="C65" s="194" t="s">
        <v>626</v>
      </c>
      <c r="D65" s="194" t="s">
        <v>639</v>
      </c>
      <c r="E65" s="392" t="s">
        <v>658</v>
      </c>
      <c r="F65" s="202">
        <v>1</v>
      </c>
      <c r="G65" s="199" t="s">
        <v>44</v>
      </c>
      <c r="H65" s="206" t="s">
        <v>45</v>
      </c>
      <c r="I65" s="199" t="s">
        <v>46</v>
      </c>
      <c r="J65" s="198" t="s">
        <v>47</v>
      </c>
      <c r="K65" s="198" t="s">
        <v>48</v>
      </c>
      <c r="L65" s="199">
        <v>0</v>
      </c>
      <c r="M65" s="188" t="s">
        <v>659</v>
      </c>
      <c r="N65" s="196">
        <v>0.17</v>
      </c>
      <c r="O65" s="188" t="s">
        <v>1711</v>
      </c>
      <c r="P65" s="191">
        <v>7.4999999999999997E-2</v>
      </c>
      <c r="Q65" s="188" t="s">
        <v>660</v>
      </c>
      <c r="R65" s="191">
        <v>7.4999999999999997E-2</v>
      </c>
      <c r="S65" s="188" t="s">
        <v>1519</v>
      </c>
      <c r="T65" s="196">
        <v>0.08</v>
      </c>
      <c r="U65" s="196">
        <v>0.08</v>
      </c>
      <c r="V65" s="188" t="s">
        <v>1520</v>
      </c>
      <c r="W65" s="191">
        <v>7.0000000000000007E-2</v>
      </c>
      <c r="X65" s="191">
        <v>7.0000000000000007E-2</v>
      </c>
      <c r="Y65" s="190" t="s">
        <v>1521</v>
      </c>
      <c r="Z65" s="196">
        <v>0.08</v>
      </c>
      <c r="AA65" s="191">
        <v>0.08</v>
      </c>
      <c r="AB65" s="190" t="s">
        <v>1522</v>
      </c>
      <c r="AC65" s="441">
        <v>0.09</v>
      </c>
      <c r="AD65" s="441">
        <v>0.09</v>
      </c>
      <c r="AE65" s="190" t="s">
        <v>1523</v>
      </c>
      <c r="AF65" s="441">
        <v>0.09</v>
      </c>
      <c r="AG65" s="441">
        <v>0.09</v>
      </c>
      <c r="AH65" s="190" t="s">
        <v>1524</v>
      </c>
      <c r="AI65" s="442">
        <v>0.09</v>
      </c>
      <c r="AJ65" s="441">
        <v>0.09</v>
      </c>
      <c r="AK65" s="188" t="s">
        <v>1525</v>
      </c>
      <c r="AL65" s="441">
        <v>0.09</v>
      </c>
      <c r="AM65" s="180">
        <v>0.09</v>
      </c>
      <c r="AN65" s="189" t="s">
        <v>1526</v>
      </c>
      <c r="AO65" s="441">
        <v>0.09</v>
      </c>
      <c r="AP65" s="443">
        <v>0.09</v>
      </c>
      <c r="AQ65" s="189" t="s">
        <v>661</v>
      </c>
      <c r="AR65" s="298"/>
      <c r="AS65" s="204"/>
      <c r="AT65" s="205">
        <f t="shared" si="3"/>
        <v>0.99999999999999989</v>
      </c>
      <c r="AU65" s="205">
        <f t="shared" si="0"/>
        <v>0.99999999999999989</v>
      </c>
      <c r="AV65" s="191">
        <f t="shared" si="1"/>
        <v>1</v>
      </c>
      <c r="AW65" s="22"/>
      <c r="AX65" s="20" t="s">
        <v>657</v>
      </c>
      <c r="AY65" s="13"/>
      <c r="AZ65" s="13" t="s">
        <v>1360</v>
      </c>
      <c r="BA65" s="13"/>
      <c r="BB65" s="13"/>
      <c r="BC65" s="13"/>
    </row>
    <row r="66" spans="1:60" ht="409.5" customHeight="1">
      <c r="A66" s="186" t="s">
        <v>590</v>
      </c>
      <c r="B66" s="186" t="s">
        <v>662</v>
      </c>
      <c r="C66" s="296" t="s">
        <v>87</v>
      </c>
      <c r="D66" s="297" t="s">
        <v>663</v>
      </c>
      <c r="E66" s="392" t="s">
        <v>664</v>
      </c>
      <c r="F66" s="196">
        <v>1</v>
      </c>
      <c r="G66" s="304" t="s">
        <v>44</v>
      </c>
      <c r="H66" s="198" t="s">
        <v>45</v>
      </c>
      <c r="I66" s="199" t="s">
        <v>46</v>
      </c>
      <c r="J66" s="199" t="s">
        <v>47</v>
      </c>
      <c r="K66" s="199" t="s">
        <v>48</v>
      </c>
      <c r="L66" s="196">
        <v>0</v>
      </c>
      <c r="M66" s="188" t="s">
        <v>665</v>
      </c>
      <c r="N66" s="196">
        <v>0</v>
      </c>
      <c r="O66" s="188" t="s">
        <v>666</v>
      </c>
      <c r="P66" s="416">
        <v>0</v>
      </c>
      <c r="Q66" s="188" t="s">
        <v>667</v>
      </c>
      <c r="R66" s="416">
        <v>0.1</v>
      </c>
      <c r="S66" s="188" t="s">
        <v>668</v>
      </c>
      <c r="T66" s="196">
        <v>0.1</v>
      </c>
      <c r="U66" s="416">
        <v>0.1</v>
      </c>
      <c r="V66" s="188" t="s">
        <v>669</v>
      </c>
      <c r="W66" s="196">
        <v>0.1</v>
      </c>
      <c r="X66" s="196">
        <v>0.15</v>
      </c>
      <c r="Y66" s="190" t="s">
        <v>1527</v>
      </c>
      <c r="Z66" s="196">
        <v>0.1</v>
      </c>
      <c r="AA66" s="196">
        <v>0.1</v>
      </c>
      <c r="AB66" s="190" t="s">
        <v>670</v>
      </c>
      <c r="AC66" s="196">
        <v>0.2</v>
      </c>
      <c r="AD66" s="196">
        <v>0.15</v>
      </c>
      <c r="AE66" s="188" t="s">
        <v>1528</v>
      </c>
      <c r="AF66" s="196">
        <v>0.1</v>
      </c>
      <c r="AG66" s="196">
        <v>0.1</v>
      </c>
      <c r="AH66" s="190" t="s">
        <v>1529</v>
      </c>
      <c r="AI66" s="202">
        <v>0.1</v>
      </c>
      <c r="AJ66" s="196">
        <v>0.1</v>
      </c>
      <c r="AK66" s="188" t="s">
        <v>1530</v>
      </c>
      <c r="AL66" s="196">
        <v>0.1</v>
      </c>
      <c r="AM66" s="180">
        <v>0.1</v>
      </c>
      <c r="AN66" s="189" t="s">
        <v>1531</v>
      </c>
      <c r="AO66" s="196">
        <v>0.1</v>
      </c>
      <c r="AP66" s="196">
        <v>0.1</v>
      </c>
      <c r="AQ66" s="188" t="s">
        <v>1532</v>
      </c>
      <c r="AR66" s="203"/>
      <c r="AS66" s="299"/>
      <c r="AT66" s="205">
        <f t="shared" si="3"/>
        <v>0.99999999999999989</v>
      </c>
      <c r="AU66" s="205">
        <f t="shared" si="0"/>
        <v>1</v>
      </c>
      <c r="AV66" s="191">
        <f t="shared" si="1"/>
        <v>1</v>
      </c>
      <c r="AW66" s="22" t="s">
        <v>671</v>
      </c>
      <c r="AX66" s="20" t="s">
        <v>657</v>
      </c>
      <c r="AY66" s="1"/>
      <c r="AZ66" s="13" t="s">
        <v>1360</v>
      </c>
      <c r="BA66" s="1"/>
      <c r="BB66" s="1"/>
      <c r="BC66" s="1"/>
    </row>
    <row r="67" spans="1:60" s="209" customFormat="1" ht="214.5">
      <c r="A67" s="186" t="s">
        <v>590</v>
      </c>
      <c r="B67" s="186" t="s">
        <v>662</v>
      </c>
      <c r="C67" s="296" t="s">
        <v>193</v>
      </c>
      <c r="D67" s="297" t="s">
        <v>672</v>
      </c>
      <c r="E67" s="216" t="s">
        <v>1533</v>
      </c>
      <c r="F67" s="199">
        <v>4</v>
      </c>
      <c r="G67" s="199" t="s">
        <v>58</v>
      </c>
      <c r="H67" s="198" t="s">
        <v>45</v>
      </c>
      <c r="I67" s="199" t="s">
        <v>46</v>
      </c>
      <c r="J67" s="199" t="s">
        <v>47</v>
      </c>
      <c r="K67" s="199" t="s">
        <v>48</v>
      </c>
      <c r="L67" s="199">
        <v>0</v>
      </c>
      <c r="M67" s="188" t="s">
        <v>104</v>
      </c>
      <c r="N67" s="199">
        <v>0</v>
      </c>
      <c r="O67" s="188" t="s">
        <v>104</v>
      </c>
      <c r="P67" s="199">
        <v>0</v>
      </c>
      <c r="Q67" s="188" t="s">
        <v>104</v>
      </c>
      <c r="R67" s="199">
        <v>0</v>
      </c>
      <c r="S67" s="188" t="s">
        <v>104</v>
      </c>
      <c r="T67" s="188">
        <v>0</v>
      </c>
      <c r="U67" s="199">
        <v>0</v>
      </c>
      <c r="V67" s="188" t="s">
        <v>104</v>
      </c>
      <c r="W67" s="188">
        <v>0</v>
      </c>
      <c r="X67" s="188">
        <v>0</v>
      </c>
      <c r="Y67" s="190" t="s">
        <v>104</v>
      </c>
      <c r="Z67" s="188">
        <v>1</v>
      </c>
      <c r="AA67" s="188">
        <v>5</v>
      </c>
      <c r="AB67" s="190" t="s">
        <v>1714</v>
      </c>
      <c r="AC67" s="188">
        <v>1</v>
      </c>
      <c r="AD67" s="188">
        <v>3</v>
      </c>
      <c r="AE67" s="188" t="s">
        <v>1715</v>
      </c>
      <c r="AF67" s="188">
        <v>1</v>
      </c>
      <c r="AG67" s="188">
        <v>5</v>
      </c>
      <c r="AH67" s="190" t="s">
        <v>1716</v>
      </c>
      <c r="AI67" s="190">
        <v>1</v>
      </c>
      <c r="AJ67" s="188">
        <v>2</v>
      </c>
      <c r="AK67" s="188" t="s">
        <v>1717</v>
      </c>
      <c r="AL67" s="188">
        <v>0</v>
      </c>
      <c r="AM67" s="189">
        <v>0</v>
      </c>
      <c r="AN67" s="189" t="s">
        <v>673</v>
      </c>
      <c r="AO67" s="188">
        <v>0</v>
      </c>
      <c r="AP67" s="188">
        <v>0</v>
      </c>
      <c r="AQ67" s="189" t="s">
        <v>673</v>
      </c>
      <c r="AR67" s="298"/>
      <c r="AS67" s="299"/>
      <c r="AT67" s="211">
        <f t="shared" si="3"/>
        <v>15</v>
      </c>
      <c r="AU67" s="211">
        <f t="shared" si="0"/>
        <v>4</v>
      </c>
      <c r="AV67" s="199">
        <f t="shared" si="1"/>
        <v>4</v>
      </c>
      <c r="AW67" s="206"/>
      <c r="AX67" s="212" t="s">
        <v>610</v>
      </c>
      <c r="AY67" s="299"/>
      <c r="AZ67" s="204" t="s">
        <v>1360</v>
      </c>
      <c r="BA67" s="213"/>
      <c r="BB67" s="299"/>
      <c r="BC67" s="299"/>
    </row>
    <row r="68" spans="1:60" ht="409.5" customHeight="1">
      <c r="A68" s="200" t="s">
        <v>590</v>
      </c>
      <c r="B68" s="216" t="s">
        <v>662</v>
      </c>
      <c r="C68" s="216" t="s">
        <v>626</v>
      </c>
      <c r="D68" s="216" t="s">
        <v>674</v>
      </c>
      <c r="E68" s="216" t="s">
        <v>675</v>
      </c>
      <c r="F68" s="199">
        <v>6</v>
      </c>
      <c r="G68" s="199" t="s">
        <v>68</v>
      </c>
      <c r="H68" s="190" t="s">
        <v>575</v>
      </c>
      <c r="I68" s="188" t="s">
        <v>46</v>
      </c>
      <c r="J68" s="199" t="s">
        <v>47</v>
      </c>
      <c r="K68" s="199" t="s">
        <v>48</v>
      </c>
      <c r="L68" s="199">
        <v>0</v>
      </c>
      <c r="M68" s="188" t="s">
        <v>676</v>
      </c>
      <c r="N68" s="196">
        <v>0.1</v>
      </c>
      <c r="O68" s="188" t="s">
        <v>1718</v>
      </c>
      <c r="P68" s="196">
        <v>0.1</v>
      </c>
      <c r="Q68" s="188" t="s">
        <v>1719</v>
      </c>
      <c r="R68" s="196">
        <v>0.1</v>
      </c>
      <c r="S68" s="188" t="s">
        <v>1720</v>
      </c>
      <c r="T68" s="196">
        <v>0.1</v>
      </c>
      <c r="U68" s="196">
        <v>0.1</v>
      </c>
      <c r="V68" s="188" t="s">
        <v>1721</v>
      </c>
      <c r="W68" s="196">
        <v>0.1</v>
      </c>
      <c r="X68" s="191">
        <v>0.1</v>
      </c>
      <c r="Y68" s="190" t="s">
        <v>1722</v>
      </c>
      <c r="Z68" s="196">
        <v>0.1</v>
      </c>
      <c r="AA68" s="191">
        <v>0.1</v>
      </c>
      <c r="AB68" s="188" t="s">
        <v>1723</v>
      </c>
      <c r="AC68" s="196">
        <v>0.1</v>
      </c>
      <c r="AD68" s="196">
        <v>0.1</v>
      </c>
      <c r="AE68" s="188" t="s">
        <v>1724</v>
      </c>
      <c r="AF68" s="196">
        <v>0.1</v>
      </c>
      <c r="AG68" s="196">
        <v>0.1</v>
      </c>
      <c r="AH68" s="190" t="s">
        <v>1725</v>
      </c>
      <c r="AI68" s="202">
        <v>0.1</v>
      </c>
      <c r="AJ68" s="196">
        <v>0.1</v>
      </c>
      <c r="AK68" s="188" t="s">
        <v>1534</v>
      </c>
      <c r="AL68" s="196">
        <v>0.05</v>
      </c>
      <c r="AM68" s="180">
        <v>0.05</v>
      </c>
      <c r="AN68" s="189" t="s">
        <v>1726</v>
      </c>
      <c r="AO68" s="196">
        <v>0.05</v>
      </c>
      <c r="AP68" s="196">
        <v>0.05</v>
      </c>
      <c r="AQ68" s="188" t="s">
        <v>1535</v>
      </c>
      <c r="AR68" s="203"/>
      <c r="AS68" s="299"/>
      <c r="AT68" s="205">
        <f t="shared" si="3"/>
        <v>1</v>
      </c>
      <c r="AU68" s="205">
        <f t="shared" si="0"/>
        <v>1</v>
      </c>
      <c r="AV68" s="199">
        <f t="shared" si="1"/>
        <v>6</v>
      </c>
      <c r="AW68" s="10" t="s">
        <v>677</v>
      </c>
      <c r="AX68" s="10" t="s">
        <v>678</v>
      </c>
      <c r="AY68" s="1"/>
      <c r="AZ68" s="13" t="s">
        <v>1360</v>
      </c>
      <c r="BA68" s="1"/>
      <c r="BB68" s="1"/>
      <c r="BC68" s="1"/>
    </row>
    <row r="69" spans="1:60" s="209" customFormat="1" ht="126" customHeight="1">
      <c r="A69" s="222" t="s">
        <v>679</v>
      </c>
      <c r="B69" s="216" t="s">
        <v>680</v>
      </c>
      <c r="C69" s="216" t="s">
        <v>87</v>
      </c>
      <c r="D69" s="216" t="s">
        <v>681</v>
      </c>
      <c r="E69" s="216" t="s">
        <v>682</v>
      </c>
      <c r="F69" s="199">
        <v>4</v>
      </c>
      <c r="G69" s="199" t="s">
        <v>44</v>
      </c>
      <c r="H69" s="198" t="s">
        <v>45</v>
      </c>
      <c r="I69" s="199" t="s">
        <v>46</v>
      </c>
      <c r="J69" s="199" t="s">
        <v>47</v>
      </c>
      <c r="K69" s="199" t="s">
        <v>48</v>
      </c>
      <c r="L69" s="188">
        <v>5</v>
      </c>
      <c r="M69" s="188" t="s">
        <v>683</v>
      </c>
      <c r="N69" s="188">
        <v>3</v>
      </c>
      <c r="O69" s="188" t="s">
        <v>1536</v>
      </c>
      <c r="P69" s="188">
        <v>2</v>
      </c>
      <c r="Q69" s="188" t="s">
        <v>684</v>
      </c>
      <c r="R69" s="188">
        <v>1</v>
      </c>
      <c r="S69" s="188" t="s">
        <v>685</v>
      </c>
      <c r="T69" s="199">
        <v>0</v>
      </c>
      <c r="U69" s="188">
        <v>0</v>
      </c>
      <c r="V69" s="188" t="s">
        <v>686</v>
      </c>
      <c r="W69" s="199">
        <v>0</v>
      </c>
      <c r="X69" s="188">
        <v>0</v>
      </c>
      <c r="Y69" s="190" t="s">
        <v>687</v>
      </c>
      <c r="Z69" s="199">
        <v>0</v>
      </c>
      <c r="AA69" s="188">
        <v>0</v>
      </c>
      <c r="AB69" s="190" t="s">
        <v>688</v>
      </c>
      <c r="AC69" s="199">
        <v>1</v>
      </c>
      <c r="AD69" s="188">
        <v>0</v>
      </c>
      <c r="AE69" s="190" t="s">
        <v>689</v>
      </c>
      <c r="AF69" s="199">
        <v>1</v>
      </c>
      <c r="AG69" s="188">
        <v>0</v>
      </c>
      <c r="AH69" s="190" t="s">
        <v>690</v>
      </c>
      <c r="AI69" s="198">
        <v>1</v>
      </c>
      <c r="AJ69" s="188">
        <v>1</v>
      </c>
      <c r="AK69" s="188" t="s">
        <v>691</v>
      </c>
      <c r="AL69" s="199">
        <v>0</v>
      </c>
      <c r="AM69" s="189">
        <v>0</v>
      </c>
      <c r="AN69" s="189" t="s">
        <v>692</v>
      </c>
      <c r="AO69" s="199">
        <v>1</v>
      </c>
      <c r="AP69" s="189">
        <v>1</v>
      </c>
      <c r="AQ69" s="189" t="s">
        <v>693</v>
      </c>
      <c r="AR69" s="298"/>
      <c r="AS69" s="204"/>
      <c r="AT69" s="211">
        <f t="shared" si="3"/>
        <v>13</v>
      </c>
      <c r="AU69" s="211">
        <f t="shared" si="0"/>
        <v>15</v>
      </c>
      <c r="AV69" s="199">
        <f t="shared" si="1"/>
        <v>4</v>
      </c>
      <c r="AW69" s="227" t="s">
        <v>694</v>
      </c>
      <c r="AX69" s="212" t="s">
        <v>657</v>
      </c>
      <c r="AY69" s="204"/>
      <c r="AZ69" s="204" t="s">
        <v>1360</v>
      </c>
      <c r="BA69" s="213"/>
      <c r="BB69" s="204"/>
      <c r="BC69" s="204"/>
    </row>
    <row r="70" spans="1:60" s="209" customFormat="1" ht="132" customHeight="1">
      <c r="A70" s="222" t="s">
        <v>679</v>
      </c>
      <c r="B70" s="216" t="s">
        <v>1537</v>
      </c>
      <c r="C70" s="216" t="s">
        <v>87</v>
      </c>
      <c r="D70" s="216" t="s">
        <v>696</v>
      </c>
      <c r="E70" s="216" t="s">
        <v>697</v>
      </c>
      <c r="F70" s="199">
        <v>1</v>
      </c>
      <c r="G70" s="199" t="s">
        <v>44</v>
      </c>
      <c r="H70" s="198" t="s">
        <v>45</v>
      </c>
      <c r="I70" s="199" t="s">
        <v>46</v>
      </c>
      <c r="J70" s="199" t="s">
        <v>47</v>
      </c>
      <c r="K70" s="199" t="s">
        <v>48</v>
      </c>
      <c r="L70" s="199">
        <v>1</v>
      </c>
      <c r="M70" s="188" t="s">
        <v>698</v>
      </c>
      <c r="N70" s="188">
        <v>0</v>
      </c>
      <c r="O70" s="188" t="s">
        <v>387</v>
      </c>
      <c r="P70" s="188">
        <v>0</v>
      </c>
      <c r="Q70" s="188" t="s">
        <v>699</v>
      </c>
      <c r="R70" s="188">
        <v>0</v>
      </c>
      <c r="S70" s="188" t="s">
        <v>700</v>
      </c>
      <c r="T70" s="199">
        <v>1</v>
      </c>
      <c r="U70" s="188">
        <v>0</v>
      </c>
      <c r="V70" s="188" t="s">
        <v>701</v>
      </c>
      <c r="W70" s="199">
        <v>0</v>
      </c>
      <c r="X70" s="188">
        <v>2</v>
      </c>
      <c r="Y70" s="190" t="s">
        <v>702</v>
      </c>
      <c r="Z70" s="199">
        <v>0</v>
      </c>
      <c r="AA70" s="188">
        <v>1</v>
      </c>
      <c r="AB70" s="190" t="s">
        <v>703</v>
      </c>
      <c r="AC70" s="199">
        <v>1</v>
      </c>
      <c r="AD70" s="300">
        <v>1</v>
      </c>
      <c r="AE70" s="300" t="s">
        <v>704</v>
      </c>
      <c r="AF70" s="199">
        <v>0</v>
      </c>
      <c r="AG70" s="188">
        <v>0</v>
      </c>
      <c r="AH70" s="190" t="s">
        <v>705</v>
      </c>
      <c r="AI70" s="198">
        <v>0</v>
      </c>
      <c r="AJ70" s="188">
        <v>2</v>
      </c>
      <c r="AK70" s="188" t="s">
        <v>706</v>
      </c>
      <c r="AL70" s="199">
        <v>1</v>
      </c>
      <c r="AM70" s="189">
        <v>1</v>
      </c>
      <c r="AN70" s="189" t="s">
        <v>1727</v>
      </c>
      <c r="AO70" s="199">
        <v>0</v>
      </c>
      <c r="AP70" s="193">
        <v>1</v>
      </c>
      <c r="AQ70" s="193" t="s">
        <v>707</v>
      </c>
      <c r="AR70" s="298"/>
      <c r="AS70" s="204"/>
      <c r="AT70" s="211">
        <f t="shared" si="3"/>
        <v>9</v>
      </c>
      <c r="AU70" s="211">
        <f t="shared" si="0"/>
        <v>4</v>
      </c>
      <c r="AV70" s="199">
        <f t="shared" si="1"/>
        <v>1</v>
      </c>
      <c r="AW70" s="227" t="s">
        <v>708</v>
      </c>
      <c r="AX70" s="301" t="s">
        <v>709</v>
      </c>
      <c r="AY70" s="204"/>
      <c r="AZ70" s="204" t="s">
        <v>1360</v>
      </c>
      <c r="BA70" s="213"/>
      <c r="BB70" s="204"/>
      <c r="BC70" s="204"/>
    </row>
    <row r="71" spans="1:60" ht="409.5">
      <c r="A71" s="188" t="s">
        <v>679</v>
      </c>
      <c r="B71" s="216" t="s">
        <v>710</v>
      </c>
      <c r="C71" s="216" t="s">
        <v>711</v>
      </c>
      <c r="D71" s="216" t="s">
        <v>712</v>
      </c>
      <c r="E71" s="199" t="s">
        <v>713</v>
      </c>
      <c r="F71" s="196">
        <v>0.7</v>
      </c>
      <c r="G71" s="439" t="s">
        <v>714</v>
      </c>
      <c r="H71" s="304" t="s">
        <v>45</v>
      </c>
      <c r="I71" s="304" t="s">
        <v>46</v>
      </c>
      <c r="J71" s="199" t="s">
        <v>47</v>
      </c>
      <c r="K71" s="199" t="s">
        <v>48</v>
      </c>
      <c r="L71" s="196">
        <v>0.02</v>
      </c>
      <c r="M71" s="216" t="s">
        <v>1728</v>
      </c>
      <c r="N71" s="441">
        <v>2.1999999999999999E-2</v>
      </c>
      <c r="O71" s="302" t="s">
        <v>715</v>
      </c>
      <c r="P71" s="191">
        <v>6.0000000000000001E-3</v>
      </c>
      <c r="Q71" s="186" t="s">
        <v>716</v>
      </c>
      <c r="R71" s="191">
        <v>8.4000000000000005E-2</v>
      </c>
      <c r="S71" s="186" t="s">
        <v>1538</v>
      </c>
      <c r="T71" s="196">
        <v>0.02</v>
      </c>
      <c r="U71" s="196">
        <v>0.02</v>
      </c>
      <c r="V71" s="186" t="s">
        <v>717</v>
      </c>
      <c r="W71" s="195">
        <v>0.15</v>
      </c>
      <c r="X71" s="195">
        <v>0.05</v>
      </c>
      <c r="Y71" s="187" t="s">
        <v>1539</v>
      </c>
      <c r="Z71" s="202">
        <v>0.13</v>
      </c>
      <c r="AA71" s="196">
        <v>0.09</v>
      </c>
      <c r="AB71" s="187" t="s">
        <v>718</v>
      </c>
      <c r="AC71" s="202">
        <v>0.01</v>
      </c>
      <c r="AD71" s="196">
        <v>0.01</v>
      </c>
      <c r="AE71" s="444" t="s">
        <v>719</v>
      </c>
      <c r="AF71" s="196">
        <v>0.02</v>
      </c>
      <c r="AG71" s="196">
        <v>0.03</v>
      </c>
      <c r="AH71" s="445" t="s">
        <v>720</v>
      </c>
      <c r="AI71" s="202">
        <v>0.01</v>
      </c>
      <c r="AJ71" s="446">
        <v>0.04</v>
      </c>
      <c r="AK71" s="447" t="s">
        <v>1729</v>
      </c>
      <c r="AL71" s="196">
        <v>0.01</v>
      </c>
      <c r="AM71" s="448">
        <v>0.09</v>
      </c>
      <c r="AN71" s="449" t="s">
        <v>1540</v>
      </c>
      <c r="AO71" s="408">
        <v>0.02</v>
      </c>
      <c r="AP71" s="450">
        <v>7.8299999999999995E-2</v>
      </c>
      <c r="AQ71" s="451" t="s">
        <v>1730</v>
      </c>
      <c r="AR71" s="452"/>
      <c r="AS71" s="204"/>
      <c r="AT71" s="205">
        <f t="shared" si="3"/>
        <v>0.54030000000000011</v>
      </c>
      <c r="AU71" s="205">
        <f t="shared" si="0"/>
        <v>0.502</v>
      </c>
      <c r="AV71" s="191">
        <f t="shared" si="1"/>
        <v>0.7</v>
      </c>
      <c r="AW71" s="14"/>
      <c r="AX71" s="25" t="s">
        <v>721</v>
      </c>
      <c r="AY71" s="26">
        <v>0.2</v>
      </c>
      <c r="AZ71" s="13" t="s">
        <v>1360</v>
      </c>
      <c r="BA71" s="170"/>
      <c r="BB71" s="13"/>
      <c r="BC71" s="13"/>
    </row>
    <row r="72" spans="1:60" s="331" customFormat="1" ht="393.75" customHeight="1">
      <c r="A72" s="308" t="s">
        <v>722</v>
      </c>
      <c r="B72" s="309" t="s">
        <v>723</v>
      </c>
      <c r="C72" s="308" t="s">
        <v>724</v>
      </c>
      <c r="D72" s="308" t="s">
        <v>725</v>
      </c>
      <c r="E72" s="308" t="s">
        <v>726</v>
      </c>
      <c r="F72" s="310">
        <v>10</v>
      </c>
      <c r="G72" s="310" t="s">
        <v>564</v>
      </c>
      <c r="H72" s="311" t="s">
        <v>45</v>
      </c>
      <c r="I72" s="312" t="s">
        <v>46</v>
      </c>
      <c r="J72" s="313" t="s">
        <v>48</v>
      </c>
      <c r="K72" s="313">
        <v>0</v>
      </c>
      <c r="L72" s="313">
        <v>0</v>
      </c>
      <c r="M72" s="314" t="s">
        <v>1541</v>
      </c>
      <c r="N72" s="315">
        <v>0</v>
      </c>
      <c r="O72" s="314" t="s">
        <v>1731</v>
      </c>
      <c r="P72" s="315">
        <v>0</v>
      </c>
      <c r="Q72" s="314" t="s">
        <v>1732</v>
      </c>
      <c r="R72" s="315">
        <v>2</v>
      </c>
      <c r="S72" s="316" t="s">
        <v>1734</v>
      </c>
      <c r="T72" s="315">
        <v>2</v>
      </c>
      <c r="U72" s="315">
        <v>1</v>
      </c>
      <c r="V72" s="316" t="s">
        <v>1733</v>
      </c>
      <c r="W72" s="313">
        <v>1</v>
      </c>
      <c r="X72" s="315">
        <v>0</v>
      </c>
      <c r="Y72" s="317" t="s">
        <v>727</v>
      </c>
      <c r="Z72" s="315">
        <v>3</v>
      </c>
      <c r="AA72" s="315">
        <v>3</v>
      </c>
      <c r="AB72" s="317" t="s">
        <v>1542</v>
      </c>
      <c r="AC72" s="315">
        <v>0</v>
      </c>
      <c r="AD72" s="318">
        <v>2</v>
      </c>
      <c r="AE72" s="319" t="s">
        <v>1543</v>
      </c>
      <c r="AF72" s="313">
        <v>1</v>
      </c>
      <c r="AG72" s="315">
        <v>0</v>
      </c>
      <c r="AH72" s="317" t="s">
        <v>1544</v>
      </c>
      <c r="AI72" s="320">
        <v>1</v>
      </c>
      <c r="AJ72" s="315">
        <v>2</v>
      </c>
      <c r="AK72" s="314" t="s">
        <v>728</v>
      </c>
      <c r="AL72" s="315">
        <v>0</v>
      </c>
      <c r="AM72" s="321">
        <v>1</v>
      </c>
      <c r="AN72" s="322" t="s">
        <v>1736</v>
      </c>
      <c r="AO72" s="313">
        <v>0</v>
      </c>
      <c r="AP72" s="323">
        <v>3</v>
      </c>
      <c r="AQ72" s="324" t="s">
        <v>1735</v>
      </c>
      <c r="AR72" s="325"/>
      <c r="AS72" s="326"/>
      <c r="AT72" s="327">
        <f t="shared" si="3"/>
        <v>14</v>
      </c>
      <c r="AU72" s="327">
        <f t="shared" si="0"/>
        <v>10</v>
      </c>
      <c r="AV72" s="313">
        <f t="shared" si="1"/>
        <v>10</v>
      </c>
      <c r="AW72" s="328" t="s">
        <v>729</v>
      </c>
      <c r="AX72" s="329" t="s">
        <v>572</v>
      </c>
      <c r="AY72" s="326"/>
      <c r="AZ72" s="326" t="s">
        <v>1360</v>
      </c>
      <c r="BA72" s="330"/>
      <c r="BB72" s="326"/>
      <c r="BC72" s="326"/>
    </row>
    <row r="73" spans="1:60" s="209" customFormat="1" ht="126" customHeight="1">
      <c r="A73" s="200" t="s">
        <v>722</v>
      </c>
      <c r="B73" s="216" t="s">
        <v>723</v>
      </c>
      <c r="C73" s="200" t="s">
        <v>724</v>
      </c>
      <c r="D73" s="200" t="s">
        <v>730</v>
      </c>
      <c r="E73" s="200" t="s">
        <v>726</v>
      </c>
      <c r="F73" s="188">
        <v>2</v>
      </c>
      <c r="G73" s="188" t="s">
        <v>731</v>
      </c>
      <c r="H73" s="190" t="s">
        <v>575</v>
      </c>
      <c r="I73" s="188" t="s">
        <v>46</v>
      </c>
      <c r="J73" s="198" t="s">
        <v>732</v>
      </c>
      <c r="K73" s="199" t="s">
        <v>48</v>
      </c>
      <c r="L73" s="199">
        <v>0</v>
      </c>
      <c r="M73" s="200" t="s">
        <v>76</v>
      </c>
      <c r="N73" s="188">
        <v>1</v>
      </c>
      <c r="O73" s="200" t="s">
        <v>1739</v>
      </c>
      <c r="P73" s="188">
        <v>0</v>
      </c>
      <c r="Q73" s="200" t="s">
        <v>1737</v>
      </c>
      <c r="R73" s="188">
        <v>1</v>
      </c>
      <c r="S73" s="186" t="s">
        <v>1738</v>
      </c>
      <c r="T73" s="188">
        <v>0</v>
      </c>
      <c r="U73" s="188">
        <v>0</v>
      </c>
      <c r="V73" s="186" t="s">
        <v>733</v>
      </c>
      <c r="W73" s="302">
        <v>0</v>
      </c>
      <c r="X73" s="188">
        <v>0</v>
      </c>
      <c r="Y73" s="190" t="s">
        <v>734</v>
      </c>
      <c r="Z73" s="188">
        <v>0</v>
      </c>
      <c r="AA73" s="188">
        <v>0</v>
      </c>
      <c r="AB73" s="190" t="s">
        <v>735</v>
      </c>
      <c r="AC73" s="188">
        <v>0</v>
      </c>
      <c r="AD73" s="188">
        <v>0</v>
      </c>
      <c r="AE73" s="188" t="s">
        <v>736</v>
      </c>
      <c r="AF73" s="188">
        <v>0</v>
      </c>
      <c r="AG73" s="188">
        <v>0</v>
      </c>
      <c r="AH73" s="190" t="s">
        <v>736</v>
      </c>
      <c r="AI73" s="190">
        <v>0</v>
      </c>
      <c r="AJ73" s="188">
        <v>0</v>
      </c>
      <c r="AK73" s="188" t="s">
        <v>736</v>
      </c>
      <c r="AL73" s="188">
        <v>0</v>
      </c>
      <c r="AM73" s="189">
        <v>0</v>
      </c>
      <c r="AN73" s="189" t="s">
        <v>737</v>
      </c>
      <c r="AO73" s="188">
        <v>0</v>
      </c>
      <c r="AP73" s="188">
        <v>0</v>
      </c>
      <c r="AQ73" s="188" t="s">
        <v>736</v>
      </c>
      <c r="AR73" s="203"/>
      <c r="AS73" s="332"/>
      <c r="AT73" s="333">
        <f t="shared" si="3"/>
        <v>2</v>
      </c>
      <c r="AU73" s="333">
        <f t="shared" si="0"/>
        <v>2</v>
      </c>
      <c r="AV73" s="197">
        <f t="shared" si="1"/>
        <v>2</v>
      </c>
      <c r="AW73" s="206" t="s">
        <v>738</v>
      </c>
      <c r="AX73" s="301" t="s">
        <v>572</v>
      </c>
      <c r="AY73" s="332"/>
      <c r="AZ73" s="204" t="s">
        <v>1360</v>
      </c>
      <c r="BA73" s="213"/>
      <c r="BB73" s="332"/>
      <c r="BC73" s="332"/>
    </row>
    <row r="74" spans="1:60" s="176" customFormat="1" ht="409.5" customHeight="1">
      <c r="A74" s="453" t="s">
        <v>739</v>
      </c>
      <c r="B74" s="425" t="s">
        <v>740</v>
      </c>
      <c r="C74" s="454" t="s">
        <v>48</v>
      </c>
      <c r="D74" s="425" t="s">
        <v>741</v>
      </c>
      <c r="E74" s="424" t="s">
        <v>742</v>
      </c>
      <c r="F74" s="455">
        <v>1</v>
      </c>
      <c r="G74" s="454" t="s">
        <v>743</v>
      </c>
      <c r="H74" s="454" t="s">
        <v>45</v>
      </c>
      <c r="I74" s="456" t="s">
        <v>744</v>
      </c>
      <c r="J74" s="456" t="s">
        <v>482</v>
      </c>
      <c r="K74" s="338" t="s">
        <v>48</v>
      </c>
      <c r="L74" s="457">
        <v>0.05</v>
      </c>
      <c r="M74" s="458" t="s">
        <v>745</v>
      </c>
      <c r="N74" s="459">
        <v>0.19</v>
      </c>
      <c r="O74" s="230" t="s">
        <v>1545</v>
      </c>
      <c r="P74" s="434">
        <v>0.05</v>
      </c>
      <c r="Q74" s="230" t="s">
        <v>746</v>
      </c>
      <c r="R74" s="434">
        <v>0.71</v>
      </c>
      <c r="S74" s="341" t="s">
        <v>747</v>
      </c>
      <c r="T74" s="460">
        <v>0</v>
      </c>
      <c r="U74" s="335">
        <v>0</v>
      </c>
      <c r="V74" s="429" t="s">
        <v>748</v>
      </c>
      <c r="W74" s="454">
        <v>0</v>
      </c>
      <c r="X74" s="335">
        <v>0</v>
      </c>
      <c r="Y74" s="229" t="s">
        <v>1546</v>
      </c>
      <c r="Z74" s="454">
        <v>0</v>
      </c>
      <c r="AA74" s="454">
        <v>0</v>
      </c>
      <c r="AB74" s="229" t="s">
        <v>749</v>
      </c>
      <c r="AC74" s="454">
        <v>0</v>
      </c>
      <c r="AD74" s="335">
        <v>0</v>
      </c>
      <c r="AE74" s="230" t="s">
        <v>750</v>
      </c>
      <c r="AF74" s="454">
        <v>0</v>
      </c>
      <c r="AG74" s="335">
        <v>0</v>
      </c>
      <c r="AH74" s="229" t="s">
        <v>751</v>
      </c>
      <c r="AI74" s="456">
        <v>0</v>
      </c>
      <c r="AJ74" s="335">
        <v>0</v>
      </c>
      <c r="AK74" s="335" t="s">
        <v>1365</v>
      </c>
      <c r="AL74" s="454">
        <v>0</v>
      </c>
      <c r="AM74" s="335">
        <v>0</v>
      </c>
      <c r="AN74" s="335" t="s">
        <v>1391</v>
      </c>
      <c r="AO74" s="454">
        <v>0</v>
      </c>
      <c r="AP74" s="335">
        <v>0</v>
      </c>
      <c r="AQ74" s="335" t="s">
        <v>1368</v>
      </c>
      <c r="AR74" s="431"/>
      <c r="AS74" s="344"/>
      <c r="AT74" s="461">
        <f t="shared" si="3"/>
        <v>1</v>
      </c>
      <c r="AU74" s="461">
        <f t="shared" si="0"/>
        <v>1</v>
      </c>
      <c r="AV74" s="461">
        <f t="shared" si="1"/>
        <v>1</v>
      </c>
      <c r="AW74" s="13"/>
      <c r="AX74" s="27"/>
      <c r="AY74" s="28"/>
      <c r="AZ74" s="13" t="s">
        <v>1360</v>
      </c>
      <c r="BA74" s="170"/>
      <c r="BB74" s="13"/>
      <c r="BC74" s="13"/>
      <c r="BD74"/>
      <c r="BE74"/>
      <c r="BF74"/>
      <c r="BG74"/>
      <c r="BH74"/>
    </row>
    <row r="75" spans="1:60" s="176" customFormat="1" ht="115.5" customHeight="1">
      <c r="A75" s="334" t="s">
        <v>739</v>
      </c>
      <c r="B75" s="339" t="s">
        <v>752</v>
      </c>
      <c r="C75" s="462" t="s">
        <v>48</v>
      </c>
      <c r="D75" s="339" t="s">
        <v>753</v>
      </c>
      <c r="E75" s="338" t="s">
        <v>754</v>
      </c>
      <c r="F75" s="335">
        <v>10</v>
      </c>
      <c r="G75" s="462" t="s">
        <v>743</v>
      </c>
      <c r="H75" s="462" t="s">
        <v>755</v>
      </c>
      <c r="I75" s="463" t="s">
        <v>46</v>
      </c>
      <c r="J75" s="462" t="s">
        <v>482</v>
      </c>
      <c r="K75" s="424" t="s">
        <v>48</v>
      </c>
      <c r="L75" s="338">
        <v>0</v>
      </c>
      <c r="M75" s="230" t="s">
        <v>756</v>
      </c>
      <c r="N75" s="430">
        <v>0</v>
      </c>
      <c r="O75" s="230" t="s">
        <v>756</v>
      </c>
      <c r="P75" s="335">
        <v>1</v>
      </c>
      <c r="Q75" s="230" t="s">
        <v>757</v>
      </c>
      <c r="R75" s="335">
        <v>1</v>
      </c>
      <c r="S75" s="230" t="s">
        <v>758</v>
      </c>
      <c r="T75" s="464">
        <v>1</v>
      </c>
      <c r="U75" s="335">
        <v>1</v>
      </c>
      <c r="V75" s="229" t="s">
        <v>759</v>
      </c>
      <c r="W75" s="462">
        <v>1</v>
      </c>
      <c r="X75" s="335">
        <v>1</v>
      </c>
      <c r="Y75" s="229" t="s">
        <v>1547</v>
      </c>
      <c r="Z75" s="462">
        <v>1</v>
      </c>
      <c r="AA75" s="335">
        <v>1</v>
      </c>
      <c r="AB75" s="229" t="s">
        <v>760</v>
      </c>
      <c r="AC75" s="462">
        <v>1</v>
      </c>
      <c r="AD75" s="335">
        <v>1</v>
      </c>
      <c r="AE75" s="230" t="s">
        <v>761</v>
      </c>
      <c r="AF75" s="462">
        <v>1</v>
      </c>
      <c r="AG75" s="335">
        <v>1</v>
      </c>
      <c r="AH75" s="229" t="s">
        <v>762</v>
      </c>
      <c r="AI75" s="463">
        <v>1</v>
      </c>
      <c r="AJ75" s="335">
        <v>1</v>
      </c>
      <c r="AK75" s="335" t="s">
        <v>1369</v>
      </c>
      <c r="AL75" s="462">
        <v>1</v>
      </c>
      <c r="AM75" s="335">
        <v>1</v>
      </c>
      <c r="AN75" s="430" t="s">
        <v>1366</v>
      </c>
      <c r="AO75" s="462">
        <v>1</v>
      </c>
      <c r="AP75" s="335">
        <v>1</v>
      </c>
      <c r="AQ75" s="334" t="s">
        <v>1367</v>
      </c>
      <c r="AR75" s="431"/>
      <c r="AS75" s="344"/>
      <c r="AT75" s="465">
        <f>+L75+N75+P75+R75+U75+X75+AA75+AD75+AG75+AJ75+AM75+AP75</f>
        <v>10</v>
      </c>
      <c r="AU75" s="465">
        <f t="shared" si="0"/>
        <v>10</v>
      </c>
      <c r="AV75" s="466">
        <f t="shared" si="1"/>
        <v>10</v>
      </c>
      <c r="AW75" s="13"/>
      <c r="AX75" s="27"/>
      <c r="AY75" s="13"/>
      <c r="AZ75" s="13" t="s">
        <v>1360</v>
      </c>
      <c r="BA75" s="170"/>
      <c r="BB75" s="13"/>
      <c r="BC75" s="13"/>
      <c r="BD75"/>
      <c r="BE75"/>
      <c r="BF75"/>
      <c r="BG75"/>
      <c r="BH75"/>
    </row>
    <row r="76" spans="1:60" s="176" customFormat="1" ht="409.5" customHeight="1">
      <c r="A76" s="334" t="s">
        <v>739</v>
      </c>
      <c r="B76" s="339" t="s">
        <v>763</v>
      </c>
      <c r="C76" s="462" t="s">
        <v>48</v>
      </c>
      <c r="D76" s="467" t="s">
        <v>764</v>
      </c>
      <c r="E76" s="462" t="s">
        <v>1548</v>
      </c>
      <c r="F76" s="334">
        <v>22</v>
      </c>
      <c r="G76" s="462" t="s">
        <v>743</v>
      </c>
      <c r="H76" s="463" t="s">
        <v>45</v>
      </c>
      <c r="I76" s="468" t="s">
        <v>46</v>
      </c>
      <c r="J76" s="464" t="s">
        <v>482</v>
      </c>
      <c r="K76" s="462" t="s">
        <v>48</v>
      </c>
      <c r="L76" s="335">
        <v>4</v>
      </c>
      <c r="M76" s="230" t="s">
        <v>1549</v>
      </c>
      <c r="N76" s="430">
        <v>0</v>
      </c>
      <c r="O76" s="230" t="s">
        <v>765</v>
      </c>
      <c r="P76" s="335">
        <v>1</v>
      </c>
      <c r="Q76" s="230" t="s">
        <v>766</v>
      </c>
      <c r="R76" s="335">
        <v>1</v>
      </c>
      <c r="S76" s="230" t="s">
        <v>767</v>
      </c>
      <c r="T76" s="469">
        <v>1</v>
      </c>
      <c r="U76" s="335">
        <v>1</v>
      </c>
      <c r="V76" s="229" t="s">
        <v>768</v>
      </c>
      <c r="W76" s="338">
        <v>4</v>
      </c>
      <c r="X76" s="335">
        <v>4</v>
      </c>
      <c r="Y76" s="229" t="s">
        <v>769</v>
      </c>
      <c r="Z76" s="338">
        <v>0</v>
      </c>
      <c r="AA76" s="335">
        <v>0</v>
      </c>
      <c r="AB76" s="229" t="s">
        <v>770</v>
      </c>
      <c r="AC76" s="338">
        <v>0</v>
      </c>
      <c r="AD76" s="335">
        <v>0</v>
      </c>
      <c r="AE76" s="229" t="s">
        <v>771</v>
      </c>
      <c r="AF76" s="338">
        <v>1</v>
      </c>
      <c r="AG76" s="335">
        <v>1</v>
      </c>
      <c r="AH76" s="229" t="s">
        <v>772</v>
      </c>
      <c r="AI76" s="342">
        <v>0</v>
      </c>
      <c r="AJ76" s="335">
        <v>0</v>
      </c>
      <c r="AK76" s="335" t="s">
        <v>773</v>
      </c>
      <c r="AL76" s="338">
        <v>0</v>
      </c>
      <c r="AM76" s="335">
        <v>0</v>
      </c>
      <c r="AN76" s="335" t="s">
        <v>774</v>
      </c>
      <c r="AO76" s="462">
        <v>14</v>
      </c>
      <c r="AP76" s="470">
        <v>14</v>
      </c>
      <c r="AQ76" s="471" t="s">
        <v>1370</v>
      </c>
      <c r="AR76" s="472"/>
      <c r="AS76" s="344"/>
      <c r="AT76" s="345">
        <f t="shared" si="3"/>
        <v>26</v>
      </c>
      <c r="AU76" s="345">
        <f t="shared" si="0"/>
        <v>26</v>
      </c>
      <c r="AV76" s="338">
        <f t="shared" si="1"/>
        <v>22</v>
      </c>
      <c r="AW76" s="13"/>
      <c r="AX76" s="29"/>
      <c r="AY76" s="13"/>
      <c r="AZ76" s="13" t="s">
        <v>1360</v>
      </c>
      <c r="BA76" s="170"/>
      <c r="BB76" s="13"/>
      <c r="BC76" s="13"/>
      <c r="BD76"/>
      <c r="BE76"/>
      <c r="BF76"/>
      <c r="BG76"/>
      <c r="BH76"/>
    </row>
    <row r="77" spans="1:60" s="176" customFormat="1" ht="99" customHeight="1">
      <c r="A77" s="335" t="s">
        <v>739</v>
      </c>
      <c r="B77" s="473" t="s">
        <v>763</v>
      </c>
      <c r="C77" s="338" t="s">
        <v>48</v>
      </c>
      <c r="D77" s="339" t="s">
        <v>775</v>
      </c>
      <c r="E77" s="338" t="s">
        <v>776</v>
      </c>
      <c r="F77" s="335">
        <v>2</v>
      </c>
      <c r="G77" s="338" t="s">
        <v>743</v>
      </c>
      <c r="H77" s="474" t="s">
        <v>777</v>
      </c>
      <c r="I77" s="468" t="s">
        <v>46</v>
      </c>
      <c r="J77" s="469" t="s">
        <v>482</v>
      </c>
      <c r="K77" s="338" t="s">
        <v>48</v>
      </c>
      <c r="L77" s="469">
        <v>0</v>
      </c>
      <c r="M77" s="341" t="s">
        <v>778</v>
      </c>
      <c r="N77" s="469">
        <v>0</v>
      </c>
      <c r="O77" s="341" t="s">
        <v>778</v>
      </c>
      <c r="P77" s="469">
        <v>0</v>
      </c>
      <c r="Q77" s="341" t="s">
        <v>778</v>
      </c>
      <c r="R77" s="469">
        <v>0</v>
      </c>
      <c r="S77" s="341" t="s">
        <v>778</v>
      </c>
      <c r="T77" s="469">
        <v>0</v>
      </c>
      <c r="U77" s="469">
        <v>0</v>
      </c>
      <c r="V77" s="429" t="s">
        <v>778</v>
      </c>
      <c r="W77" s="338">
        <v>0</v>
      </c>
      <c r="X77" s="338">
        <v>0</v>
      </c>
      <c r="Y77" s="229" t="s">
        <v>779</v>
      </c>
      <c r="Z77" s="338">
        <v>0</v>
      </c>
      <c r="AA77" s="335">
        <v>0</v>
      </c>
      <c r="AB77" s="229" t="s">
        <v>779</v>
      </c>
      <c r="AC77" s="338">
        <v>0</v>
      </c>
      <c r="AD77" s="335">
        <v>0</v>
      </c>
      <c r="AE77" s="229" t="s">
        <v>779</v>
      </c>
      <c r="AF77" s="338">
        <v>1</v>
      </c>
      <c r="AG77" s="335">
        <v>1</v>
      </c>
      <c r="AH77" s="229" t="s">
        <v>780</v>
      </c>
      <c r="AI77" s="342">
        <v>0</v>
      </c>
      <c r="AJ77" s="335">
        <v>0</v>
      </c>
      <c r="AK77" s="335" t="s">
        <v>781</v>
      </c>
      <c r="AL77" s="338">
        <v>1</v>
      </c>
      <c r="AM77" s="335">
        <v>1</v>
      </c>
      <c r="AN77" s="430" t="s">
        <v>782</v>
      </c>
      <c r="AO77" s="338">
        <v>0</v>
      </c>
      <c r="AP77" s="335">
        <v>0</v>
      </c>
      <c r="AQ77" s="475" t="s">
        <v>783</v>
      </c>
      <c r="AR77" s="431"/>
      <c r="AS77" s="344"/>
      <c r="AT77" s="345">
        <f t="shared" si="3"/>
        <v>2</v>
      </c>
      <c r="AU77" s="345">
        <f t="shared" si="0"/>
        <v>2</v>
      </c>
      <c r="AV77" s="338">
        <f t="shared" si="1"/>
        <v>2</v>
      </c>
      <c r="AW77" s="13"/>
      <c r="AX77" s="27"/>
      <c r="AY77" s="13"/>
      <c r="AZ77" s="13" t="s">
        <v>1360</v>
      </c>
      <c r="BA77" s="170"/>
      <c r="BB77" s="13"/>
      <c r="BC77" s="13"/>
      <c r="BD77"/>
      <c r="BE77"/>
      <c r="BF77"/>
      <c r="BG77"/>
      <c r="BH77"/>
    </row>
    <row r="78" spans="1:60" ht="126.75" customHeight="1">
      <c r="A78" s="347" t="s">
        <v>739</v>
      </c>
      <c r="B78" s="216" t="s">
        <v>784</v>
      </c>
      <c r="C78" s="221" t="s">
        <v>48</v>
      </c>
      <c r="D78" s="221" t="s">
        <v>785</v>
      </c>
      <c r="E78" s="304" t="s">
        <v>786</v>
      </c>
      <c r="F78" s="305">
        <v>3</v>
      </c>
      <c r="G78" s="304" t="s">
        <v>787</v>
      </c>
      <c r="H78" s="304" t="s">
        <v>45</v>
      </c>
      <c r="I78" s="304" t="s">
        <v>46</v>
      </c>
      <c r="J78" s="304" t="s">
        <v>482</v>
      </c>
      <c r="K78" s="304" t="s">
        <v>48</v>
      </c>
      <c r="L78" s="476">
        <v>0</v>
      </c>
      <c r="M78" s="186" t="s">
        <v>1740</v>
      </c>
      <c r="N78" s="477">
        <v>0</v>
      </c>
      <c r="O78" s="186" t="s">
        <v>1740</v>
      </c>
      <c r="P78" s="478">
        <v>0</v>
      </c>
      <c r="Q78" s="186" t="s">
        <v>1740</v>
      </c>
      <c r="R78" s="188">
        <v>1</v>
      </c>
      <c r="S78" s="479" t="s">
        <v>788</v>
      </c>
      <c r="T78" s="304">
        <v>0</v>
      </c>
      <c r="U78" s="188">
        <v>0</v>
      </c>
      <c r="V78" s="186" t="s">
        <v>1743</v>
      </c>
      <c r="W78" s="304">
        <v>0</v>
      </c>
      <c r="X78" s="190">
        <v>0</v>
      </c>
      <c r="Y78" s="186" t="s">
        <v>1743</v>
      </c>
      <c r="Z78" s="304">
        <v>0</v>
      </c>
      <c r="AA78" s="188">
        <v>0</v>
      </c>
      <c r="AB78" s="186" t="s">
        <v>1743</v>
      </c>
      <c r="AC78" s="304">
        <v>1</v>
      </c>
      <c r="AD78" s="188">
        <v>1</v>
      </c>
      <c r="AE78" s="186" t="s">
        <v>789</v>
      </c>
      <c r="AF78" s="304">
        <v>0</v>
      </c>
      <c r="AG78" s="304">
        <v>0</v>
      </c>
      <c r="AH78" s="186" t="s">
        <v>1744</v>
      </c>
      <c r="AI78" s="439">
        <v>0</v>
      </c>
      <c r="AJ78" s="188">
        <v>0</v>
      </c>
      <c r="AK78" s="186" t="s">
        <v>1744</v>
      </c>
      <c r="AL78" s="199">
        <v>0</v>
      </c>
      <c r="AM78" s="188">
        <v>0</v>
      </c>
      <c r="AN78" s="190" t="s">
        <v>1745</v>
      </c>
      <c r="AO78" s="304">
        <v>1</v>
      </c>
      <c r="AP78" s="188">
        <v>0</v>
      </c>
      <c r="AQ78" s="188" t="s">
        <v>1746</v>
      </c>
      <c r="AR78" s="203"/>
      <c r="AS78" s="299"/>
      <c r="AT78" s="211">
        <f t="shared" si="3"/>
        <v>2</v>
      </c>
      <c r="AU78" s="211">
        <f t="shared" si="0"/>
        <v>3</v>
      </c>
      <c r="AV78" s="199">
        <f t="shared" si="1"/>
        <v>3</v>
      </c>
      <c r="AW78" s="1"/>
      <c r="AX78" s="30" t="s">
        <v>57</v>
      </c>
      <c r="AY78" s="1"/>
      <c r="AZ78" s="13" t="s">
        <v>1360</v>
      </c>
      <c r="BA78" s="170"/>
      <c r="BB78" s="1"/>
      <c r="BC78" s="1"/>
    </row>
    <row r="79" spans="1:60" ht="122.25" customHeight="1">
      <c r="A79" s="300" t="s">
        <v>739</v>
      </c>
      <c r="B79" s="216" t="s">
        <v>791</v>
      </c>
      <c r="C79" s="216" t="s">
        <v>48</v>
      </c>
      <c r="D79" s="216" t="s">
        <v>792</v>
      </c>
      <c r="E79" s="199" t="s">
        <v>793</v>
      </c>
      <c r="F79" s="305">
        <v>2</v>
      </c>
      <c r="G79" s="199" t="s">
        <v>787</v>
      </c>
      <c r="H79" s="199" t="s">
        <v>45</v>
      </c>
      <c r="I79" s="199" t="s">
        <v>46</v>
      </c>
      <c r="J79" s="199" t="s">
        <v>482</v>
      </c>
      <c r="K79" s="199" t="s">
        <v>48</v>
      </c>
      <c r="L79" s="188">
        <v>0</v>
      </c>
      <c r="M79" s="186" t="s">
        <v>1741</v>
      </c>
      <c r="N79" s="188">
        <v>0</v>
      </c>
      <c r="O79" s="186" t="s">
        <v>1741</v>
      </c>
      <c r="P79" s="188">
        <v>0</v>
      </c>
      <c r="Q79" s="186" t="s">
        <v>1741</v>
      </c>
      <c r="R79" s="188">
        <v>0</v>
      </c>
      <c r="S79" s="186" t="s">
        <v>1741</v>
      </c>
      <c r="T79" s="199">
        <v>0</v>
      </c>
      <c r="U79" s="188">
        <v>0</v>
      </c>
      <c r="V79" s="186" t="s">
        <v>1741</v>
      </c>
      <c r="W79" s="199">
        <v>0</v>
      </c>
      <c r="X79" s="188">
        <v>0</v>
      </c>
      <c r="Y79" s="186" t="s">
        <v>1741</v>
      </c>
      <c r="Z79" s="199">
        <v>0</v>
      </c>
      <c r="AA79" s="188">
        <v>0</v>
      </c>
      <c r="AB79" s="186" t="s">
        <v>1741</v>
      </c>
      <c r="AC79" s="199">
        <v>1</v>
      </c>
      <c r="AD79" s="188">
        <v>1</v>
      </c>
      <c r="AE79" s="186" t="s">
        <v>794</v>
      </c>
      <c r="AF79" s="199">
        <v>0</v>
      </c>
      <c r="AG79" s="199">
        <v>0</v>
      </c>
      <c r="AH79" s="187" t="s">
        <v>790</v>
      </c>
      <c r="AI79" s="198">
        <v>0</v>
      </c>
      <c r="AJ79" s="188">
        <v>0</v>
      </c>
      <c r="AK79" s="186" t="s">
        <v>790</v>
      </c>
      <c r="AL79" s="199">
        <v>0</v>
      </c>
      <c r="AM79" s="188">
        <v>0</v>
      </c>
      <c r="AN79" s="190" t="s">
        <v>1747</v>
      </c>
      <c r="AO79" s="199">
        <v>1</v>
      </c>
      <c r="AP79" s="188">
        <v>0</v>
      </c>
      <c r="AQ79" s="188" t="s">
        <v>1404</v>
      </c>
      <c r="AR79" s="203"/>
      <c r="AS79" s="299"/>
      <c r="AT79" s="211">
        <f t="shared" si="3"/>
        <v>1</v>
      </c>
      <c r="AU79" s="211">
        <f t="shared" si="0"/>
        <v>2</v>
      </c>
      <c r="AV79" s="199">
        <f t="shared" si="1"/>
        <v>2</v>
      </c>
      <c r="AW79" s="1"/>
      <c r="AX79" s="30" t="s">
        <v>48</v>
      </c>
      <c r="AY79" s="1"/>
      <c r="AZ79" s="13" t="s">
        <v>1360</v>
      </c>
      <c r="BA79" s="170"/>
      <c r="BB79" s="1"/>
      <c r="BC79" s="1"/>
    </row>
    <row r="80" spans="1:60" ht="127.5" customHeight="1">
      <c r="A80" s="300" t="s">
        <v>739</v>
      </c>
      <c r="B80" s="216" t="s">
        <v>795</v>
      </c>
      <c r="C80" s="216" t="s">
        <v>48</v>
      </c>
      <c r="D80" s="216" t="s">
        <v>796</v>
      </c>
      <c r="E80" s="199" t="s">
        <v>797</v>
      </c>
      <c r="F80" s="199">
        <v>2</v>
      </c>
      <c r="G80" s="199" t="s">
        <v>787</v>
      </c>
      <c r="H80" s="199" t="s">
        <v>45</v>
      </c>
      <c r="I80" s="199" t="s">
        <v>46</v>
      </c>
      <c r="J80" s="199" t="s">
        <v>482</v>
      </c>
      <c r="K80" s="199" t="s">
        <v>48</v>
      </c>
      <c r="L80" s="188">
        <v>0</v>
      </c>
      <c r="M80" s="186" t="s">
        <v>1742</v>
      </c>
      <c r="N80" s="188">
        <v>0</v>
      </c>
      <c r="O80" s="186" t="s">
        <v>798</v>
      </c>
      <c r="P80" s="188">
        <v>0</v>
      </c>
      <c r="Q80" s="186" t="s">
        <v>798</v>
      </c>
      <c r="R80" s="188">
        <v>0</v>
      </c>
      <c r="S80" s="186" t="s">
        <v>1742</v>
      </c>
      <c r="T80" s="199">
        <v>0</v>
      </c>
      <c r="U80" s="188">
        <v>0</v>
      </c>
      <c r="V80" s="187" t="s">
        <v>1742</v>
      </c>
      <c r="W80" s="199">
        <v>0</v>
      </c>
      <c r="X80" s="188">
        <v>0</v>
      </c>
      <c r="Y80" s="187" t="s">
        <v>799</v>
      </c>
      <c r="Z80" s="199">
        <v>0</v>
      </c>
      <c r="AA80" s="188">
        <v>0</v>
      </c>
      <c r="AB80" s="187" t="s">
        <v>800</v>
      </c>
      <c r="AC80" s="199">
        <v>0</v>
      </c>
      <c r="AD80" s="188">
        <v>0</v>
      </c>
      <c r="AE80" s="199" t="s">
        <v>104</v>
      </c>
      <c r="AF80" s="199">
        <v>0</v>
      </c>
      <c r="AG80" s="199">
        <v>0</v>
      </c>
      <c r="AH80" s="187" t="s">
        <v>801</v>
      </c>
      <c r="AI80" s="198">
        <v>1</v>
      </c>
      <c r="AJ80" s="188">
        <v>1</v>
      </c>
      <c r="AK80" s="186" t="s">
        <v>802</v>
      </c>
      <c r="AL80" s="199">
        <v>0</v>
      </c>
      <c r="AM80" s="188">
        <v>0</v>
      </c>
      <c r="AN80" s="190" t="s">
        <v>803</v>
      </c>
      <c r="AO80" s="199">
        <v>1</v>
      </c>
      <c r="AP80" s="188">
        <v>0</v>
      </c>
      <c r="AQ80" s="188" t="s">
        <v>1405</v>
      </c>
      <c r="AR80" s="203"/>
      <c r="AS80" s="299"/>
      <c r="AT80" s="211">
        <f t="shared" si="3"/>
        <v>1</v>
      </c>
      <c r="AU80" s="211">
        <f t="shared" si="0"/>
        <v>2</v>
      </c>
      <c r="AV80" s="199">
        <f t="shared" si="1"/>
        <v>2</v>
      </c>
      <c r="AW80" s="1"/>
      <c r="AX80" s="30" t="s">
        <v>48</v>
      </c>
      <c r="AY80" s="1"/>
      <c r="AZ80" s="13" t="s">
        <v>1360</v>
      </c>
      <c r="BA80" s="170"/>
      <c r="BB80" s="1"/>
      <c r="BC80" s="1"/>
    </row>
    <row r="81" spans="1:60" ht="83.25" customHeight="1">
      <c r="A81" s="300" t="s">
        <v>739</v>
      </c>
      <c r="B81" s="216" t="s">
        <v>804</v>
      </c>
      <c r="C81" s="216" t="s">
        <v>48</v>
      </c>
      <c r="D81" s="216" t="s">
        <v>805</v>
      </c>
      <c r="E81" s="199" t="s">
        <v>806</v>
      </c>
      <c r="F81" s="199">
        <v>2</v>
      </c>
      <c r="G81" s="197" t="s">
        <v>787</v>
      </c>
      <c r="H81" s="197" t="s">
        <v>45</v>
      </c>
      <c r="I81" s="197" t="s">
        <v>46</v>
      </c>
      <c r="J81" s="197" t="s">
        <v>482</v>
      </c>
      <c r="K81" s="197" t="s">
        <v>48</v>
      </c>
      <c r="L81" s="300">
        <v>0</v>
      </c>
      <c r="M81" s="336" t="s">
        <v>1742</v>
      </c>
      <c r="N81" s="300">
        <v>0</v>
      </c>
      <c r="O81" s="336" t="s">
        <v>1742</v>
      </c>
      <c r="P81" s="300">
        <v>0</v>
      </c>
      <c r="Q81" s="336" t="s">
        <v>1742</v>
      </c>
      <c r="R81" s="300">
        <v>0</v>
      </c>
      <c r="S81" s="336" t="s">
        <v>1742</v>
      </c>
      <c r="T81" s="197">
        <v>0</v>
      </c>
      <c r="U81" s="300">
        <v>0</v>
      </c>
      <c r="V81" s="337" t="s">
        <v>1742</v>
      </c>
      <c r="W81" s="197">
        <v>1</v>
      </c>
      <c r="X81" s="300">
        <v>1</v>
      </c>
      <c r="Y81" s="337" t="s">
        <v>807</v>
      </c>
      <c r="Z81" s="197">
        <v>0</v>
      </c>
      <c r="AA81" s="188">
        <v>0</v>
      </c>
      <c r="AB81" s="187" t="s">
        <v>808</v>
      </c>
      <c r="AC81" s="197">
        <v>0</v>
      </c>
      <c r="AD81" s="188">
        <v>0</v>
      </c>
      <c r="AE81" s="186" t="s">
        <v>808</v>
      </c>
      <c r="AF81" s="197">
        <v>0</v>
      </c>
      <c r="AG81" s="197">
        <v>0</v>
      </c>
      <c r="AH81" s="187" t="s">
        <v>790</v>
      </c>
      <c r="AI81" s="480">
        <v>0</v>
      </c>
      <c r="AJ81" s="188">
        <v>0</v>
      </c>
      <c r="AK81" s="186" t="s">
        <v>790</v>
      </c>
      <c r="AL81" s="197">
        <v>0</v>
      </c>
      <c r="AM81" s="188">
        <v>0</v>
      </c>
      <c r="AN81" s="190" t="s">
        <v>1550</v>
      </c>
      <c r="AO81" s="197">
        <v>1</v>
      </c>
      <c r="AP81" s="188">
        <v>0</v>
      </c>
      <c r="AQ81" s="188" t="s">
        <v>1406</v>
      </c>
      <c r="AR81" s="203"/>
      <c r="AS81" s="299"/>
      <c r="AT81" s="211">
        <f t="shared" si="3"/>
        <v>1</v>
      </c>
      <c r="AU81" s="211">
        <f t="shared" si="0"/>
        <v>2</v>
      </c>
      <c r="AV81" s="199">
        <f t="shared" si="1"/>
        <v>2</v>
      </c>
      <c r="AW81" s="1"/>
      <c r="AX81" s="30" t="s">
        <v>57</v>
      </c>
      <c r="AY81" s="1"/>
      <c r="AZ81" s="13" t="s">
        <v>1360</v>
      </c>
      <c r="BA81" s="170"/>
      <c r="BB81" s="1"/>
      <c r="BC81" s="1"/>
    </row>
    <row r="82" spans="1:60" ht="111.75" customHeight="1">
      <c r="A82" s="188" t="s">
        <v>739</v>
      </c>
      <c r="B82" s="216" t="s">
        <v>809</v>
      </c>
      <c r="C82" s="216" t="s">
        <v>48</v>
      </c>
      <c r="D82" s="216" t="s">
        <v>810</v>
      </c>
      <c r="E82" s="199" t="s">
        <v>811</v>
      </c>
      <c r="F82" s="198">
        <v>2</v>
      </c>
      <c r="G82" s="199" t="s">
        <v>787</v>
      </c>
      <c r="H82" s="199" t="s">
        <v>45</v>
      </c>
      <c r="I82" s="199" t="s">
        <v>46</v>
      </c>
      <c r="J82" s="199" t="s">
        <v>482</v>
      </c>
      <c r="K82" s="199" t="s">
        <v>48</v>
      </c>
      <c r="L82" s="188">
        <v>0</v>
      </c>
      <c r="M82" s="186" t="s">
        <v>1749</v>
      </c>
      <c r="N82" s="188">
        <v>0</v>
      </c>
      <c r="O82" s="186" t="s">
        <v>1749</v>
      </c>
      <c r="P82" s="188">
        <v>0</v>
      </c>
      <c r="Q82" s="186" t="s">
        <v>1749</v>
      </c>
      <c r="R82" s="188">
        <v>0</v>
      </c>
      <c r="S82" s="186" t="s">
        <v>1749</v>
      </c>
      <c r="T82" s="199">
        <v>1</v>
      </c>
      <c r="U82" s="188">
        <v>1</v>
      </c>
      <c r="V82" s="186" t="s">
        <v>812</v>
      </c>
      <c r="W82" s="199">
        <v>0</v>
      </c>
      <c r="X82" s="188">
        <v>0</v>
      </c>
      <c r="Y82" s="187" t="s">
        <v>813</v>
      </c>
      <c r="Z82" s="199">
        <v>0</v>
      </c>
      <c r="AA82" s="188">
        <v>0</v>
      </c>
      <c r="AB82" s="187" t="s">
        <v>814</v>
      </c>
      <c r="AC82" s="199">
        <v>0</v>
      </c>
      <c r="AD82" s="188">
        <v>0</v>
      </c>
      <c r="AE82" s="186" t="s">
        <v>814</v>
      </c>
      <c r="AF82" s="199">
        <v>0</v>
      </c>
      <c r="AG82" s="199">
        <v>0</v>
      </c>
      <c r="AH82" s="187" t="s">
        <v>815</v>
      </c>
      <c r="AI82" s="198">
        <v>0</v>
      </c>
      <c r="AJ82" s="188">
        <v>0</v>
      </c>
      <c r="AK82" s="186" t="s">
        <v>790</v>
      </c>
      <c r="AL82" s="199">
        <v>1</v>
      </c>
      <c r="AM82" s="188">
        <v>0</v>
      </c>
      <c r="AN82" s="190" t="s">
        <v>1748</v>
      </c>
      <c r="AO82" s="199">
        <v>0</v>
      </c>
      <c r="AP82" s="188">
        <v>1</v>
      </c>
      <c r="AQ82" s="188" t="s">
        <v>1407</v>
      </c>
      <c r="AR82" s="203"/>
      <c r="AS82" s="299"/>
      <c r="AT82" s="211">
        <f t="shared" si="3"/>
        <v>2</v>
      </c>
      <c r="AU82" s="211">
        <f t="shared" si="0"/>
        <v>2</v>
      </c>
      <c r="AV82" s="199">
        <f t="shared" si="1"/>
        <v>2</v>
      </c>
      <c r="AW82" s="1"/>
      <c r="AX82" s="30" t="s">
        <v>57</v>
      </c>
      <c r="AY82" s="1"/>
      <c r="AZ82" s="13" t="s">
        <v>732</v>
      </c>
      <c r="BA82" s="170">
        <f t="shared" ref="BA82" si="8">+AT82-(MID(AV82,1,2)*1)</f>
        <v>0</v>
      </c>
      <c r="BB82" s="1"/>
      <c r="BC82" s="1"/>
    </row>
    <row r="83" spans="1:60" s="176" customFormat="1" ht="148.5">
      <c r="A83" s="427" t="s">
        <v>739</v>
      </c>
      <c r="B83" s="427" t="s">
        <v>816</v>
      </c>
      <c r="C83" s="427" t="s">
        <v>817</v>
      </c>
      <c r="D83" s="425" t="s">
        <v>818</v>
      </c>
      <c r="E83" s="338" t="s">
        <v>819</v>
      </c>
      <c r="F83" s="481">
        <v>0.55000000000000004</v>
      </c>
      <c r="G83" s="338" t="s">
        <v>820</v>
      </c>
      <c r="H83" s="338" t="s">
        <v>45</v>
      </c>
      <c r="I83" s="338" t="s">
        <v>46</v>
      </c>
      <c r="J83" s="338" t="s">
        <v>47</v>
      </c>
      <c r="K83" s="338" t="s">
        <v>821</v>
      </c>
      <c r="L83" s="482">
        <v>0.05</v>
      </c>
      <c r="M83" s="341" t="s">
        <v>822</v>
      </c>
      <c r="N83" s="482">
        <v>0</v>
      </c>
      <c r="O83" s="341" t="s">
        <v>823</v>
      </c>
      <c r="P83" s="482">
        <v>0</v>
      </c>
      <c r="Q83" s="341" t="s">
        <v>823</v>
      </c>
      <c r="R83" s="482">
        <v>0</v>
      </c>
      <c r="S83" s="341" t="s">
        <v>823</v>
      </c>
      <c r="T83" s="338">
        <v>0</v>
      </c>
      <c r="U83" s="482">
        <v>0</v>
      </c>
      <c r="V83" s="341" t="s">
        <v>823</v>
      </c>
      <c r="W83" s="338">
        <v>0</v>
      </c>
      <c r="X83" s="434">
        <v>0.05</v>
      </c>
      <c r="Y83" s="429" t="s">
        <v>824</v>
      </c>
      <c r="Z83" s="434">
        <v>0.05</v>
      </c>
      <c r="AA83" s="434">
        <v>0.1</v>
      </c>
      <c r="AB83" s="229" t="s">
        <v>825</v>
      </c>
      <c r="AC83" s="434">
        <v>0.09</v>
      </c>
      <c r="AD83" s="434">
        <v>0</v>
      </c>
      <c r="AE83" s="230" t="s">
        <v>826</v>
      </c>
      <c r="AF83" s="434">
        <v>0.09</v>
      </c>
      <c r="AG83" s="335">
        <v>0</v>
      </c>
      <c r="AH83" s="229" t="s">
        <v>1392</v>
      </c>
      <c r="AI83" s="481">
        <v>0.09</v>
      </c>
      <c r="AJ83" s="434">
        <v>0.09</v>
      </c>
      <c r="AK83" s="230" t="s">
        <v>1393</v>
      </c>
      <c r="AL83" s="434">
        <v>0.09</v>
      </c>
      <c r="AM83" s="434">
        <v>0.09</v>
      </c>
      <c r="AN83" s="229" t="s">
        <v>1394</v>
      </c>
      <c r="AO83" s="434">
        <v>0.09</v>
      </c>
      <c r="AP83" s="483">
        <v>0.09</v>
      </c>
      <c r="AQ83" s="341" t="s">
        <v>828</v>
      </c>
      <c r="AR83" s="343" t="s">
        <v>1395</v>
      </c>
      <c r="AS83" s="432"/>
      <c r="AT83" s="484">
        <f t="shared" si="3"/>
        <v>0.47</v>
      </c>
      <c r="AU83" s="484">
        <f t="shared" si="0"/>
        <v>0.54999999999999993</v>
      </c>
      <c r="AV83" s="485">
        <f t="shared" si="1"/>
        <v>0.55000000000000004</v>
      </c>
      <c r="AW83" s="1"/>
      <c r="AX83" s="30" t="s">
        <v>829</v>
      </c>
      <c r="AY83" s="1"/>
      <c r="AZ83" s="13" t="s">
        <v>1360</v>
      </c>
      <c r="BA83" s="170"/>
      <c r="BB83" s="1"/>
      <c r="BC83" s="1"/>
      <c r="BD83"/>
      <c r="BE83"/>
      <c r="BF83"/>
      <c r="BG83"/>
      <c r="BH83"/>
    </row>
    <row r="84" spans="1:60" s="176" customFormat="1" ht="165">
      <c r="A84" s="427" t="s">
        <v>739</v>
      </c>
      <c r="B84" s="427" t="s">
        <v>816</v>
      </c>
      <c r="C84" s="427" t="s">
        <v>817</v>
      </c>
      <c r="D84" s="467" t="s">
        <v>830</v>
      </c>
      <c r="E84" s="462" t="s">
        <v>831</v>
      </c>
      <c r="F84" s="486">
        <v>13</v>
      </c>
      <c r="G84" s="338" t="s">
        <v>820</v>
      </c>
      <c r="H84" s="338" t="s">
        <v>45</v>
      </c>
      <c r="I84" s="338" t="s">
        <v>46</v>
      </c>
      <c r="J84" s="338" t="s">
        <v>482</v>
      </c>
      <c r="K84" s="338" t="s">
        <v>48</v>
      </c>
      <c r="L84" s="340">
        <v>0</v>
      </c>
      <c r="M84" s="230" t="s">
        <v>832</v>
      </c>
      <c r="N84" s="335">
        <v>2</v>
      </c>
      <c r="O84" s="230" t="s">
        <v>1750</v>
      </c>
      <c r="P84" s="335">
        <v>0</v>
      </c>
      <c r="Q84" s="341" t="s">
        <v>833</v>
      </c>
      <c r="R84" s="335">
        <v>2</v>
      </c>
      <c r="S84" s="341" t="s">
        <v>834</v>
      </c>
      <c r="T84" s="338">
        <v>0</v>
      </c>
      <c r="U84" s="335">
        <v>2</v>
      </c>
      <c r="V84" s="341" t="s">
        <v>835</v>
      </c>
      <c r="W84" s="338">
        <v>2</v>
      </c>
      <c r="X84" s="338">
        <v>6</v>
      </c>
      <c r="Y84" s="429" t="s">
        <v>836</v>
      </c>
      <c r="Z84" s="338">
        <v>2</v>
      </c>
      <c r="AA84" s="487">
        <v>0</v>
      </c>
      <c r="AB84" s="229" t="s">
        <v>837</v>
      </c>
      <c r="AC84" s="338">
        <v>2</v>
      </c>
      <c r="AD84" s="335">
        <v>2</v>
      </c>
      <c r="AE84" s="230" t="s">
        <v>1551</v>
      </c>
      <c r="AF84" s="338">
        <v>1</v>
      </c>
      <c r="AG84" s="335">
        <v>0</v>
      </c>
      <c r="AH84" s="229" t="s">
        <v>1371</v>
      </c>
      <c r="AI84" s="342">
        <v>0</v>
      </c>
      <c r="AJ84" s="335">
        <v>3</v>
      </c>
      <c r="AK84" s="230" t="s">
        <v>838</v>
      </c>
      <c r="AL84" s="338">
        <v>0</v>
      </c>
      <c r="AM84" s="335">
        <v>0</v>
      </c>
      <c r="AN84" s="229" t="s">
        <v>839</v>
      </c>
      <c r="AO84" s="338">
        <v>0</v>
      </c>
      <c r="AP84" s="335">
        <v>2</v>
      </c>
      <c r="AQ84" s="341" t="s">
        <v>1552</v>
      </c>
      <c r="AR84" s="343" t="s">
        <v>1396</v>
      </c>
      <c r="AS84" s="432"/>
      <c r="AT84" s="345">
        <f t="shared" si="3"/>
        <v>19</v>
      </c>
      <c r="AU84" s="345">
        <f t="shared" si="0"/>
        <v>11</v>
      </c>
      <c r="AV84" s="488">
        <f t="shared" si="1"/>
        <v>13</v>
      </c>
      <c r="AW84" s="1"/>
      <c r="AX84" s="30" t="s">
        <v>57</v>
      </c>
      <c r="AY84" s="1"/>
      <c r="AZ84" s="13" t="s">
        <v>1360</v>
      </c>
      <c r="BA84" s="170"/>
      <c r="BB84" s="1"/>
      <c r="BC84" s="1"/>
      <c r="BD84"/>
      <c r="BE84"/>
      <c r="BF84"/>
      <c r="BG84"/>
      <c r="BH84"/>
    </row>
    <row r="85" spans="1:60" s="176" customFormat="1" ht="169.5" customHeight="1">
      <c r="A85" s="334" t="s">
        <v>739</v>
      </c>
      <c r="B85" s="467" t="s">
        <v>840</v>
      </c>
      <c r="C85" s="467" t="s">
        <v>841</v>
      </c>
      <c r="D85" s="467" t="s">
        <v>842</v>
      </c>
      <c r="E85" s="467" t="s">
        <v>843</v>
      </c>
      <c r="F85" s="489">
        <v>1</v>
      </c>
      <c r="G85" s="338" t="s">
        <v>820</v>
      </c>
      <c r="H85" s="338" t="s">
        <v>777</v>
      </c>
      <c r="I85" s="338" t="s">
        <v>844</v>
      </c>
      <c r="J85" s="338" t="s">
        <v>482</v>
      </c>
      <c r="K85" s="338" t="s">
        <v>48</v>
      </c>
      <c r="L85" s="338">
        <v>0</v>
      </c>
      <c r="M85" s="230" t="s">
        <v>76</v>
      </c>
      <c r="N85" s="338">
        <v>0</v>
      </c>
      <c r="O85" s="230" t="s">
        <v>76</v>
      </c>
      <c r="P85" s="338">
        <v>0</v>
      </c>
      <c r="Q85" s="230" t="s">
        <v>76</v>
      </c>
      <c r="R85" s="338">
        <v>0</v>
      </c>
      <c r="S85" s="230" t="s">
        <v>76</v>
      </c>
      <c r="T85" s="434">
        <v>0</v>
      </c>
      <c r="U85" s="338">
        <v>0</v>
      </c>
      <c r="V85" s="230" t="s">
        <v>76</v>
      </c>
      <c r="W85" s="338">
        <v>0</v>
      </c>
      <c r="X85" s="338">
        <v>0</v>
      </c>
      <c r="Y85" s="229" t="s">
        <v>76</v>
      </c>
      <c r="Z85" s="434">
        <v>0.1</v>
      </c>
      <c r="AA85" s="490">
        <v>0.1</v>
      </c>
      <c r="AB85" s="229" t="s">
        <v>845</v>
      </c>
      <c r="AC85" s="434">
        <v>0.4</v>
      </c>
      <c r="AD85" s="434">
        <v>0.4</v>
      </c>
      <c r="AE85" s="230" t="s">
        <v>846</v>
      </c>
      <c r="AF85" s="434">
        <v>0.5</v>
      </c>
      <c r="AG85" s="434">
        <v>0.5</v>
      </c>
      <c r="AH85" s="429" t="s">
        <v>1553</v>
      </c>
      <c r="AI85" s="342">
        <v>0</v>
      </c>
      <c r="AJ85" s="335">
        <v>0</v>
      </c>
      <c r="AK85" s="230" t="s">
        <v>826</v>
      </c>
      <c r="AL85" s="338">
        <v>0</v>
      </c>
      <c r="AM85" s="335">
        <v>0</v>
      </c>
      <c r="AN85" s="229" t="s">
        <v>847</v>
      </c>
      <c r="AO85" s="338">
        <v>0</v>
      </c>
      <c r="AP85" s="335">
        <v>0</v>
      </c>
      <c r="AQ85" s="341" t="s">
        <v>847</v>
      </c>
      <c r="AR85" s="343"/>
      <c r="AS85" s="344"/>
      <c r="AT85" s="491">
        <f t="shared" si="3"/>
        <v>1</v>
      </c>
      <c r="AU85" s="491">
        <f t="shared" si="0"/>
        <v>1</v>
      </c>
      <c r="AV85" s="492">
        <f t="shared" si="1"/>
        <v>1</v>
      </c>
      <c r="AW85" s="13"/>
      <c r="AX85" s="30" t="s">
        <v>829</v>
      </c>
      <c r="AY85" s="13"/>
      <c r="AZ85" s="13" t="s">
        <v>1360</v>
      </c>
      <c r="BA85" s="170"/>
      <c r="BB85" s="13"/>
      <c r="BC85" s="13"/>
      <c r="BD85"/>
      <c r="BE85"/>
      <c r="BF85"/>
      <c r="BG85"/>
      <c r="BH85"/>
    </row>
    <row r="86" spans="1:60" s="176" customFormat="1" ht="169.5" customHeight="1">
      <c r="A86" s="334" t="s">
        <v>739</v>
      </c>
      <c r="B86" s="467" t="s">
        <v>840</v>
      </c>
      <c r="C86" s="467" t="s">
        <v>841</v>
      </c>
      <c r="D86" s="467" t="s">
        <v>848</v>
      </c>
      <c r="E86" s="467" t="s">
        <v>849</v>
      </c>
      <c r="F86" s="489">
        <v>1</v>
      </c>
      <c r="G86" s="338" t="s">
        <v>820</v>
      </c>
      <c r="H86" s="338" t="s">
        <v>850</v>
      </c>
      <c r="I86" s="338" t="s">
        <v>851</v>
      </c>
      <c r="J86" s="338" t="s">
        <v>482</v>
      </c>
      <c r="K86" s="338" t="s">
        <v>48</v>
      </c>
      <c r="L86" s="338">
        <v>0</v>
      </c>
      <c r="M86" s="230" t="s">
        <v>76</v>
      </c>
      <c r="N86" s="338">
        <v>0</v>
      </c>
      <c r="O86" s="230" t="s">
        <v>76</v>
      </c>
      <c r="P86" s="338">
        <v>0</v>
      </c>
      <c r="Q86" s="230" t="s">
        <v>76</v>
      </c>
      <c r="R86" s="338">
        <v>0</v>
      </c>
      <c r="S86" s="230" t="s">
        <v>76</v>
      </c>
      <c r="T86" s="434">
        <v>0.1</v>
      </c>
      <c r="U86" s="434">
        <v>0.1</v>
      </c>
      <c r="V86" s="230" t="s">
        <v>852</v>
      </c>
      <c r="W86" s="434">
        <v>0.1</v>
      </c>
      <c r="X86" s="434">
        <v>0.1</v>
      </c>
      <c r="Y86" s="429" t="s">
        <v>853</v>
      </c>
      <c r="Z86" s="434">
        <v>0.1</v>
      </c>
      <c r="AA86" s="490">
        <v>0.1</v>
      </c>
      <c r="AB86" s="229" t="s">
        <v>854</v>
      </c>
      <c r="AC86" s="434">
        <v>0.1</v>
      </c>
      <c r="AD86" s="434">
        <v>0.1</v>
      </c>
      <c r="AE86" s="230" t="s">
        <v>1397</v>
      </c>
      <c r="AF86" s="434">
        <v>0.2</v>
      </c>
      <c r="AG86" s="434">
        <v>0.2</v>
      </c>
      <c r="AH86" s="229" t="s">
        <v>855</v>
      </c>
      <c r="AI86" s="481">
        <v>0.2</v>
      </c>
      <c r="AJ86" s="434">
        <v>0.3</v>
      </c>
      <c r="AK86" s="341" t="s">
        <v>1398</v>
      </c>
      <c r="AL86" s="434">
        <v>0.1</v>
      </c>
      <c r="AM86" s="493">
        <v>0.1</v>
      </c>
      <c r="AN86" s="429" t="s">
        <v>1554</v>
      </c>
      <c r="AO86" s="434">
        <v>0.1</v>
      </c>
      <c r="AP86" s="335">
        <v>0</v>
      </c>
      <c r="AQ86" s="341" t="s">
        <v>856</v>
      </c>
      <c r="AR86" s="343"/>
      <c r="AS86" s="344"/>
      <c r="AT86" s="491">
        <f t="shared" si="3"/>
        <v>1.0000000000000002</v>
      </c>
      <c r="AU86" s="491">
        <f t="shared" si="0"/>
        <v>1</v>
      </c>
      <c r="AV86" s="435">
        <f t="shared" si="1"/>
        <v>1</v>
      </c>
      <c r="AW86" s="13"/>
      <c r="AX86" s="30" t="s">
        <v>57</v>
      </c>
      <c r="AY86" s="13"/>
      <c r="AZ86" s="13" t="s">
        <v>1360</v>
      </c>
      <c r="BA86" s="170"/>
      <c r="BB86" s="13"/>
      <c r="BC86" s="13"/>
      <c r="BD86"/>
      <c r="BE86"/>
      <c r="BF86"/>
      <c r="BG86"/>
      <c r="BH86"/>
    </row>
    <row r="87" spans="1:60" s="346" customFormat="1" ht="289.5" customHeight="1">
      <c r="A87" s="335" t="s">
        <v>739</v>
      </c>
      <c r="B87" s="339" t="s">
        <v>840</v>
      </c>
      <c r="C87" s="339" t="s">
        <v>841</v>
      </c>
      <c r="D87" s="339" t="s">
        <v>857</v>
      </c>
      <c r="E87" s="339" t="s">
        <v>858</v>
      </c>
      <c r="F87" s="340">
        <v>15</v>
      </c>
      <c r="G87" s="338" t="s">
        <v>820</v>
      </c>
      <c r="H87" s="341" t="s">
        <v>859</v>
      </c>
      <c r="I87" s="341" t="s">
        <v>46</v>
      </c>
      <c r="J87" s="338" t="s">
        <v>482</v>
      </c>
      <c r="K87" s="338" t="s">
        <v>48</v>
      </c>
      <c r="L87" s="338">
        <v>0</v>
      </c>
      <c r="M87" s="230" t="s">
        <v>76</v>
      </c>
      <c r="N87" s="338">
        <v>0</v>
      </c>
      <c r="O87" s="230" t="s">
        <v>76</v>
      </c>
      <c r="P87" s="338">
        <v>0</v>
      </c>
      <c r="Q87" s="230" t="s">
        <v>76</v>
      </c>
      <c r="R87" s="338">
        <v>0</v>
      </c>
      <c r="S87" s="230" t="s">
        <v>76</v>
      </c>
      <c r="T87" s="338">
        <v>0</v>
      </c>
      <c r="U87" s="338">
        <v>0</v>
      </c>
      <c r="V87" s="230" t="s">
        <v>76</v>
      </c>
      <c r="W87" s="338">
        <v>0</v>
      </c>
      <c r="X87" s="338">
        <v>0</v>
      </c>
      <c r="Y87" s="230" t="s">
        <v>76</v>
      </c>
      <c r="Z87" s="338">
        <v>0</v>
      </c>
      <c r="AA87" s="338">
        <v>0</v>
      </c>
      <c r="AB87" s="230" t="s">
        <v>76</v>
      </c>
      <c r="AC87" s="338">
        <v>0</v>
      </c>
      <c r="AD87" s="338">
        <v>1</v>
      </c>
      <c r="AE87" s="230" t="s">
        <v>860</v>
      </c>
      <c r="AF87" s="338">
        <v>0</v>
      </c>
      <c r="AG87" s="335">
        <v>0</v>
      </c>
      <c r="AH87" s="229" t="s">
        <v>827</v>
      </c>
      <c r="AI87" s="342">
        <v>0</v>
      </c>
      <c r="AJ87" s="335">
        <v>14</v>
      </c>
      <c r="AK87" s="230" t="s">
        <v>861</v>
      </c>
      <c r="AL87" s="338">
        <v>0</v>
      </c>
      <c r="AM87" s="230">
        <v>0</v>
      </c>
      <c r="AN87" s="229" t="s">
        <v>48</v>
      </c>
      <c r="AO87" s="338">
        <v>15</v>
      </c>
      <c r="AP87" s="335">
        <v>0</v>
      </c>
      <c r="AQ87" s="341" t="s">
        <v>1372</v>
      </c>
      <c r="AR87" s="343" t="s">
        <v>1399</v>
      </c>
      <c r="AS87" s="344"/>
      <c r="AT87" s="345">
        <f t="shared" si="3"/>
        <v>15</v>
      </c>
      <c r="AU87" s="345">
        <f t="shared" si="0"/>
        <v>15</v>
      </c>
      <c r="AV87" s="338">
        <f t="shared" si="1"/>
        <v>15</v>
      </c>
      <c r="AW87" s="204"/>
      <c r="AX87" s="301" t="s">
        <v>48</v>
      </c>
      <c r="AY87" s="204"/>
      <c r="AZ87" s="204" t="s">
        <v>1360</v>
      </c>
      <c r="BA87" s="213"/>
      <c r="BB87" s="204"/>
      <c r="BC87" s="204"/>
      <c r="BD87" s="209"/>
      <c r="BE87" s="209"/>
      <c r="BF87" s="209"/>
      <c r="BG87" s="209"/>
      <c r="BH87" s="209"/>
    </row>
    <row r="88" spans="1:60" s="209" customFormat="1" ht="201.75" customHeight="1">
      <c r="A88" s="347" t="s">
        <v>739</v>
      </c>
      <c r="B88" s="348" t="s">
        <v>840</v>
      </c>
      <c r="C88" s="348" t="s">
        <v>841</v>
      </c>
      <c r="D88" s="221" t="s">
        <v>862</v>
      </c>
      <c r="E88" s="304" t="s">
        <v>863</v>
      </c>
      <c r="F88" s="349">
        <v>0.7</v>
      </c>
      <c r="G88" s="303" t="s">
        <v>864</v>
      </c>
      <c r="H88" s="304" t="s">
        <v>45</v>
      </c>
      <c r="I88" s="304" t="s">
        <v>46</v>
      </c>
      <c r="J88" s="350" t="s">
        <v>47</v>
      </c>
      <c r="K88" s="350" t="s">
        <v>865</v>
      </c>
      <c r="L88" s="351">
        <v>0.1</v>
      </c>
      <c r="M88" s="297" t="s">
        <v>866</v>
      </c>
      <c r="N88" s="351">
        <v>0.08</v>
      </c>
      <c r="O88" s="352" t="s">
        <v>1555</v>
      </c>
      <c r="P88" s="349">
        <v>0.04</v>
      </c>
      <c r="Q88" s="353" t="s">
        <v>867</v>
      </c>
      <c r="R88" s="349">
        <v>0.06</v>
      </c>
      <c r="S88" s="354" t="s">
        <v>1751</v>
      </c>
      <c r="T88" s="349">
        <v>0.08</v>
      </c>
      <c r="U88" s="349">
        <v>0.08</v>
      </c>
      <c r="V88" s="354" t="s">
        <v>1752</v>
      </c>
      <c r="W88" s="355">
        <v>0.09</v>
      </c>
      <c r="X88" s="355">
        <v>0.09</v>
      </c>
      <c r="Y88" s="356" t="s">
        <v>868</v>
      </c>
      <c r="Z88" s="357">
        <v>0.05</v>
      </c>
      <c r="AA88" s="349">
        <v>0.05</v>
      </c>
      <c r="AB88" s="358" t="s">
        <v>1753</v>
      </c>
      <c r="AC88" s="357">
        <v>0.05</v>
      </c>
      <c r="AD88" s="349">
        <v>0.05</v>
      </c>
      <c r="AE88" s="359" t="s">
        <v>1754</v>
      </c>
      <c r="AF88" s="349">
        <v>0.05</v>
      </c>
      <c r="AG88" s="349">
        <v>0.05</v>
      </c>
      <c r="AH88" s="360" t="s">
        <v>1755</v>
      </c>
      <c r="AI88" s="357">
        <v>0.05</v>
      </c>
      <c r="AJ88" s="196">
        <v>0.05</v>
      </c>
      <c r="AK88" s="186" t="s">
        <v>1756</v>
      </c>
      <c r="AL88" s="180">
        <v>0.05</v>
      </c>
      <c r="AM88" s="181">
        <v>0.05</v>
      </c>
      <c r="AN88" s="182" t="s">
        <v>1408</v>
      </c>
      <c r="AO88" s="361">
        <v>0</v>
      </c>
      <c r="AP88" s="361">
        <v>0</v>
      </c>
      <c r="AQ88" s="362" t="s">
        <v>1409</v>
      </c>
      <c r="AR88" s="363"/>
      <c r="AS88" s="299"/>
      <c r="AT88" s="205">
        <f t="shared" si="3"/>
        <v>0.70000000000000029</v>
      </c>
      <c r="AU88" s="205">
        <f t="shared" si="0"/>
        <v>0.70000000000000029</v>
      </c>
      <c r="AV88" s="191">
        <f t="shared" si="1"/>
        <v>0.7</v>
      </c>
      <c r="AW88" s="299"/>
      <c r="AX88" s="186" t="s">
        <v>869</v>
      </c>
      <c r="AY88" s="299"/>
      <c r="AZ88" s="204" t="s">
        <v>1360</v>
      </c>
      <c r="BA88" s="213"/>
      <c r="BB88" s="299"/>
      <c r="BC88" s="299"/>
    </row>
    <row r="89" spans="1:60" s="209" customFormat="1" ht="409.5" customHeight="1">
      <c r="A89" s="188" t="s">
        <v>739</v>
      </c>
      <c r="B89" s="216" t="s">
        <v>840</v>
      </c>
      <c r="C89" s="216" t="s">
        <v>841</v>
      </c>
      <c r="D89" s="216" t="s">
        <v>870</v>
      </c>
      <c r="E89" s="199" t="s">
        <v>871</v>
      </c>
      <c r="F89" s="196">
        <v>1</v>
      </c>
      <c r="G89" s="199" t="s">
        <v>864</v>
      </c>
      <c r="H89" s="304" t="s">
        <v>45</v>
      </c>
      <c r="I89" s="304" t="s">
        <v>46</v>
      </c>
      <c r="J89" s="199" t="s">
        <v>47</v>
      </c>
      <c r="K89" s="199" t="s">
        <v>865</v>
      </c>
      <c r="L89" s="196">
        <v>0.08</v>
      </c>
      <c r="M89" s="224" t="s">
        <v>872</v>
      </c>
      <c r="N89" s="196">
        <v>0.08</v>
      </c>
      <c r="O89" s="200" t="s">
        <v>873</v>
      </c>
      <c r="P89" s="195">
        <v>0.08</v>
      </c>
      <c r="Q89" s="186" t="s">
        <v>874</v>
      </c>
      <c r="R89" s="195">
        <v>0.1</v>
      </c>
      <c r="S89" s="186" t="s">
        <v>875</v>
      </c>
      <c r="T89" s="349">
        <v>0.08</v>
      </c>
      <c r="U89" s="195">
        <v>0.08</v>
      </c>
      <c r="V89" s="200" t="s">
        <v>876</v>
      </c>
      <c r="W89" s="196">
        <v>0.08</v>
      </c>
      <c r="X89" s="196">
        <v>0.08</v>
      </c>
      <c r="Y89" s="224" t="s">
        <v>877</v>
      </c>
      <c r="Z89" s="202">
        <v>0.08</v>
      </c>
      <c r="AA89" s="196">
        <v>0.08</v>
      </c>
      <c r="AB89" s="187" t="s">
        <v>878</v>
      </c>
      <c r="AC89" s="202">
        <v>0.08</v>
      </c>
      <c r="AD89" s="196">
        <v>0.08</v>
      </c>
      <c r="AE89" s="186" t="s">
        <v>1373</v>
      </c>
      <c r="AF89" s="196">
        <v>0.08</v>
      </c>
      <c r="AG89" s="196">
        <v>0.08</v>
      </c>
      <c r="AH89" s="364" t="s">
        <v>1374</v>
      </c>
      <c r="AI89" s="202">
        <v>0.08</v>
      </c>
      <c r="AJ89" s="196">
        <v>0.08</v>
      </c>
      <c r="AK89" s="186" t="s">
        <v>1375</v>
      </c>
      <c r="AL89" s="180">
        <v>0.08</v>
      </c>
      <c r="AM89" s="180">
        <v>0.08</v>
      </c>
      <c r="AN89" s="183" t="s">
        <v>1410</v>
      </c>
      <c r="AO89" s="361">
        <v>0.1</v>
      </c>
      <c r="AP89" s="361">
        <v>0.1</v>
      </c>
      <c r="AQ89" s="362" t="s">
        <v>1411</v>
      </c>
      <c r="AR89" s="363"/>
      <c r="AS89" s="299"/>
      <c r="AT89" s="205">
        <f t="shared" si="3"/>
        <v>0.99999999999999978</v>
      </c>
      <c r="AU89" s="205">
        <f t="shared" si="0"/>
        <v>0.99999999999999978</v>
      </c>
      <c r="AV89" s="191">
        <f t="shared" si="1"/>
        <v>1</v>
      </c>
      <c r="AW89" s="299"/>
      <c r="AX89" s="186" t="s">
        <v>869</v>
      </c>
      <c r="AY89" s="299"/>
      <c r="AZ89" s="204" t="s">
        <v>1360</v>
      </c>
      <c r="BA89" s="299"/>
      <c r="BB89" s="299"/>
      <c r="BC89" s="299"/>
    </row>
    <row r="90" spans="1:60" ht="121.5">
      <c r="A90" s="347" t="s">
        <v>739</v>
      </c>
      <c r="B90" s="221" t="s">
        <v>879</v>
      </c>
      <c r="C90" s="221" t="s">
        <v>48</v>
      </c>
      <c r="D90" s="221" t="s">
        <v>880</v>
      </c>
      <c r="E90" s="304" t="s">
        <v>881</v>
      </c>
      <c r="F90" s="349">
        <v>1</v>
      </c>
      <c r="G90" s="304" t="s">
        <v>882</v>
      </c>
      <c r="H90" s="304" t="s">
        <v>45</v>
      </c>
      <c r="I90" s="304" t="s">
        <v>46</v>
      </c>
      <c r="J90" s="304" t="s">
        <v>482</v>
      </c>
      <c r="K90" s="439" t="s">
        <v>48</v>
      </c>
      <c r="L90" s="196">
        <v>0</v>
      </c>
      <c r="M90" s="186" t="s">
        <v>883</v>
      </c>
      <c r="N90" s="196">
        <v>0</v>
      </c>
      <c r="O90" s="186" t="s">
        <v>883</v>
      </c>
      <c r="P90" s="196">
        <v>0</v>
      </c>
      <c r="Q90" s="186" t="s">
        <v>883</v>
      </c>
      <c r="R90" s="196">
        <v>0</v>
      </c>
      <c r="S90" s="186" t="s">
        <v>883</v>
      </c>
      <c r="T90" s="199">
        <v>0</v>
      </c>
      <c r="U90" s="196">
        <v>0</v>
      </c>
      <c r="V90" s="186" t="s">
        <v>883</v>
      </c>
      <c r="W90" s="196">
        <v>1</v>
      </c>
      <c r="X90" s="196">
        <v>1</v>
      </c>
      <c r="Y90" s="187" t="s">
        <v>884</v>
      </c>
      <c r="Z90" s="196">
        <v>0</v>
      </c>
      <c r="AA90" s="349">
        <v>0</v>
      </c>
      <c r="AB90" s="358" t="s">
        <v>885</v>
      </c>
      <c r="AC90" s="196">
        <v>0</v>
      </c>
      <c r="AD90" s="196">
        <v>0</v>
      </c>
      <c r="AE90" s="358" t="s">
        <v>885</v>
      </c>
      <c r="AF90" s="196">
        <v>0</v>
      </c>
      <c r="AG90" s="196">
        <v>0</v>
      </c>
      <c r="AH90" s="187" t="s">
        <v>885</v>
      </c>
      <c r="AI90" s="202">
        <v>0</v>
      </c>
      <c r="AJ90" s="196">
        <v>0</v>
      </c>
      <c r="AK90" s="186" t="s">
        <v>885</v>
      </c>
      <c r="AL90" s="196">
        <v>0</v>
      </c>
      <c r="AM90" s="196">
        <v>0</v>
      </c>
      <c r="AN90" s="187" t="s">
        <v>885</v>
      </c>
      <c r="AO90" s="196">
        <v>0</v>
      </c>
      <c r="AP90" s="196">
        <v>0</v>
      </c>
      <c r="AQ90" s="200" t="s">
        <v>1401</v>
      </c>
      <c r="AR90" s="363"/>
      <c r="AS90" s="299"/>
      <c r="AT90" s="205">
        <f t="shared" si="3"/>
        <v>1</v>
      </c>
      <c r="AU90" s="205">
        <f t="shared" si="0"/>
        <v>1</v>
      </c>
      <c r="AV90" s="191">
        <f t="shared" si="1"/>
        <v>1</v>
      </c>
      <c r="AW90" s="1"/>
      <c r="AX90" s="30" t="s">
        <v>886</v>
      </c>
      <c r="AY90" s="1"/>
      <c r="AZ90" s="13" t="s">
        <v>1360</v>
      </c>
      <c r="BA90" s="1"/>
      <c r="BB90" s="1"/>
      <c r="BC90" s="1"/>
    </row>
    <row r="91" spans="1:60" ht="99">
      <c r="A91" s="300" t="s">
        <v>739</v>
      </c>
      <c r="B91" s="216" t="s">
        <v>887</v>
      </c>
      <c r="C91" s="216" t="s">
        <v>888</v>
      </c>
      <c r="D91" s="216" t="s">
        <v>889</v>
      </c>
      <c r="E91" s="199" t="s">
        <v>890</v>
      </c>
      <c r="F91" s="196">
        <v>0.9</v>
      </c>
      <c r="G91" s="199" t="s">
        <v>882</v>
      </c>
      <c r="H91" s="199" t="s">
        <v>45</v>
      </c>
      <c r="I91" s="199" t="s">
        <v>46</v>
      </c>
      <c r="J91" s="199" t="s">
        <v>47</v>
      </c>
      <c r="K91" s="198" t="s">
        <v>891</v>
      </c>
      <c r="L91" s="385">
        <v>0.1</v>
      </c>
      <c r="M91" s="222" t="s">
        <v>892</v>
      </c>
      <c r="N91" s="385">
        <v>0.2</v>
      </c>
      <c r="O91" s="336" t="s">
        <v>893</v>
      </c>
      <c r="P91" s="385">
        <v>0.1</v>
      </c>
      <c r="Q91" s="336" t="s">
        <v>894</v>
      </c>
      <c r="R91" s="385">
        <v>0.1</v>
      </c>
      <c r="S91" s="336" t="s">
        <v>895</v>
      </c>
      <c r="T91" s="192">
        <v>0.03</v>
      </c>
      <c r="U91" s="192">
        <v>0.03</v>
      </c>
      <c r="V91" s="336" t="s">
        <v>896</v>
      </c>
      <c r="W91" s="192">
        <v>0.03</v>
      </c>
      <c r="X91" s="192">
        <v>0.03</v>
      </c>
      <c r="Y91" s="337" t="s">
        <v>897</v>
      </c>
      <c r="Z91" s="192">
        <v>0.03</v>
      </c>
      <c r="AA91" s="192">
        <v>0.03</v>
      </c>
      <c r="AB91" s="337" t="s">
        <v>1556</v>
      </c>
      <c r="AC91" s="192">
        <v>3.2500000000000001E-2</v>
      </c>
      <c r="AD91" s="192">
        <v>3.2500000000000001E-2</v>
      </c>
      <c r="AE91" s="336" t="s">
        <v>1757</v>
      </c>
      <c r="AF91" s="192">
        <v>6.25E-2</v>
      </c>
      <c r="AG91" s="192">
        <v>6.25E-2</v>
      </c>
      <c r="AH91" s="337" t="s">
        <v>1376</v>
      </c>
      <c r="AI91" s="494">
        <v>6.25E-2</v>
      </c>
      <c r="AJ91" s="192">
        <v>0.06</v>
      </c>
      <c r="AK91" s="336" t="s">
        <v>1758</v>
      </c>
      <c r="AL91" s="192">
        <v>6.25E-2</v>
      </c>
      <c r="AM91" s="192">
        <v>0.125</v>
      </c>
      <c r="AN91" s="337" t="s">
        <v>1759</v>
      </c>
      <c r="AO91" s="192">
        <v>6.25E-2</v>
      </c>
      <c r="AP91" s="385">
        <v>0.13</v>
      </c>
      <c r="AQ91" s="222" t="s">
        <v>1760</v>
      </c>
      <c r="AR91" s="363"/>
      <c r="AS91" s="495"/>
      <c r="AT91" s="205">
        <f t="shared" si="3"/>
        <v>1</v>
      </c>
      <c r="AU91" s="205">
        <f t="shared" si="0"/>
        <v>0.87250000000000005</v>
      </c>
      <c r="AV91" s="191">
        <f t="shared" si="1"/>
        <v>0.9</v>
      </c>
      <c r="AW91" s="1"/>
      <c r="AX91" s="30" t="s">
        <v>898</v>
      </c>
      <c r="AY91" s="1"/>
      <c r="AZ91" s="13" t="s">
        <v>1360</v>
      </c>
      <c r="BA91" s="170"/>
      <c r="BB91" s="1"/>
      <c r="BC91" s="1"/>
    </row>
    <row r="92" spans="1:60" s="209" customFormat="1" ht="165">
      <c r="A92" s="365" t="s">
        <v>739</v>
      </c>
      <c r="B92" s="366" t="s">
        <v>899</v>
      </c>
      <c r="C92" s="366" t="s">
        <v>48</v>
      </c>
      <c r="D92" s="366" t="s">
        <v>900</v>
      </c>
      <c r="E92" s="367" t="s">
        <v>901</v>
      </c>
      <c r="F92" s="368">
        <v>1</v>
      </c>
      <c r="G92" s="367" t="s">
        <v>882</v>
      </c>
      <c r="H92" s="367" t="s">
        <v>45</v>
      </c>
      <c r="I92" s="367" t="s">
        <v>46</v>
      </c>
      <c r="J92" s="199" t="s">
        <v>482</v>
      </c>
      <c r="K92" s="198" t="s">
        <v>902</v>
      </c>
      <c r="L92" s="196">
        <v>0</v>
      </c>
      <c r="M92" s="200" t="s">
        <v>903</v>
      </c>
      <c r="N92" s="191">
        <v>6.25E-2</v>
      </c>
      <c r="O92" s="200" t="s">
        <v>904</v>
      </c>
      <c r="P92" s="196">
        <v>0</v>
      </c>
      <c r="Q92" s="186" t="s">
        <v>905</v>
      </c>
      <c r="R92" s="196">
        <v>0</v>
      </c>
      <c r="S92" s="200" t="s">
        <v>906</v>
      </c>
      <c r="T92" s="191">
        <v>6.25E-2</v>
      </c>
      <c r="U92" s="191">
        <v>6.25E-2</v>
      </c>
      <c r="V92" s="200" t="s">
        <v>907</v>
      </c>
      <c r="W92" s="191">
        <v>6.25E-2</v>
      </c>
      <c r="X92" s="191">
        <v>6.25E-2</v>
      </c>
      <c r="Y92" s="200" t="s">
        <v>908</v>
      </c>
      <c r="Z92" s="191">
        <v>6.25E-2</v>
      </c>
      <c r="AA92" s="191">
        <v>0.125</v>
      </c>
      <c r="AB92" s="200" t="s">
        <v>909</v>
      </c>
      <c r="AC92" s="191">
        <v>6.25E-2</v>
      </c>
      <c r="AD92" s="191">
        <v>0.125</v>
      </c>
      <c r="AE92" s="200" t="s">
        <v>910</v>
      </c>
      <c r="AF92" s="191">
        <v>0.2165</v>
      </c>
      <c r="AG92" s="191">
        <v>0.37</v>
      </c>
      <c r="AH92" s="200" t="s">
        <v>911</v>
      </c>
      <c r="AI92" s="191">
        <v>6.25E-2</v>
      </c>
      <c r="AJ92" s="191">
        <v>6.25E-2</v>
      </c>
      <c r="AK92" s="200" t="s">
        <v>912</v>
      </c>
      <c r="AL92" s="191">
        <v>6.25E-2</v>
      </c>
      <c r="AM92" s="191">
        <v>0.125</v>
      </c>
      <c r="AN92" s="200" t="s">
        <v>1403</v>
      </c>
      <c r="AO92" s="191">
        <v>6.25E-2</v>
      </c>
      <c r="AP92" s="196">
        <v>0</v>
      </c>
      <c r="AQ92" s="200" t="s">
        <v>1402</v>
      </c>
      <c r="AR92" s="203"/>
      <c r="AS92" s="369"/>
      <c r="AT92" s="205">
        <f>+L92+N92+P92+R92+U92+X92+AA92+AD92+AG92+AJ92+AM92+AP92</f>
        <v>0.995</v>
      </c>
      <c r="AU92" s="205">
        <f>L92+N92+P92+R92+T92+W92+Z92+AC92+AF92+AI92+AL92+AO92</f>
        <v>0.71650000000000003</v>
      </c>
      <c r="AV92" s="370">
        <f>F92</f>
        <v>1</v>
      </c>
      <c r="AW92" s="299"/>
      <c r="AX92" s="371" t="s">
        <v>1557</v>
      </c>
      <c r="AY92" s="372"/>
      <c r="AZ92" s="204" t="s">
        <v>732</v>
      </c>
      <c r="BA92" s="213">
        <f t="shared" ref="BA92" si="9">+AT92-(MID(AV92,1,2)*1)</f>
        <v>-5.0000000000000044E-3</v>
      </c>
      <c r="BB92" s="372"/>
      <c r="BC92" s="372"/>
    </row>
    <row r="93" spans="1:60" ht="49.5">
      <c r="A93" s="188" t="s">
        <v>739</v>
      </c>
      <c r="B93" s="216" t="s">
        <v>913</v>
      </c>
      <c r="C93" s="216" t="s">
        <v>48</v>
      </c>
      <c r="D93" s="216" t="s">
        <v>914</v>
      </c>
      <c r="E93" s="199" t="s">
        <v>915</v>
      </c>
      <c r="F93" s="196">
        <v>0.95</v>
      </c>
      <c r="G93" s="199" t="s">
        <v>882</v>
      </c>
      <c r="H93" s="199" t="s">
        <v>45</v>
      </c>
      <c r="I93" s="199" t="s">
        <v>46</v>
      </c>
      <c r="J93" s="199" t="s">
        <v>482</v>
      </c>
      <c r="K93" s="198" t="s">
        <v>48</v>
      </c>
      <c r="L93" s="349">
        <v>0</v>
      </c>
      <c r="M93" s="297" t="s">
        <v>916</v>
      </c>
      <c r="N93" s="349">
        <v>0.3</v>
      </c>
      <c r="O93" s="353" t="s">
        <v>917</v>
      </c>
      <c r="P93" s="349">
        <v>0.5</v>
      </c>
      <c r="Q93" s="353" t="s">
        <v>918</v>
      </c>
      <c r="R93" s="349">
        <v>0</v>
      </c>
      <c r="S93" s="353" t="s">
        <v>919</v>
      </c>
      <c r="T93" s="349">
        <v>0.05</v>
      </c>
      <c r="U93" s="349">
        <v>0.05</v>
      </c>
      <c r="V93" s="353" t="s">
        <v>920</v>
      </c>
      <c r="W93" s="349">
        <v>0.05</v>
      </c>
      <c r="X93" s="349">
        <v>0.05</v>
      </c>
      <c r="Y93" s="358" t="s">
        <v>921</v>
      </c>
      <c r="Z93" s="349">
        <v>0.05</v>
      </c>
      <c r="AA93" s="496">
        <v>0.05</v>
      </c>
      <c r="AB93" s="358" t="s">
        <v>922</v>
      </c>
      <c r="AC93" s="349">
        <v>0.05</v>
      </c>
      <c r="AD93" s="496">
        <v>0.05</v>
      </c>
      <c r="AE93" s="353" t="s">
        <v>923</v>
      </c>
      <c r="AF93" s="349">
        <v>0</v>
      </c>
      <c r="AG93" s="349">
        <v>0</v>
      </c>
      <c r="AH93" s="358" t="s">
        <v>1377</v>
      </c>
      <c r="AI93" s="438">
        <v>0</v>
      </c>
      <c r="AJ93" s="438">
        <v>0</v>
      </c>
      <c r="AK93" s="353" t="s">
        <v>924</v>
      </c>
      <c r="AL93" s="349">
        <v>0</v>
      </c>
      <c r="AM93" s="438">
        <v>0</v>
      </c>
      <c r="AN93" s="358" t="s">
        <v>924</v>
      </c>
      <c r="AO93" s="349">
        <v>0</v>
      </c>
      <c r="AP93" s="349">
        <v>0</v>
      </c>
      <c r="AQ93" s="297" t="s">
        <v>924</v>
      </c>
      <c r="AR93" s="363"/>
      <c r="AS93" s="299"/>
      <c r="AT93" s="205">
        <f t="shared" si="3"/>
        <v>1.0000000000000002</v>
      </c>
      <c r="AU93" s="205">
        <f t="shared" si="0"/>
        <v>1.0000000000000002</v>
      </c>
      <c r="AV93" s="191">
        <f t="shared" si="1"/>
        <v>0.95</v>
      </c>
      <c r="AW93" s="1"/>
      <c r="AX93" s="30" t="s">
        <v>925</v>
      </c>
      <c r="AY93" s="1"/>
      <c r="AZ93" s="13" t="s">
        <v>1360</v>
      </c>
      <c r="BA93" s="1"/>
      <c r="BB93" s="1"/>
      <c r="BC93" s="1"/>
    </row>
    <row r="94" spans="1:60" s="179" customFormat="1" ht="132">
      <c r="A94" s="411" t="s">
        <v>739</v>
      </c>
      <c r="B94" s="216" t="s">
        <v>926</v>
      </c>
      <c r="C94" s="216" t="s">
        <v>48</v>
      </c>
      <c r="D94" s="216" t="s">
        <v>927</v>
      </c>
      <c r="E94" s="216" t="s">
        <v>928</v>
      </c>
      <c r="F94" s="199">
        <v>10</v>
      </c>
      <c r="G94" s="199" t="s">
        <v>714</v>
      </c>
      <c r="H94" s="216" t="s">
        <v>45</v>
      </c>
      <c r="I94" s="199" t="s">
        <v>46</v>
      </c>
      <c r="J94" s="199" t="s">
        <v>482</v>
      </c>
      <c r="K94" s="198" t="s">
        <v>48</v>
      </c>
      <c r="L94" s="199">
        <v>1</v>
      </c>
      <c r="M94" s="497" t="s">
        <v>929</v>
      </c>
      <c r="N94" s="498">
        <v>1</v>
      </c>
      <c r="O94" s="297" t="s">
        <v>930</v>
      </c>
      <c r="P94" s="305">
        <v>1</v>
      </c>
      <c r="Q94" s="297" t="s">
        <v>931</v>
      </c>
      <c r="R94" s="305">
        <v>0</v>
      </c>
      <c r="S94" s="297" t="s">
        <v>932</v>
      </c>
      <c r="T94" s="199">
        <v>1</v>
      </c>
      <c r="U94" s="305">
        <v>1</v>
      </c>
      <c r="V94" s="297" t="s">
        <v>933</v>
      </c>
      <c r="W94" s="199">
        <v>1</v>
      </c>
      <c r="X94" s="199">
        <v>1</v>
      </c>
      <c r="Y94" s="497" t="s">
        <v>934</v>
      </c>
      <c r="Z94" s="198">
        <v>1</v>
      </c>
      <c r="AA94" s="499">
        <v>1</v>
      </c>
      <c r="AB94" s="224" t="s">
        <v>935</v>
      </c>
      <c r="AC94" s="198">
        <v>1</v>
      </c>
      <c r="AD94" s="188">
        <v>1</v>
      </c>
      <c r="AE94" s="200" t="s">
        <v>936</v>
      </c>
      <c r="AF94" s="199">
        <v>1</v>
      </c>
      <c r="AG94" s="188">
        <v>1</v>
      </c>
      <c r="AH94" s="224" t="s">
        <v>937</v>
      </c>
      <c r="AI94" s="198">
        <v>1</v>
      </c>
      <c r="AJ94" s="188">
        <v>1</v>
      </c>
      <c r="AK94" s="224" t="s">
        <v>938</v>
      </c>
      <c r="AL94" s="184">
        <v>1</v>
      </c>
      <c r="AM94" s="189">
        <v>1</v>
      </c>
      <c r="AN94" s="183" t="s">
        <v>939</v>
      </c>
      <c r="AO94" s="189">
        <v>1</v>
      </c>
      <c r="AP94" s="189">
        <v>1</v>
      </c>
      <c r="AQ94" s="500" t="s">
        <v>1412</v>
      </c>
      <c r="AR94" s="420"/>
      <c r="AS94" s="501"/>
      <c r="AT94" s="211">
        <f t="shared" si="3"/>
        <v>11</v>
      </c>
      <c r="AU94" s="211">
        <f t="shared" si="0"/>
        <v>11</v>
      </c>
      <c r="AV94" s="199">
        <f t="shared" si="1"/>
        <v>10</v>
      </c>
      <c r="AW94" s="1"/>
      <c r="AX94" s="25" t="s">
        <v>721</v>
      </c>
      <c r="AY94" s="1"/>
      <c r="AZ94" s="13" t="s">
        <v>1360</v>
      </c>
      <c r="BA94" s="170"/>
      <c r="BB94" s="1"/>
      <c r="BC94" s="1"/>
      <c r="BD94"/>
      <c r="BE94"/>
      <c r="BF94"/>
      <c r="BG94"/>
      <c r="BH94"/>
    </row>
    <row r="95" spans="1:60" s="176" customFormat="1" ht="87" customHeight="1">
      <c r="A95" s="335" t="s">
        <v>739</v>
      </c>
      <c r="B95" s="502" t="s">
        <v>940</v>
      </c>
      <c r="C95" s="339" t="s">
        <v>48</v>
      </c>
      <c r="D95" s="339" t="s">
        <v>941</v>
      </c>
      <c r="E95" s="338" t="s">
        <v>942</v>
      </c>
      <c r="F95" s="434">
        <v>1</v>
      </c>
      <c r="G95" s="338" t="s">
        <v>714</v>
      </c>
      <c r="H95" s="338" t="s">
        <v>45</v>
      </c>
      <c r="I95" s="338" t="s">
        <v>46</v>
      </c>
      <c r="J95" s="338" t="s">
        <v>482</v>
      </c>
      <c r="K95" s="338" t="s">
        <v>943</v>
      </c>
      <c r="L95" s="338">
        <v>0</v>
      </c>
      <c r="M95" s="229" t="s">
        <v>944</v>
      </c>
      <c r="N95" s="434">
        <v>0</v>
      </c>
      <c r="O95" s="230" t="s">
        <v>944</v>
      </c>
      <c r="P95" s="335">
        <v>0</v>
      </c>
      <c r="Q95" s="230" t="s">
        <v>944</v>
      </c>
      <c r="R95" s="434">
        <v>1</v>
      </c>
      <c r="S95" s="230" t="s">
        <v>945</v>
      </c>
      <c r="T95" s="434">
        <v>0</v>
      </c>
      <c r="U95" s="434">
        <v>0</v>
      </c>
      <c r="V95" s="230" t="s">
        <v>945</v>
      </c>
      <c r="W95" s="434">
        <v>0</v>
      </c>
      <c r="X95" s="434">
        <v>0</v>
      </c>
      <c r="Y95" s="229" t="s">
        <v>946</v>
      </c>
      <c r="Z95" s="481">
        <v>0</v>
      </c>
      <c r="AA95" s="434">
        <v>0</v>
      </c>
      <c r="AB95" s="429" t="s">
        <v>946</v>
      </c>
      <c r="AC95" s="481">
        <v>0</v>
      </c>
      <c r="AD95" s="434">
        <v>0</v>
      </c>
      <c r="AE95" s="429" t="s">
        <v>946</v>
      </c>
      <c r="AF95" s="434">
        <v>0</v>
      </c>
      <c r="AG95" s="434">
        <v>0</v>
      </c>
      <c r="AH95" s="429" t="s">
        <v>946</v>
      </c>
      <c r="AI95" s="481">
        <v>0</v>
      </c>
      <c r="AJ95" s="434">
        <v>0</v>
      </c>
      <c r="AK95" s="429" t="s">
        <v>946</v>
      </c>
      <c r="AL95" s="180">
        <v>0</v>
      </c>
      <c r="AM95" s="180">
        <v>0</v>
      </c>
      <c r="AN95" s="429" t="s">
        <v>946</v>
      </c>
      <c r="AO95" s="503">
        <v>0</v>
      </c>
      <c r="AP95" s="185">
        <v>0</v>
      </c>
      <c r="AQ95" s="504" t="s">
        <v>946</v>
      </c>
      <c r="AR95" s="343"/>
      <c r="AS95" s="432"/>
      <c r="AT95" s="484">
        <f t="shared" si="3"/>
        <v>1</v>
      </c>
      <c r="AU95" s="484">
        <f t="shared" si="0"/>
        <v>1</v>
      </c>
      <c r="AV95" s="435">
        <f t="shared" si="1"/>
        <v>1</v>
      </c>
      <c r="AW95" s="1"/>
      <c r="AX95" s="25" t="s">
        <v>947</v>
      </c>
      <c r="AY95" s="1"/>
      <c r="AZ95" s="13" t="s">
        <v>1360</v>
      </c>
      <c r="BA95" s="1"/>
      <c r="BB95" s="1"/>
      <c r="BC95" s="1"/>
      <c r="BD95"/>
      <c r="BE95"/>
      <c r="BF95"/>
      <c r="BG95"/>
      <c r="BH95"/>
    </row>
    <row r="96" spans="1:60" s="176" customFormat="1" ht="132">
      <c r="A96" s="335" t="s">
        <v>739</v>
      </c>
      <c r="B96" s="502" t="s">
        <v>948</v>
      </c>
      <c r="C96" s="339" t="s">
        <v>48</v>
      </c>
      <c r="D96" s="339" t="s">
        <v>949</v>
      </c>
      <c r="E96" s="338" t="s">
        <v>950</v>
      </c>
      <c r="F96" s="434">
        <v>1</v>
      </c>
      <c r="G96" s="335" t="s">
        <v>951</v>
      </c>
      <c r="H96" s="338" t="s">
        <v>45</v>
      </c>
      <c r="I96" s="338" t="s">
        <v>46</v>
      </c>
      <c r="J96" s="338" t="s">
        <v>482</v>
      </c>
      <c r="K96" s="338" t="s">
        <v>48</v>
      </c>
      <c r="L96" s="455">
        <v>0.05</v>
      </c>
      <c r="M96" s="505" t="s">
        <v>1558</v>
      </c>
      <c r="N96" s="455">
        <v>0.05</v>
      </c>
      <c r="O96" s="427" t="s">
        <v>952</v>
      </c>
      <c r="P96" s="455">
        <v>0.05</v>
      </c>
      <c r="Q96" s="341" t="s">
        <v>953</v>
      </c>
      <c r="R96" s="455">
        <v>0.05</v>
      </c>
      <c r="S96" s="341" t="s">
        <v>954</v>
      </c>
      <c r="T96" s="434">
        <v>0.1</v>
      </c>
      <c r="U96" s="455">
        <v>0.1</v>
      </c>
      <c r="V96" s="429" t="s">
        <v>955</v>
      </c>
      <c r="W96" s="434">
        <v>0.1</v>
      </c>
      <c r="X96" s="434">
        <v>0.1</v>
      </c>
      <c r="Y96" s="429" t="s">
        <v>956</v>
      </c>
      <c r="Z96" s="434">
        <v>0.1</v>
      </c>
      <c r="AA96" s="455">
        <v>0.1</v>
      </c>
      <c r="AB96" s="506" t="s">
        <v>1559</v>
      </c>
      <c r="AC96" s="481">
        <v>0.1</v>
      </c>
      <c r="AD96" s="434">
        <v>0.1</v>
      </c>
      <c r="AE96" s="341" t="s">
        <v>957</v>
      </c>
      <c r="AF96" s="434">
        <v>0.1</v>
      </c>
      <c r="AG96" s="434">
        <v>0.1</v>
      </c>
      <c r="AH96" s="429" t="s">
        <v>1560</v>
      </c>
      <c r="AI96" s="481">
        <v>0.1</v>
      </c>
      <c r="AJ96" s="434">
        <v>0.1</v>
      </c>
      <c r="AK96" s="230" t="s">
        <v>1561</v>
      </c>
      <c r="AL96" s="434">
        <v>0.1</v>
      </c>
      <c r="AM96" s="434">
        <v>0.1</v>
      </c>
      <c r="AN96" s="229" t="s">
        <v>958</v>
      </c>
      <c r="AO96" s="434">
        <v>0.1</v>
      </c>
      <c r="AP96" s="434">
        <v>0.1</v>
      </c>
      <c r="AQ96" s="507" t="s">
        <v>1400</v>
      </c>
      <c r="AR96" s="431"/>
      <c r="AS96" s="344"/>
      <c r="AT96" s="484">
        <f t="shared" si="3"/>
        <v>0.99999999999999989</v>
      </c>
      <c r="AU96" s="484">
        <f t="shared" si="0"/>
        <v>0.99999999999999989</v>
      </c>
      <c r="AV96" s="435">
        <f t="shared" si="1"/>
        <v>1</v>
      </c>
      <c r="AW96" s="13"/>
      <c r="AX96" s="18" t="s">
        <v>959</v>
      </c>
      <c r="AY96" s="13"/>
      <c r="AZ96" s="13" t="s">
        <v>1360</v>
      </c>
      <c r="BA96" s="13"/>
      <c r="BB96" s="13"/>
      <c r="BC96" s="13"/>
      <c r="BD96"/>
      <c r="BE96"/>
      <c r="BF96"/>
      <c r="BG96"/>
      <c r="BH96"/>
    </row>
    <row r="97" spans="1:55" s="381" customFormat="1" ht="252" customHeight="1">
      <c r="A97" s="313" t="s">
        <v>739</v>
      </c>
      <c r="B97" s="508" t="s">
        <v>960</v>
      </c>
      <c r="C97" s="509" t="s">
        <v>48</v>
      </c>
      <c r="D97" s="509" t="s">
        <v>961</v>
      </c>
      <c r="E97" s="313" t="s">
        <v>962</v>
      </c>
      <c r="F97" s="313">
        <v>2</v>
      </c>
      <c r="G97" s="313" t="s">
        <v>963</v>
      </c>
      <c r="H97" s="313" t="s">
        <v>45</v>
      </c>
      <c r="I97" s="313" t="s">
        <v>46</v>
      </c>
      <c r="J97" s="313" t="s">
        <v>482</v>
      </c>
      <c r="K97" s="313" t="s">
        <v>48</v>
      </c>
      <c r="L97" s="313">
        <v>0</v>
      </c>
      <c r="M97" s="317" t="s">
        <v>964</v>
      </c>
      <c r="N97" s="510">
        <v>0</v>
      </c>
      <c r="O97" s="314" t="s">
        <v>1562</v>
      </c>
      <c r="P97" s="315">
        <v>0</v>
      </c>
      <c r="Q97" s="314" t="s">
        <v>965</v>
      </c>
      <c r="R97" s="315">
        <v>0</v>
      </c>
      <c r="S97" s="314" t="s">
        <v>966</v>
      </c>
      <c r="T97" s="313">
        <v>0</v>
      </c>
      <c r="U97" s="315">
        <v>0</v>
      </c>
      <c r="V97" s="314" t="s">
        <v>967</v>
      </c>
      <c r="W97" s="313">
        <v>0</v>
      </c>
      <c r="X97" s="511">
        <v>0</v>
      </c>
      <c r="Y97" s="317" t="s">
        <v>1563</v>
      </c>
      <c r="Z97" s="512">
        <v>1</v>
      </c>
      <c r="AA97" s="315">
        <v>1</v>
      </c>
      <c r="AB97" s="382" t="s">
        <v>968</v>
      </c>
      <c r="AC97" s="512">
        <v>0</v>
      </c>
      <c r="AD97" s="315">
        <v>1</v>
      </c>
      <c r="AE97" s="513" t="s">
        <v>1378</v>
      </c>
      <c r="AF97" s="313">
        <v>0</v>
      </c>
      <c r="AG97" s="315">
        <v>1</v>
      </c>
      <c r="AH97" s="382" t="s">
        <v>969</v>
      </c>
      <c r="AI97" s="512">
        <v>0</v>
      </c>
      <c r="AJ97" s="315">
        <v>1</v>
      </c>
      <c r="AK97" s="314" t="s">
        <v>1564</v>
      </c>
      <c r="AL97" s="313">
        <v>0</v>
      </c>
      <c r="AM97" s="373">
        <v>1</v>
      </c>
      <c r="AN97" s="374" t="s">
        <v>1413</v>
      </c>
      <c r="AO97" s="375">
        <v>1</v>
      </c>
      <c r="AP97" s="373">
        <v>1</v>
      </c>
      <c r="AQ97" s="376" t="s">
        <v>1414</v>
      </c>
      <c r="AR97" s="514"/>
      <c r="AS97" s="515"/>
      <c r="AT97" s="327">
        <f t="shared" si="3"/>
        <v>6</v>
      </c>
      <c r="AU97" s="327">
        <f t="shared" si="0"/>
        <v>2</v>
      </c>
      <c r="AV97" s="313">
        <f t="shared" si="1"/>
        <v>2</v>
      </c>
      <c r="AW97" s="377"/>
      <c r="AX97" s="378" t="s">
        <v>947</v>
      </c>
      <c r="AY97" s="377"/>
      <c r="AZ97" s="379" t="s">
        <v>1360</v>
      </c>
      <c r="BA97" s="380"/>
      <c r="BB97" s="377"/>
      <c r="BC97" s="377"/>
    </row>
    <row r="98" spans="1:55" ht="15.75" customHeight="1">
      <c r="A98" s="1"/>
      <c r="B98" s="1"/>
      <c r="C98" s="1"/>
      <c r="D98" s="1"/>
      <c r="E98" s="32"/>
      <c r="F98" s="1"/>
      <c r="G98" s="32"/>
      <c r="H98" s="32"/>
      <c r="I98" s="32"/>
      <c r="J98" s="1"/>
      <c r="K98" s="1"/>
      <c r="L98" s="1"/>
      <c r="M98" s="33"/>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2"/>
      <c r="AY98" s="1"/>
      <c r="AZ98" s="1"/>
      <c r="BA98" s="1"/>
      <c r="BB98" s="1"/>
      <c r="BC98" s="1"/>
    </row>
    <row r="99" spans="1:55" ht="15.75" hidden="1" customHeight="1">
      <c r="A99" s="1"/>
      <c r="B99" s="34" t="s">
        <v>970</v>
      </c>
      <c r="C99" s="35" t="s">
        <v>971</v>
      </c>
      <c r="D99" s="36" t="s">
        <v>972</v>
      </c>
      <c r="E99" s="37" t="s">
        <v>973</v>
      </c>
      <c r="F99" s="36" t="s">
        <v>974</v>
      </c>
      <c r="G99" s="38" t="s">
        <v>975</v>
      </c>
      <c r="H99" s="34" t="s">
        <v>976</v>
      </c>
      <c r="I99" s="36" t="s">
        <v>977</v>
      </c>
      <c r="J99" s="36" t="s">
        <v>978</v>
      </c>
      <c r="K99" s="36" t="s">
        <v>979</v>
      </c>
      <c r="L99" s="36"/>
      <c r="M99" s="21" t="s">
        <v>980</v>
      </c>
      <c r="N99" s="23" t="s">
        <v>981</v>
      </c>
      <c r="O99" s="23" t="s">
        <v>982</v>
      </c>
      <c r="P99" s="39"/>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2"/>
      <c r="AY99" s="1"/>
      <c r="AZ99" s="1"/>
      <c r="BA99" s="1"/>
      <c r="BB99" s="1"/>
      <c r="BC99" s="1"/>
    </row>
    <row r="100" spans="1:55" ht="15.75" hidden="1" customHeight="1">
      <c r="A100" s="40"/>
      <c r="B100" s="41" t="s">
        <v>983</v>
      </c>
      <c r="C100" s="42" t="e">
        <f>(#REF!+#REF!+#REF!+#REF!)/4</f>
        <v>#REF!</v>
      </c>
      <c r="D100" s="42" t="e">
        <f t="shared" ref="D100:E100" si="10">(#REF!+#REF!+#REF!+#REF!+#REF!+#REF!+#REF!+#REF!+#REF!+#REF!)/10</f>
        <v>#REF!</v>
      </c>
      <c r="E100" s="41" t="e">
        <f t="shared" si="10"/>
        <v>#REF!</v>
      </c>
      <c r="F100" s="42" t="e">
        <f>(#REF!+#REF!+#REF!)/3</f>
        <v>#REF!</v>
      </c>
      <c r="G100" s="42" t="e">
        <f>(#REF!+#REF!+#REF!+#REF!+#REF!+#REF!+#REF!+#REF!+#REF!)/9</f>
        <v>#REF!</v>
      </c>
      <c r="H100" s="42" t="e">
        <f>(#REF!+#REF!)/2</f>
        <v>#REF!</v>
      </c>
      <c r="I100" s="42" t="e">
        <f>#REF!</f>
        <v>#REF!</v>
      </c>
      <c r="J100" s="42" t="e">
        <f>(10%+#REF!+#REF!+#REF!)/4</f>
        <v>#REF!</v>
      </c>
      <c r="K100" s="41" t="e">
        <f>(#REF!+#REF!+#REF!+#REF!)/4</f>
        <v>#REF!</v>
      </c>
      <c r="L100" s="41"/>
      <c r="M100" s="42" t="e">
        <f>#REF!</f>
        <v>#REF!</v>
      </c>
      <c r="N100" s="43" t="e">
        <f>+(#REF!+#REF!+#REF!+#REF!)/4</f>
        <v>#REF!</v>
      </c>
      <c r="O100" s="42" t="e">
        <f>(#REF!+#REF!+#REF!+#REF!+#REF!)/5</f>
        <v>#REF!</v>
      </c>
      <c r="P100" s="44"/>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40"/>
      <c r="AT100" s="40"/>
      <c r="AU100" s="40"/>
      <c r="AV100" s="40"/>
      <c r="AW100" s="40"/>
      <c r="AX100" s="45"/>
      <c r="AY100" s="40"/>
      <c r="AZ100" s="40"/>
      <c r="BA100" s="40"/>
      <c r="BB100" s="40"/>
      <c r="BC100" s="40"/>
    </row>
    <row r="101" spans="1:55" ht="15.75" hidden="1" customHeight="1">
      <c r="A101" s="40"/>
      <c r="B101" s="41" t="s">
        <v>984</v>
      </c>
      <c r="C101" s="42">
        <f>(N55+N56+N72+N73)/4</f>
        <v>0.75</v>
      </c>
      <c r="D101" s="42">
        <f>(N54+N33+N34+N17+N18+N28+N29+N31+N32+N30)/10</f>
        <v>0.26733333333333331</v>
      </c>
      <c r="E101" s="41">
        <f>(N13+N15+N20+N25+N27+N35+N62+N63+N69+N70)/10</f>
        <v>0.65742424242424247</v>
      </c>
      <c r="F101" s="42" t="e">
        <f>(#REF!+#REF!+N53)/3</f>
        <v>#REF!</v>
      </c>
      <c r="G101" s="42">
        <f>(N36+N37+N38+N39+N40+N43+N44+N45+N46+N57+N68)/11</f>
        <v>6.5663636363636355E-2</v>
      </c>
      <c r="H101" s="42">
        <f>(N60+N61)/2</f>
        <v>4.5</v>
      </c>
      <c r="I101" s="42">
        <f>N59</f>
        <v>0</v>
      </c>
      <c r="J101" s="42">
        <f>(20%+N95+N97+N71)/4</f>
        <v>5.5500000000000001E-2</v>
      </c>
      <c r="K101" s="41">
        <f>(N90+N91+N92+N93)/4</f>
        <v>0.140625</v>
      </c>
      <c r="L101" s="41"/>
      <c r="M101" s="42">
        <f>N96</f>
        <v>0.05</v>
      </c>
      <c r="N101" s="42">
        <f>+(N74+N75+N76+N77)/4</f>
        <v>4.7500000000000001E-2</v>
      </c>
      <c r="O101" s="42">
        <f>(N78+N79+N80+N81+N82)/5</f>
        <v>0</v>
      </c>
      <c r="P101" s="44"/>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40"/>
      <c r="AT101" s="40"/>
      <c r="AU101" s="40"/>
      <c r="AV101" s="40"/>
      <c r="AW101" s="40"/>
      <c r="AX101" s="45"/>
      <c r="AY101" s="40"/>
      <c r="AZ101" s="40"/>
      <c r="BA101" s="40"/>
      <c r="BB101" s="40"/>
      <c r="BC101" s="40"/>
    </row>
    <row r="102" spans="1:55" ht="15.75" hidden="1" customHeight="1">
      <c r="A102" s="1"/>
      <c r="B102" s="41" t="s">
        <v>985</v>
      </c>
      <c r="C102" s="42">
        <f>(P55+P56+P72+P73)/4</f>
        <v>0.25</v>
      </c>
      <c r="D102" s="42" t="e">
        <f>(P54+P33+P34+#REF!+P18+P28+P29+P31+P32+P30)/10</f>
        <v>#REF!</v>
      </c>
      <c r="E102" s="42" t="e">
        <f>(P13+P15+P20+P25+#REF!+P35+P62+P63+P69+P70)/10</f>
        <v>#REF!</v>
      </c>
      <c r="F102" s="42" t="e">
        <f>(#REF!+#REF!+P53)/3</f>
        <v>#REF!</v>
      </c>
      <c r="G102" s="42">
        <f>(P36+P37+P38+P39+P40+P43+P44+P45+P46+P57+P68)/11</f>
        <v>5.8781818181818178E-2</v>
      </c>
      <c r="H102" s="42" t="e">
        <f>(#REF!+#REF!)/2</f>
        <v>#REF!</v>
      </c>
      <c r="I102" s="42" t="e">
        <f>#REF!</f>
        <v>#REF!</v>
      </c>
      <c r="J102" s="46" t="e">
        <f>(30%+#REF!+#REF!+#REF!)/4</f>
        <v>#REF!</v>
      </c>
      <c r="K102" s="42" t="e">
        <f>(#REF!+#REF!+#REF!+#REF!)/4</f>
        <v>#REF!</v>
      </c>
      <c r="L102" s="42"/>
      <c r="M102" s="42" t="e">
        <f>#REF!</f>
        <v>#REF!</v>
      </c>
      <c r="N102" s="42" t="e">
        <f>(#REF!+#REF!+#REF!+#REF!)/4</f>
        <v>#REF!</v>
      </c>
      <c r="O102" s="42" t="e">
        <f>(#REF!+#REF!+#REF!+#REF!+#REF!)/5</f>
        <v>#REF!</v>
      </c>
      <c r="P102" s="44"/>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2"/>
      <c r="AY102" s="1"/>
      <c r="AZ102" s="1"/>
      <c r="BA102" s="1"/>
      <c r="BB102" s="1"/>
      <c r="BC102" s="1"/>
    </row>
    <row r="103" spans="1:55" ht="15.75" hidden="1" customHeight="1">
      <c r="A103" s="1"/>
      <c r="B103" s="1"/>
      <c r="C103" s="1"/>
      <c r="D103" s="1"/>
      <c r="E103" s="1"/>
      <c r="F103" s="1"/>
      <c r="G103" s="32"/>
      <c r="H103" s="32"/>
      <c r="I103" s="32"/>
      <c r="J103" s="1"/>
      <c r="K103" s="1"/>
      <c r="L103" s="1"/>
      <c r="M103" s="33"/>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2"/>
      <c r="AY103" s="1"/>
      <c r="AZ103" s="1"/>
      <c r="BA103" s="1"/>
      <c r="BB103" s="1"/>
      <c r="BC103" s="1"/>
    </row>
    <row r="104" spans="1:55" ht="15.75" hidden="1" customHeight="1">
      <c r="A104" s="1"/>
      <c r="B104" s="1"/>
      <c r="C104" s="1"/>
      <c r="D104" s="1"/>
      <c r="E104" s="32"/>
      <c r="F104" s="1"/>
      <c r="G104" s="32"/>
      <c r="H104" s="32"/>
      <c r="I104" s="32"/>
      <c r="J104" s="1"/>
      <c r="K104" s="1"/>
      <c r="L104" s="1"/>
      <c r="M104" s="33"/>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2"/>
      <c r="AY104" s="1"/>
      <c r="AZ104" s="1"/>
      <c r="BA104" s="1"/>
      <c r="BB104" s="1"/>
      <c r="BC104" s="1"/>
    </row>
    <row r="105" spans="1:55" ht="15.75" hidden="1" customHeight="1">
      <c r="A105" s="1"/>
      <c r="B105" s="1"/>
      <c r="C105" s="1"/>
      <c r="D105" s="1"/>
      <c r="E105" s="32"/>
      <c r="F105" s="1"/>
      <c r="G105" s="32"/>
      <c r="H105" s="1"/>
      <c r="I105" s="32"/>
      <c r="J105" s="1"/>
      <c r="K105" s="1"/>
      <c r="L105" s="1"/>
      <c r="M105" s="33"/>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2"/>
      <c r="AY105" s="1"/>
      <c r="AZ105" s="1"/>
      <c r="BA105" s="1"/>
      <c r="BB105" s="1"/>
      <c r="BC105" s="1"/>
    </row>
    <row r="106" spans="1:55" ht="15.75" hidden="1" customHeight="1">
      <c r="A106" s="1"/>
      <c r="B106" s="1"/>
      <c r="C106" s="1"/>
      <c r="D106" s="1"/>
      <c r="E106" s="40"/>
      <c r="F106" s="1"/>
      <c r="G106" s="32"/>
      <c r="H106" s="32"/>
      <c r="I106" s="1"/>
      <c r="J106" s="1"/>
      <c r="K106" s="1"/>
      <c r="L106" s="1"/>
      <c r="M106" s="33"/>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2"/>
      <c r="AY106" s="1"/>
      <c r="AZ106" s="1"/>
      <c r="BA106" s="1"/>
      <c r="BB106" s="1"/>
      <c r="BC106" s="1"/>
    </row>
    <row r="107" spans="1:55" ht="15.75" hidden="1" customHeight="1">
      <c r="A107" s="1"/>
      <c r="B107" s="1"/>
      <c r="C107" s="1"/>
      <c r="D107" s="1"/>
      <c r="E107" s="1"/>
      <c r="F107" s="1"/>
      <c r="G107" s="32"/>
      <c r="H107" s="32"/>
      <c r="I107" s="32"/>
      <c r="J107" s="1"/>
      <c r="K107" s="1"/>
      <c r="L107" s="1"/>
      <c r="M107" s="33"/>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2"/>
      <c r="AY107" s="1"/>
      <c r="AZ107" s="1"/>
      <c r="BA107" s="1"/>
      <c r="BB107" s="1"/>
      <c r="BC107" s="1"/>
    </row>
    <row r="108" spans="1:55" ht="15.75" hidden="1" customHeight="1">
      <c r="A108" s="1"/>
      <c r="B108" s="1"/>
      <c r="C108" s="1"/>
      <c r="D108" s="1"/>
      <c r="E108" s="32"/>
      <c r="F108" s="1"/>
      <c r="G108" s="32"/>
      <c r="H108" s="32"/>
      <c r="I108" s="32"/>
      <c r="J108" s="1"/>
      <c r="K108" s="1"/>
      <c r="L108" s="1"/>
      <c r="M108" s="33"/>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2"/>
      <c r="AY108" s="1"/>
      <c r="AZ108" s="1"/>
      <c r="BA108" s="1"/>
      <c r="BB108" s="1"/>
      <c r="BC108" s="1"/>
    </row>
    <row r="109" spans="1:55" ht="15.75" hidden="1" customHeight="1">
      <c r="A109" s="1"/>
      <c r="B109" s="1"/>
      <c r="C109" s="1"/>
      <c r="D109" s="1"/>
      <c r="E109" s="32"/>
      <c r="F109" s="1"/>
      <c r="G109" s="32"/>
      <c r="H109" s="32"/>
      <c r="I109" s="32"/>
      <c r="J109" s="1"/>
      <c r="K109" s="1"/>
      <c r="L109" s="1"/>
      <c r="M109" s="33"/>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2"/>
      <c r="AY109" s="1"/>
      <c r="AZ109" s="1"/>
      <c r="BA109" s="1"/>
      <c r="BB109" s="1"/>
      <c r="BC109" s="1"/>
    </row>
    <row r="110" spans="1:55" ht="15.75" hidden="1" customHeight="1">
      <c r="A110" s="1"/>
      <c r="B110" s="1"/>
      <c r="C110" s="1"/>
      <c r="D110" s="1"/>
      <c r="E110" s="32"/>
      <c r="F110" s="1"/>
      <c r="G110" s="32"/>
      <c r="H110" s="32"/>
      <c r="I110" s="32"/>
      <c r="J110" s="1"/>
      <c r="K110" s="1"/>
      <c r="L110" s="1"/>
      <c r="M110" s="33"/>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2"/>
      <c r="AY110" s="1"/>
      <c r="AZ110" s="1"/>
      <c r="BA110" s="1"/>
      <c r="BB110" s="1"/>
      <c r="BC110" s="1"/>
    </row>
    <row r="111" spans="1:55" ht="15.75" hidden="1" customHeight="1">
      <c r="A111" s="1"/>
      <c r="B111" s="1"/>
      <c r="C111" s="1"/>
      <c r="D111" s="1"/>
      <c r="E111" s="32"/>
      <c r="F111" s="1"/>
      <c r="G111" s="32"/>
      <c r="H111" s="32"/>
      <c r="I111" s="32"/>
      <c r="J111" s="1"/>
      <c r="K111" s="1"/>
      <c r="L111" s="1"/>
      <c r="M111" s="33"/>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2"/>
      <c r="AY111" s="1"/>
      <c r="AZ111" s="1"/>
      <c r="BA111" s="1"/>
      <c r="BB111" s="1"/>
      <c r="BC111" s="1"/>
    </row>
    <row r="112" spans="1:55" ht="15.75" hidden="1" customHeight="1">
      <c r="A112" s="1"/>
      <c r="B112" s="1"/>
      <c r="C112" s="1"/>
      <c r="D112" s="1"/>
      <c r="E112" s="32"/>
      <c r="F112" s="1"/>
      <c r="G112" s="32"/>
      <c r="H112" s="32"/>
      <c r="I112" s="32"/>
      <c r="J112" s="1"/>
      <c r="K112" s="1"/>
      <c r="L112" s="1"/>
      <c r="M112" s="33"/>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2"/>
      <c r="AY112" s="1"/>
      <c r="AZ112" s="1"/>
      <c r="BA112" s="1"/>
      <c r="BB112" s="1"/>
      <c r="BC112" s="1"/>
    </row>
    <row r="113" spans="1:55" ht="15.75" hidden="1" customHeight="1">
      <c r="A113" s="1"/>
      <c r="B113" s="1"/>
      <c r="C113" s="1"/>
      <c r="D113" s="1"/>
      <c r="E113" s="32"/>
      <c r="F113" s="1"/>
      <c r="G113" s="32"/>
      <c r="H113" s="32"/>
      <c r="I113" s="32"/>
      <c r="J113" s="1"/>
      <c r="K113" s="1"/>
      <c r="L113" s="1"/>
      <c r="M113" s="33"/>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2"/>
      <c r="AY113" s="1"/>
      <c r="AZ113" s="1"/>
      <c r="BA113" s="1"/>
      <c r="BB113" s="1"/>
      <c r="BC113" s="1"/>
    </row>
    <row r="114" spans="1:55" ht="15.75" hidden="1" customHeight="1">
      <c r="A114" s="1"/>
      <c r="B114" s="1"/>
      <c r="C114" s="1"/>
      <c r="D114" s="1"/>
      <c r="E114" s="32"/>
      <c r="F114" s="1"/>
      <c r="G114" s="32"/>
      <c r="H114" s="32"/>
      <c r="I114" s="32"/>
      <c r="J114" s="1"/>
      <c r="K114" s="1"/>
      <c r="L114" s="1"/>
      <c r="M114" s="33"/>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2"/>
      <c r="AY114" s="1"/>
      <c r="AZ114" s="1"/>
      <c r="BA114" s="1"/>
      <c r="BB114" s="1"/>
      <c r="BC114" s="1"/>
    </row>
    <row r="115" spans="1:55" ht="15.75" hidden="1" customHeight="1">
      <c r="A115" s="1"/>
      <c r="B115" s="1"/>
      <c r="C115" s="1"/>
      <c r="D115" s="1"/>
      <c r="E115" s="32"/>
      <c r="F115" s="1"/>
      <c r="G115" s="32"/>
      <c r="H115" s="32"/>
      <c r="I115" s="32"/>
      <c r="J115" s="1"/>
      <c r="K115" s="1"/>
      <c r="L115" s="1"/>
      <c r="M115" s="33"/>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2"/>
      <c r="AY115" s="1"/>
      <c r="AZ115" s="1"/>
      <c r="BA115" s="1"/>
      <c r="BB115" s="1"/>
      <c r="BC115" s="1"/>
    </row>
    <row r="116" spans="1:55" ht="15.75" hidden="1" customHeight="1">
      <c r="A116" s="1"/>
      <c r="B116" s="1"/>
      <c r="C116" s="1"/>
      <c r="D116" s="1"/>
      <c r="E116" s="32"/>
      <c r="F116" s="1"/>
      <c r="G116" s="32"/>
      <c r="H116" s="32"/>
      <c r="I116" s="32"/>
      <c r="J116" s="1"/>
      <c r="K116" s="1"/>
      <c r="L116" s="1"/>
      <c r="M116" s="33"/>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2"/>
      <c r="AY116" s="1"/>
      <c r="AZ116" s="1"/>
      <c r="BA116" s="1"/>
      <c r="BB116" s="1"/>
      <c r="BC116" s="1"/>
    </row>
    <row r="117" spans="1:55" ht="15.75" hidden="1" customHeight="1">
      <c r="A117" s="1"/>
      <c r="B117" s="1"/>
      <c r="C117" s="1"/>
      <c r="D117" s="1"/>
      <c r="E117" s="32"/>
      <c r="F117" s="1"/>
      <c r="G117" s="32"/>
      <c r="H117" s="32"/>
      <c r="I117" s="32"/>
      <c r="J117" s="1"/>
      <c r="K117" s="1"/>
      <c r="L117" s="1"/>
      <c r="M117" s="33"/>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2"/>
      <c r="AY117" s="1"/>
      <c r="AZ117" s="1"/>
      <c r="BA117" s="1"/>
      <c r="BB117" s="1"/>
      <c r="BC117" s="1"/>
    </row>
    <row r="118" spans="1:55" ht="15.75" hidden="1" customHeight="1">
      <c r="A118" s="1"/>
      <c r="B118" s="1"/>
      <c r="C118" s="1"/>
      <c r="D118" s="1"/>
      <c r="E118" s="32"/>
      <c r="F118" s="1"/>
      <c r="G118" s="32"/>
      <c r="H118" s="32"/>
      <c r="I118" s="32"/>
      <c r="J118" s="1"/>
      <c r="K118" s="1"/>
      <c r="L118" s="1"/>
      <c r="M118" s="33"/>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2"/>
      <c r="AY118" s="1"/>
      <c r="AZ118" s="1"/>
      <c r="BA118" s="1"/>
      <c r="BB118" s="1"/>
      <c r="BC118" s="1"/>
    </row>
    <row r="119" spans="1:55" ht="15.75" hidden="1" customHeight="1">
      <c r="A119" s="1"/>
      <c r="B119" s="1"/>
      <c r="C119" s="1"/>
      <c r="D119" s="1"/>
      <c r="E119" s="32"/>
      <c r="F119" s="1"/>
      <c r="G119" s="32"/>
      <c r="H119" s="32"/>
      <c r="I119" s="32"/>
      <c r="J119" s="1"/>
      <c r="K119" s="1"/>
      <c r="L119" s="1"/>
      <c r="M119" s="33"/>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2"/>
      <c r="AY119" s="1"/>
      <c r="AZ119" s="1"/>
      <c r="BA119" s="1"/>
      <c r="BB119" s="1"/>
      <c r="BC119" s="1"/>
    </row>
    <row r="120" spans="1:55" ht="15.75" hidden="1" customHeight="1">
      <c r="A120" s="1"/>
      <c r="B120" s="1"/>
      <c r="C120" s="1"/>
      <c r="D120" s="1"/>
      <c r="E120" s="32"/>
      <c r="F120" s="1"/>
      <c r="G120" s="32"/>
      <c r="H120" s="32"/>
      <c r="I120" s="32"/>
      <c r="J120" s="1"/>
      <c r="K120" s="1"/>
      <c r="L120" s="1"/>
      <c r="M120" s="33"/>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2"/>
      <c r="AY120" s="1"/>
      <c r="AZ120" s="1"/>
      <c r="BA120" s="1"/>
      <c r="BB120" s="1"/>
      <c r="BC120" s="1"/>
    </row>
    <row r="121" spans="1:55" ht="15.75" hidden="1" customHeight="1">
      <c r="A121" s="1"/>
      <c r="B121" s="1"/>
      <c r="C121" s="1"/>
      <c r="D121" s="1"/>
      <c r="E121" s="32"/>
      <c r="F121" s="1"/>
      <c r="G121" s="32"/>
      <c r="H121" s="32"/>
      <c r="I121" s="32"/>
      <c r="J121" s="1"/>
      <c r="K121" s="1"/>
      <c r="L121" s="1"/>
      <c r="M121" s="33"/>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2"/>
      <c r="AY121" s="1"/>
      <c r="AZ121" s="1"/>
      <c r="BA121" s="1"/>
      <c r="BB121" s="1"/>
      <c r="BC121" s="1"/>
    </row>
    <row r="122" spans="1:55" ht="15.75" hidden="1" customHeight="1">
      <c r="A122" s="1"/>
      <c r="B122" s="1"/>
      <c r="C122" s="1"/>
      <c r="D122" s="1"/>
      <c r="E122" s="32"/>
      <c r="F122" s="1"/>
      <c r="G122" s="32"/>
      <c r="H122" s="32"/>
      <c r="I122" s="32"/>
      <c r="J122" s="1"/>
      <c r="K122" s="1"/>
      <c r="L122" s="1"/>
      <c r="M122" s="33"/>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2"/>
      <c r="AY122" s="1"/>
      <c r="AZ122" s="1"/>
      <c r="BA122" s="1"/>
      <c r="BB122" s="1"/>
      <c r="BC122" s="1"/>
    </row>
    <row r="123" spans="1:55" ht="15.75" hidden="1" customHeight="1">
      <c r="A123" s="1"/>
      <c r="B123" s="1"/>
      <c r="C123" s="1"/>
      <c r="D123" s="1"/>
      <c r="E123" s="32"/>
      <c r="F123" s="1"/>
      <c r="G123" s="32"/>
      <c r="H123" s="32"/>
      <c r="I123" s="32"/>
      <c r="J123" s="1"/>
      <c r="K123" s="1"/>
      <c r="L123" s="1"/>
      <c r="M123" s="33"/>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2"/>
      <c r="AY123" s="1"/>
      <c r="AZ123" s="1"/>
      <c r="BA123" s="1"/>
      <c r="BB123" s="1"/>
      <c r="BC123" s="1"/>
    </row>
    <row r="124" spans="1:55" ht="15.75" hidden="1" customHeight="1">
      <c r="A124" s="1"/>
      <c r="B124" s="1"/>
      <c r="C124" s="1"/>
      <c r="D124" s="1"/>
      <c r="E124" s="32"/>
      <c r="F124" s="1"/>
      <c r="G124" s="32"/>
      <c r="H124" s="32"/>
      <c r="I124" s="32"/>
      <c r="J124" s="1"/>
      <c r="K124" s="1"/>
      <c r="L124" s="1"/>
      <c r="M124" s="33"/>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2"/>
      <c r="AY124" s="1"/>
      <c r="AZ124" s="1"/>
      <c r="BA124" s="1"/>
      <c r="BB124" s="1"/>
      <c r="BC124" s="1"/>
    </row>
    <row r="125" spans="1:55" ht="15.75" hidden="1" customHeight="1">
      <c r="A125" s="1"/>
      <c r="B125" s="1"/>
      <c r="C125" s="1"/>
      <c r="D125" s="1"/>
      <c r="E125" s="32"/>
      <c r="F125" s="1"/>
      <c r="G125" s="32"/>
      <c r="H125" s="32"/>
      <c r="I125" s="32"/>
      <c r="J125" s="1"/>
      <c r="K125" s="1"/>
      <c r="L125" s="1"/>
      <c r="M125" s="33"/>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2"/>
      <c r="AY125" s="1"/>
      <c r="AZ125" s="1"/>
      <c r="BA125" s="1"/>
      <c r="BB125" s="1"/>
      <c r="BC125" s="1"/>
    </row>
    <row r="126" spans="1:55" ht="15.75" hidden="1" customHeight="1">
      <c r="A126" s="1"/>
      <c r="B126" s="1"/>
      <c r="C126" s="1"/>
      <c r="D126" s="1"/>
      <c r="E126" s="32"/>
      <c r="F126" s="1"/>
      <c r="G126" s="32"/>
      <c r="H126" s="32"/>
      <c r="I126" s="32"/>
      <c r="J126" s="1"/>
      <c r="K126" s="1"/>
      <c r="L126" s="1"/>
      <c r="M126" s="33"/>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2"/>
      <c r="AY126" s="1"/>
      <c r="AZ126" s="1"/>
      <c r="BA126" s="1"/>
      <c r="BB126" s="1"/>
      <c r="BC126" s="1"/>
    </row>
    <row r="127" spans="1:55" ht="15.75" hidden="1" customHeight="1">
      <c r="A127" s="1"/>
      <c r="B127" s="1"/>
      <c r="C127" s="1"/>
      <c r="D127" s="1"/>
      <c r="E127" s="32"/>
      <c r="F127" s="1"/>
      <c r="G127" s="32"/>
      <c r="H127" s="32"/>
      <c r="I127" s="32"/>
      <c r="J127" s="1"/>
      <c r="K127" s="1"/>
      <c r="L127" s="1"/>
      <c r="M127" s="33"/>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2"/>
      <c r="AY127" s="1"/>
      <c r="AZ127" s="1"/>
      <c r="BA127" s="1"/>
      <c r="BB127" s="1"/>
      <c r="BC127" s="1"/>
    </row>
    <row r="128" spans="1:55" ht="15.75" hidden="1" customHeight="1">
      <c r="A128" s="1"/>
      <c r="B128" s="1"/>
      <c r="C128" s="1"/>
      <c r="D128" s="1"/>
      <c r="E128" s="32"/>
      <c r="F128" s="1"/>
      <c r="G128" s="32"/>
      <c r="H128" s="32"/>
      <c r="I128" s="32"/>
      <c r="J128" s="1"/>
      <c r="K128" s="1"/>
      <c r="L128" s="1"/>
      <c r="M128" s="33"/>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2"/>
      <c r="AY128" s="1"/>
      <c r="AZ128" s="1"/>
      <c r="BA128" s="1"/>
      <c r="BB128" s="1"/>
      <c r="BC128" s="1"/>
    </row>
    <row r="129" spans="1:55" ht="15.75" hidden="1" customHeight="1">
      <c r="A129" s="1"/>
      <c r="B129" s="1"/>
      <c r="C129" s="1"/>
      <c r="D129" s="1"/>
      <c r="E129" s="32"/>
      <c r="F129" s="1"/>
      <c r="G129" s="32"/>
      <c r="H129" s="32"/>
      <c r="I129" s="32"/>
      <c r="J129" s="1"/>
      <c r="K129" s="1"/>
      <c r="L129" s="1"/>
      <c r="M129" s="33"/>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2"/>
      <c r="AY129" s="1"/>
      <c r="AZ129" s="1"/>
      <c r="BA129" s="1"/>
      <c r="BB129" s="1"/>
      <c r="BC129" s="1"/>
    </row>
    <row r="130" spans="1:55" ht="15.75" hidden="1" customHeight="1">
      <c r="A130" s="1"/>
      <c r="B130" s="1"/>
      <c r="C130" s="1"/>
      <c r="D130" s="1"/>
      <c r="E130" s="32"/>
      <c r="F130" s="1"/>
      <c r="G130" s="32"/>
      <c r="H130" s="32"/>
      <c r="I130" s="32"/>
      <c r="J130" s="1"/>
      <c r="K130" s="1"/>
      <c r="L130" s="1"/>
      <c r="M130" s="33"/>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2"/>
      <c r="AY130" s="1"/>
      <c r="AZ130" s="1"/>
      <c r="BA130" s="1"/>
      <c r="BB130" s="1"/>
      <c r="BC130" s="1"/>
    </row>
    <row r="131" spans="1:55" ht="15.75" hidden="1" customHeight="1">
      <c r="A131" s="1"/>
      <c r="B131" s="1"/>
      <c r="C131" s="1"/>
      <c r="D131" s="1"/>
      <c r="E131" s="32"/>
      <c r="F131" s="1"/>
      <c r="G131" s="32"/>
      <c r="H131" s="32"/>
      <c r="I131" s="32"/>
      <c r="J131" s="1"/>
      <c r="K131" s="1"/>
      <c r="L131" s="1"/>
      <c r="M131" s="33"/>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2"/>
      <c r="AY131" s="1"/>
      <c r="AZ131" s="1"/>
      <c r="BA131" s="1"/>
      <c r="BB131" s="1"/>
      <c r="BC131" s="1"/>
    </row>
    <row r="132" spans="1:55" ht="15.75" hidden="1" customHeight="1">
      <c r="A132" s="1"/>
      <c r="B132" s="1"/>
      <c r="C132" s="1"/>
      <c r="D132" s="1"/>
      <c r="E132" s="32"/>
      <c r="F132" s="1"/>
      <c r="G132" s="32"/>
      <c r="H132" s="32"/>
      <c r="I132" s="32"/>
      <c r="J132" s="1"/>
      <c r="K132" s="1"/>
      <c r="L132" s="1"/>
      <c r="M132" s="33"/>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2"/>
      <c r="AY132" s="1"/>
      <c r="AZ132" s="1"/>
      <c r="BA132" s="1"/>
      <c r="BB132" s="1"/>
      <c r="BC132" s="1"/>
    </row>
    <row r="133" spans="1:55" ht="15.75" hidden="1" customHeight="1">
      <c r="A133" s="1"/>
      <c r="B133" s="1"/>
      <c r="C133" s="1"/>
      <c r="D133" s="1"/>
      <c r="E133" s="32"/>
      <c r="F133" s="1"/>
      <c r="G133" s="32"/>
      <c r="H133" s="32"/>
      <c r="I133" s="32"/>
      <c r="J133" s="1"/>
      <c r="K133" s="1"/>
      <c r="L133" s="1"/>
      <c r="M133" s="33"/>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2"/>
      <c r="AY133" s="1"/>
      <c r="AZ133" s="1"/>
      <c r="BA133" s="1"/>
      <c r="BB133" s="1"/>
      <c r="BC133" s="1"/>
    </row>
    <row r="134" spans="1:55" ht="15.75" hidden="1" customHeight="1">
      <c r="A134" s="1"/>
      <c r="B134" s="1"/>
      <c r="C134" s="1"/>
      <c r="D134" s="1"/>
      <c r="E134" s="32"/>
      <c r="F134" s="1"/>
      <c r="G134" s="32"/>
      <c r="H134" s="32"/>
      <c r="I134" s="32"/>
      <c r="J134" s="1"/>
      <c r="K134" s="1"/>
      <c r="L134" s="1"/>
      <c r="M134" s="33"/>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2"/>
      <c r="AY134" s="1"/>
      <c r="AZ134" s="1"/>
      <c r="BA134" s="1"/>
      <c r="BB134" s="1"/>
      <c r="BC134" s="1"/>
    </row>
    <row r="135" spans="1:55" ht="15.75" hidden="1" customHeight="1">
      <c r="A135" s="1"/>
      <c r="B135" s="1"/>
      <c r="C135" s="1"/>
      <c r="D135" s="1"/>
      <c r="E135" s="32"/>
      <c r="F135" s="1"/>
      <c r="G135" s="32"/>
      <c r="H135" s="32"/>
      <c r="I135" s="32"/>
      <c r="J135" s="1"/>
      <c r="K135" s="1"/>
      <c r="L135" s="1"/>
      <c r="M135" s="33"/>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2"/>
      <c r="AY135" s="1"/>
      <c r="AZ135" s="1"/>
      <c r="BA135" s="1"/>
      <c r="BB135" s="1"/>
      <c r="BC135" s="1"/>
    </row>
    <row r="136" spans="1:55" ht="15.75" hidden="1" customHeight="1">
      <c r="A136" s="1"/>
      <c r="B136" s="1"/>
      <c r="C136" s="1"/>
      <c r="D136" s="1"/>
      <c r="E136" s="32"/>
      <c r="F136" s="1"/>
      <c r="G136" s="32"/>
      <c r="H136" s="32"/>
      <c r="I136" s="32"/>
      <c r="J136" s="1"/>
      <c r="K136" s="1"/>
      <c r="L136" s="1"/>
      <c r="M136" s="33"/>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2"/>
      <c r="AY136" s="1"/>
      <c r="AZ136" s="1"/>
      <c r="BA136" s="1"/>
      <c r="BB136" s="1"/>
      <c r="BC136" s="1"/>
    </row>
    <row r="137" spans="1:55" ht="15.75" hidden="1" customHeight="1">
      <c r="A137" s="1"/>
      <c r="B137" s="1"/>
      <c r="C137" s="1"/>
      <c r="D137" s="1"/>
      <c r="E137" s="32"/>
      <c r="F137" s="1"/>
      <c r="G137" s="32"/>
      <c r="H137" s="32"/>
      <c r="I137" s="32"/>
      <c r="J137" s="1"/>
      <c r="K137" s="1"/>
      <c r="L137" s="1"/>
      <c r="M137" s="33"/>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2"/>
      <c r="AY137" s="1"/>
      <c r="AZ137" s="1"/>
      <c r="BA137" s="1"/>
      <c r="BB137" s="1"/>
      <c r="BC137" s="1"/>
    </row>
    <row r="138" spans="1:55" ht="15.75" hidden="1" customHeight="1">
      <c r="A138" s="1"/>
      <c r="B138" s="1"/>
      <c r="C138" s="1"/>
      <c r="D138" s="1"/>
      <c r="E138" s="32"/>
      <c r="F138" s="1"/>
      <c r="G138" s="32"/>
      <c r="H138" s="32"/>
      <c r="I138" s="32"/>
      <c r="J138" s="1"/>
      <c r="K138" s="1"/>
      <c r="L138" s="1"/>
      <c r="M138" s="33"/>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2"/>
      <c r="AY138" s="1"/>
      <c r="AZ138" s="1"/>
      <c r="BA138" s="1"/>
      <c r="BB138" s="1"/>
      <c r="BC138" s="1"/>
    </row>
    <row r="139" spans="1:55" ht="15.75" hidden="1" customHeight="1">
      <c r="A139" s="1"/>
      <c r="B139" s="1"/>
      <c r="C139" s="1"/>
      <c r="D139" s="1"/>
      <c r="E139" s="32"/>
      <c r="F139" s="1"/>
      <c r="G139" s="32"/>
      <c r="H139" s="32"/>
      <c r="I139" s="32"/>
      <c r="J139" s="1"/>
      <c r="K139" s="1"/>
      <c r="L139" s="1"/>
      <c r="M139" s="33"/>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2"/>
      <c r="AY139" s="1"/>
      <c r="AZ139" s="1"/>
      <c r="BA139" s="1"/>
      <c r="BB139" s="1"/>
      <c r="BC139" s="1"/>
    </row>
    <row r="140" spans="1:55" ht="15.75" hidden="1" customHeight="1">
      <c r="A140" s="1"/>
      <c r="B140" s="1"/>
      <c r="C140" s="1"/>
      <c r="D140" s="1"/>
      <c r="E140" s="32"/>
      <c r="F140" s="1"/>
      <c r="G140" s="32"/>
      <c r="H140" s="32"/>
      <c r="I140" s="32"/>
      <c r="J140" s="1"/>
      <c r="K140" s="1"/>
      <c r="L140" s="1"/>
      <c r="M140" s="33"/>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2"/>
      <c r="AY140" s="1"/>
      <c r="AZ140" s="1"/>
      <c r="BA140" s="1"/>
      <c r="BB140" s="1"/>
      <c r="BC140" s="1"/>
    </row>
    <row r="141" spans="1:55" ht="15.75" hidden="1" customHeight="1">
      <c r="A141" s="1"/>
      <c r="B141" s="1"/>
      <c r="C141" s="1"/>
      <c r="D141" s="1"/>
      <c r="E141" s="32"/>
      <c r="F141" s="1"/>
      <c r="G141" s="32"/>
      <c r="H141" s="32"/>
      <c r="I141" s="32"/>
      <c r="J141" s="1"/>
      <c r="K141" s="1"/>
      <c r="L141" s="1"/>
      <c r="M141" s="33"/>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2"/>
      <c r="AY141" s="1"/>
      <c r="AZ141" s="1"/>
      <c r="BA141" s="1"/>
      <c r="BB141" s="1"/>
      <c r="BC141" s="1"/>
    </row>
    <row r="142" spans="1:55" ht="15.75" hidden="1" customHeight="1">
      <c r="A142" s="1"/>
      <c r="B142" s="1"/>
      <c r="C142" s="1"/>
      <c r="D142" s="1"/>
      <c r="E142" s="32"/>
      <c r="F142" s="1"/>
      <c r="G142" s="32"/>
      <c r="H142" s="32"/>
      <c r="I142" s="32"/>
      <c r="J142" s="1"/>
      <c r="K142" s="1"/>
      <c r="L142" s="1"/>
      <c r="M142" s="33"/>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2"/>
      <c r="AY142" s="1"/>
      <c r="AZ142" s="1"/>
      <c r="BA142" s="1"/>
      <c r="BB142" s="1"/>
      <c r="BC142" s="1"/>
    </row>
    <row r="143" spans="1:55" ht="15.75" hidden="1" customHeight="1">
      <c r="A143" s="1"/>
      <c r="B143" s="1"/>
      <c r="C143" s="1"/>
      <c r="D143" s="1"/>
      <c r="E143" s="32"/>
      <c r="F143" s="1"/>
      <c r="G143" s="32"/>
      <c r="H143" s="32"/>
      <c r="I143" s="32"/>
      <c r="J143" s="1"/>
      <c r="K143" s="1"/>
      <c r="L143" s="1"/>
      <c r="M143" s="33"/>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2"/>
      <c r="AY143" s="1"/>
      <c r="AZ143" s="1"/>
      <c r="BA143" s="1"/>
      <c r="BB143" s="1"/>
      <c r="BC143" s="1"/>
    </row>
    <row r="144" spans="1:55" ht="15.75" hidden="1" customHeight="1">
      <c r="A144" s="1"/>
      <c r="B144" s="1"/>
      <c r="C144" s="1"/>
      <c r="D144" s="1"/>
      <c r="E144" s="32"/>
      <c r="F144" s="1"/>
      <c r="G144" s="32"/>
      <c r="H144" s="32"/>
      <c r="I144" s="32"/>
      <c r="J144" s="1"/>
      <c r="K144" s="1"/>
      <c r="L144" s="1"/>
      <c r="M144" s="33"/>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2"/>
      <c r="AY144" s="1"/>
      <c r="AZ144" s="1"/>
      <c r="BA144" s="1"/>
      <c r="BB144" s="1"/>
      <c r="BC144" s="1"/>
    </row>
    <row r="145" spans="1:55" ht="15.75" hidden="1" customHeight="1">
      <c r="A145" s="1"/>
      <c r="B145" s="1"/>
      <c r="C145" s="1"/>
      <c r="D145" s="1"/>
      <c r="E145" s="32"/>
      <c r="F145" s="1"/>
      <c r="G145" s="32"/>
      <c r="H145" s="32"/>
      <c r="I145" s="32"/>
      <c r="J145" s="1"/>
      <c r="K145" s="1"/>
      <c r="L145" s="1"/>
      <c r="M145" s="33"/>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2"/>
      <c r="AY145" s="1"/>
      <c r="AZ145" s="1"/>
      <c r="BA145" s="1"/>
      <c r="BB145" s="1"/>
      <c r="BC145" s="1"/>
    </row>
    <row r="146" spans="1:55" ht="15.75" hidden="1" customHeight="1">
      <c r="A146" s="1"/>
      <c r="B146" s="1"/>
      <c r="C146" s="1"/>
      <c r="D146" s="1"/>
      <c r="E146" s="32"/>
      <c r="F146" s="1"/>
      <c r="G146" s="32"/>
      <c r="H146" s="32"/>
      <c r="I146" s="32"/>
      <c r="J146" s="1"/>
      <c r="K146" s="1"/>
      <c r="L146" s="1"/>
      <c r="M146" s="33"/>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2"/>
      <c r="AY146" s="1"/>
      <c r="AZ146" s="1"/>
      <c r="BA146" s="1"/>
      <c r="BB146" s="1"/>
      <c r="BC146" s="1"/>
    </row>
    <row r="147" spans="1:55" ht="15.75" hidden="1" customHeight="1">
      <c r="A147" s="1"/>
      <c r="B147" s="1"/>
      <c r="C147" s="1"/>
      <c r="D147" s="1"/>
      <c r="E147" s="32"/>
      <c r="F147" s="1"/>
      <c r="G147" s="32"/>
      <c r="H147" s="32"/>
      <c r="I147" s="32"/>
      <c r="J147" s="1"/>
      <c r="K147" s="1"/>
      <c r="L147" s="1"/>
      <c r="M147" s="33"/>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2"/>
      <c r="AY147" s="1"/>
      <c r="AZ147" s="1"/>
      <c r="BA147" s="1"/>
      <c r="BB147" s="1"/>
      <c r="BC147" s="1"/>
    </row>
    <row r="148" spans="1:55" ht="15.75" hidden="1" customHeight="1">
      <c r="A148" s="1"/>
      <c r="B148" s="1"/>
      <c r="C148" s="1"/>
      <c r="D148" s="1"/>
      <c r="E148" s="32"/>
      <c r="F148" s="1"/>
      <c r="G148" s="32"/>
      <c r="H148" s="32"/>
      <c r="I148" s="32"/>
      <c r="J148" s="1"/>
      <c r="K148" s="1"/>
      <c r="L148" s="1"/>
      <c r="M148" s="33"/>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2"/>
      <c r="AY148" s="1"/>
      <c r="AZ148" s="1"/>
      <c r="BA148" s="1"/>
      <c r="BB148" s="1"/>
      <c r="BC148" s="1"/>
    </row>
    <row r="149" spans="1:55" ht="15.75" hidden="1" customHeight="1">
      <c r="A149" s="1"/>
      <c r="B149" s="1"/>
      <c r="C149" s="1"/>
      <c r="D149" s="1"/>
      <c r="E149" s="32"/>
      <c r="F149" s="1"/>
      <c r="G149" s="32"/>
      <c r="H149" s="32"/>
      <c r="I149" s="32"/>
      <c r="J149" s="1"/>
      <c r="K149" s="1"/>
      <c r="L149" s="1"/>
      <c r="M149" s="33"/>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2"/>
      <c r="AY149" s="1"/>
      <c r="AZ149" s="1"/>
      <c r="BA149" s="1"/>
      <c r="BB149" s="1"/>
      <c r="BC149" s="1"/>
    </row>
    <row r="150" spans="1:55" ht="15.75" hidden="1" customHeight="1">
      <c r="A150" s="1"/>
      <c r="B150" s="1"/>
      <c r="C150" s="1"/>
      <c r="D150" s="1"/>
      <c r="E150" s="32"/>
      <c r="F150" s="1"/>
      <c r="G150" s="32"/>
      <c r="H150" s="32"/>
      <c r="I150" s="32"/>
      <c r="J150" s="1"/>
      <c r="K150" s="1"/>
      <c r="L150" s="1"/>
      <c r="M150" s="33"/>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2"/>
      <c r="AY150" s="1"/>
      <c r="AZ150" s="1"/>
      <c r="BA150" s="1"/>
      <c r="BB150" s="1"/>
      <c r="BC150" s="1"/>
    </row>
    <row r="151" spans="1:55" ht="15.75" hidden="1" customHeight="1">
      <c r="A151" s="1"/>
      <c r="B151" s="1"/>
      <c r="C151" s="1"/>
      <c r="D151" s="1"/>
      <c r="E151" s="32"/>
      <c r="F151" s="1"/>
      <c r="G151" s="32"/>
      <c r="H151" s="32"/>
      <c r="I151" s="32"/>
      <c r="J151" s="1"/>
      <c r="K151" s="1"/>
      <c r="L151" s="1"/>
      <c r="M151" s="33"/>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2"/>
      <c r="AY151" s="1"/>
      <c r="AZ151" s="1"/>
      <c r="BA151" s="1"/>
      <c r="BB151" s="1"/>
      <c r="BC151" s="1"/>
    </row>
    <row r="152" spans="1:55" ht="15.75" hidden="1" customHeight="1">
      <c r="A152" s="1"/>
      <c r="B152" s="1"/>
      <c r="C152" s="1"/>
      <c r="D152" s="1"/>
      <c r="E152" s="32"/>
      <c r="F152" s="1"/>
      <c r="G152" s="32"/>
      <c r="H152" s="32"/>
      <c r="I152" s="32"/>
      <c r="J152" s="1"/>
      <c r="K152" s="1"/>
      <c r="L152" s="1"/>
      <c r="M152" s="33"/>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2"/>
      <c r="AY152" s="1"/>
      <c r="AZ152" s="1"/>
      <c r="BA152" s="1"/>
      <c r="BB152" s="1"/>
      <c r="BC152" s="1"/>
    </row>
    <row r="153" spans="1:55" ht="15.75" hidden="1" customHeight="1">
      <c r="A153" s="1"/>
      <c r="B153" s="1"/>
      <c r="C153" s="1"/>
      <c r="D153" s="1"/>
      <c r="E153" s="32"/>
      <c r="F153" s="1"/>
      <c r="G153" s="32"/>
      <c r="H153" s="32"/>
      <c r="I153" s="32"/>
      <c r="J153" s="1"/>
      <c r="K153" s="1"/>
      <c r="L153" s="1"/>
      <c r="M153" s="33"/>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2"/>
      <c r="AY153" s="1"/>
      <c r="AZ153" s="1"/>
      <c r="BA153" s="1"/>
      <c r="BB153" s="1"/>
      <c r="BC153" s="1"/>
    </row>
    <row r="154" spans="1:55" ht="15.75" hidden="1" customHeight="1">
      <c r="A154" s="1"/>
      <c r="B154" s="1"/>
      <c r="C154" s="1"/>
      <c r="D154" s="1"/>
      <c r="E154" s="32"/>
      <c r="F154" s="1"/>
      <c r="G154" s="32"/>
      <c r="H154" s="32"/>
      <c r="I154" s="32"/>
      <c r="J154" s="1"/>
      <c r="K154" s="1"/>
      <c r="L154" s="1"/>
      <c r="M154" s="33"/>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2"/>
      <c r="AY154" s="1"/>
      <c r="AZ154" s="1"/>
      <c r="BA154" s="1"/>
      <c r="BB154" s="1"/>
      <c r="BC154" s="1"/>
    </row>
    <row r="155" spans="1:55" ht="15.75" hidden="1" customHeight="1">
      <c r="A155" s="1"/>
      <c r="B155" s="1"/>
      <c r="C155" s="1"/>
      <c r="D155" s="1"/>
      <c r="E155" s="32"/>
      <c r="F155" s="1"/>
      <c r="G155" s="32"/>
      <c r="H155" s="32"/>
      <c r="I155" s="32"/>
      <c r="J155" s="1"/>
      <c r="K155" s="1"/>
      <c r="L155" s="1"/>
      <c r="M155" s="33"/>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2"/>
      <c r="AY155" s="1"/>
      <c r="AZ155" s="1"/>
      <c r="BA155" s="1"/>
      <c r="BB155" s="1"/>
      <c r="BC155" s="1"/>
    </row>
    <row r="156" spans="1:55" ht="15.75" hidden="1" customHeight="1">
      <c r="A156" s="1"/>
      <c r="B156" s="1"/>
      <c r="C156" s="1"/>
      <c r="D156" s="1"/>
      <c r="E156" s="32"/>
      <c r="F156" s="1"/>
      <c r="G156" s="32"/>
      <c r="H156" s="32"/>
      <c r="I156" s="32"/>
      <c r="J156" s="1"/>
      <c r="K156" s="1"/>
      <c r="L156" s="1"/>
      <c r="M156" s="33"/>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2"/>
      <c r="AY156" s="1"/>
      <c r="AZ156" s="1"/>
      <c r="BA156" s="1"/>
      <c r="BB156" s="1"/>
      <c r="BC156" s="1"/>
    </row>
    <row r="157" spans="1:55" ht="15.75" hidden="1" customHeight="1">
      <c r="A157" s="1"/>
      <c r="B157" s="1"/>
      <c r="C157" s="1"/>
      <c r="D157" s="1"/>
      <c r="E157" s="32"/>
      <c r="F157" s="1"/>
      <c r="G157" s="32"/>
      <c r="H157" s="32"/>
      <c r="I157" s="32"/>
      <c r="J157" s="1"/>
      <c r="K157" s="1"/>
      <c r="L157" s="1"/>
      <c r="M157" s="33"/>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2"/>
      <c r="AY157" s="1"/>
      <c r="AZ157" s="1"/>
      <c r="BA157" s="1"/>
      <c r="BB157" s="1"/>
      <c r="BC157" s="1"/>
    </row>
    <row r="158" spans="1:55" ht="15.75" hidden="1" customHeight="1">
      <c r="A158" s="1"/>
      <c r="B158" s="1"/>
      <c r="C158" s="1"/>
      <c r="D158" s="1"/>
      <c r="E158" s="32"/>
      <c r="F158" s="1"/>
      <c r="G158" s="32"/>
      <c r="H158" s="32"/>
      <c r="I158" s="32"/>
      <c r="J158" s="1"/>
      <c r="K158" s="1"/>
      <c r="L158" s="1"/>
      <c r="M158" s="33"/>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2"/>
      <c r="AY158" s="1"/>
      <c r="AZ158" s="1"/>
      <c r="BA158" s="1"/>
      <c r="BB158" s="1"/>
      <c r="BC158" s="1"/>
    </row>
    <row r="159" spans="1:55" ht="15.75" hidden="1" customHeight="1">
      <c r="A159" s="1"/>
      <c r="B159" s="1"/>
      <c r="C159" s="1"/>
      <c r="D159" s="1"/>
      <c r="E159" s="32"/>
      <c r="F159" s="1"/>
      <c r="G159" s="32"/>
      <c r="H159" s="32"/>
      <c r="I159" s="32"/>
      <c r="J159" s="1"/>
      <c r="K159" s="1"/>
      <c r="L159" s="1"/>
      <c r="M159" s="33"/>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2"/>
      <c r="AY159" s="1"/>
      <c r="AZ159" s="1"/>
      <c r="BA159" s="1"/>
      <c r="BB159" s="1"/>
      <c r="BC159" s="1"/>
    </row>
    <row r="160" spans="1:55" ht="15.75" hidden="1" customHeight="1">
      <c r="A160" s="1"/>
      <c r="B160" s="1"/>
      <c r="C160" s="1"/>
      <c r="D160" s="1"/>
      <c r="E160" s="32"/>
      <c r="F160" s="1"/>
      <c r="G160" s="32"/>
      <c r="H160" s="32"/>
      <c r="I160" s="32"/>
      <c r="J160" s="1"/>
      <c r="K160" s="1"/>
      <c r="L160" s="1"/>
      <c r="M160" s="33"/>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2"/>
      <c r="AY160" s="1"/>
      <c r="AZ160" s="1"/>
      <c r="BA160" s="1"/>
      <c r="BB160" s="1"/>
      <c r="BC160" s="1"/>
    </row>
    <row r="161" spans="1:55" ht="15.75" hidden="1" customHeight="1">
      <c r="A161" s="1"/>
      <c r="B161" s="1"/>
      <c r="C161" s="1"/>
      <c r="D161" s="1"/>
      <c r="E161" s="32"/>
      <c r="F161" s="1"/>
      <c r="G161" s="32"/>
      <c r="H161" s="32"/>
      <c r="I161" s="32"/>
      <c r="J161" s="1"/>
      <c r="K161" s="1"/>
      <c r="L161" s="1"/>
      <c r="M161" s="33"/>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2"/>
      <c r="AY161" s="1"/>
      <c r="AZ161" s="1"/>
      <c r="BA161" s="1"/>
      <c r="BB161" s="1"/>
      <c r="BC161" s="1"/>
    </row>
    <row r="162" spans="1:55" ht="15.75" hidden="1" customHeight="1">
      <c r="A162" s="1"/>
      <c r="B162" s="1"/>
      <c r="C162" s="1"/>
      <c r="D162" s="1"/>
      <c r="E162" s="32"/>
      <c r="F162" s="1"/>
      <c r="G162" s="32"/>
      <c r="H162" s="32"/>
      <c r="I162" s="32"/>
      <c r="J162" s="1"/>
      <c r="K162" s="1"/>
      <c r="L162" s="1"/>
      <c r="M162" s="33"/>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2"/>
      <c r="AY162" s="1"/>
      <c r="AZ162" s="1"/>
      <c r="BA162" s="1"/>
      <c r="BB162" s="1"/>
      <c r="BC162" s="1"/>
    </row>
    <row r="163" spans="1:55" ht="15.75" hidden="1" customHeight="1">
      <c r="A163" s="1"/>
      <c r="B163" s="1"/>
      <c r="C163" s="1"/>
      <c r="D163" s="1"/>
      <c r="E163" s="32"/>
      <c r="F163" s="1"/>
      <c r="G163" s="32"/>
      <c r="H163" s="32"/>
      <c r="I163" s="32"/>
      <c r="J163" s="1"/>
      <c r="K163" s="1"/>
      <c r="L163" s="1"/>
      <c r="M163" s="33"/>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2"/>
      <c r="AY163" s="1"/>
      <c r="AZ163" s="1"/>
      <c r="BA163" s="1"/>
      <c r="BB163" s="1"/>
      <c r="BC163" s="1"/>
    </row>
    <row r="164" spans="1:55" ht="15.75" hidden="1" customHeight="1">
      <c r="A164" s="1"/>
      <c r="B164" s="1"/>
      <c r="C164" s="1"/>
      <c r="D164" s="1"/>
      <c r="E164" s="32"/>
      <c r="F164" s="1"/>
      <c r="G164" s="32"/>
      <c r="H164" s="32"/>
      <c r="I164" s="32"/>
      <c r="J164" s="1"/>
      <c r="K164" s="1"/>
      <c r="L164" s="1"/>
      <c r="M164" s="33"/>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2"/>
      <c r="AY164" s="1"/>
      <c r="AZ164" s="1"/>
      <c r="BA164" s="1"/>
      <c r="BB164" s="1"/>
      <c r="BC164" s="1"/>
    </row>
    <row r="165" spans="1:55" ht="15.75" hidden="1" customHeight="1">
      <c r="A165" s="1"/>
      <c r="B165" s="1"/>
      <c r="C165" s="1"/>
      <c r="D165" s="1"/>
      <c r="E165" s="32"/>
      <c r="F165" s="1"/>
      <c r="G165" s="32"/>
      <c r="H165" s="32"/>
      <c r="I165" s="32"/>
      <c r="J165" s="1"/>
      <c r="K165" s="1"/>
      <c r="L165" s="1"/>
      <c r="M165" s="33"/>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2"/>
      <c r="AY165" s="1"/>
      <c r="AZ165" s="1"/>
      <c r="BA165" s="1"/>
      <c r="BB165" s="1"/>
      <c r="BC165" s="1"/>
    </row>
    <row r="166" spans="1:55" ht="15.75" hidden="1" customHeight="1">
      <c r="A166" s="1"/>
      <c r="B166" s="1"/>
      <c r="C166" s="1"/>
      <c r="D166" s="1"/>
      <c r="E166" s="32"/>
      <c r="F166" s="1"/>
      <c r="G166" s="32"/>
      <c r="H166" s="32"/>
      <c r="I166" s="32"/>
      <c r="J166" s="1"/>
      <c r="K166" s="1"/>
      <c r="L166" s="1"/>
      <c r="M166" s="33"/>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2"/>
      <c r="AY166" s="1"/>
      <c r="AZ166" s="1"/>
      <c r="BA166" s="1"/>
      <c r="BB166" s="1"/>
      <c r="BC166" s="1"/>
    </row>
    <row r="167" spans="1:55" ht="15.75" hidden="1" customHeight="1">
      <c r="A167" s="1"/>
      <c r="B167" s="1"/>
      <c r="C167" s="1"/>
      <c r="D167" s="1"/>
      <c r="E167" s="32"/>
      <c r="F167" s="1"/>
      <c r="G167" s="32"/>
      <c r="H167" s="32"/>
      <c r="I167" s="32"/>
      <c r="J167" s="1"/>
      <c r="K167" s="1"/>
      <c r="L167" s="1"/>
      <c r="M167" s="33"/>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2"/>
      <c r="AY167" s="1"/>
      <c r="AZ167" s="1"/>
      <c r="BA167" s="1"/>
      <c r="BB167" s="1"/>
      <c r="BC167" s="1"/>
    </row>
    <row r="168" spans="1:55" ht="15.75" hidden="1" customHeight="1">
      <c r="A168" s="1"/>
      <c r="B168" s="1"/>
      <c r="C168" s="1"/>
      <c r="D168" s="1"/>
      <c r="E168" s="32"/>
      <c r="F168" s="1"/>
      <c r="G168" s="32"/>
      <c r="H168" s="32"/>
      <c r="I168" s="32"/>
      <c r="J168" s="1"/>
      <c r="K168" s="1"/>
      <c r="L168" s="1"/>
      <c r="M168" s="33"/>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2"/>
      <c r="AY168" s="1"/>
      <c r="AZ168" s="1"/>
      <c r="BA168" s="1"/>
      <c r="BB168" s="1"/>
      <c r="BC168" s="1"/>
    </row>
    <row r="169" spans="1:55" ht="15.75" hidden="1" customHeight="1">
      <c r="A169" s="1"/>
      <c r="B169" s="1"/>
      <c r="C169" s="1"/>
      <c r="D169" s="1"/>
      <c r="E169" s="32"/>
      <c r="F169" s="1"/>
      <c r="G169" s="32"/>
      <c r="H169" s="32"/>
      <c r="I169" s="32"/>
      <c r="J169" s="1"/>
      <c r="K169" s="1"/>
      <c r="L169" s="1"/>
      <c r="M169" s="33"/>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2"/>
      <c r="AY169" s="1"/>
      <c r="AZ169" s="1"/>
      <c r="BA169" s="1"/>
      <c r="BB169" s="1"/>
      <c r="BC169" s="1"/>
    </row>
    <row r="170" spans="1:55" ht="15.75" hidden="1" customHeight="1">
      <c r="A170" s="1"/>
      <c r="B170" s="1"/>
      <c r="C170" s="1"/>
      <c r="D170" s="1"/>
      <c r="E170" s="32"/>
      <c r="F170" s="1"/>
      <c r="G170" s="32"/>
      <c r="H170" s="32"/>
      <c r="I170" s="32"/>
      <c r="J170" s="1"/>
      <c r="K170" s="1"/>
      <c r="L170" s="1"/>
      <c r="M170" s="33"/>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2"/>
      <c r="AY170" s="1"/>
      <c r="AZ170" s="1"/>
      <c r="BA170" s="1"/>
      <c r="BB170" s="1"/>
      <c r="BC170" s="1"/>
    </row>
    <row r="171" spans="1:55" ht="15.75" hidden="1" customHeight="1">
      <c r="A171" s="1"/>
      <c r="B171" s="1"/>
      <c r="C171" s="1"/>
      <c r="D171" s="1"/>
      <c r="E171" s="32"/>
      <c r="F171" s="1"/>
      <c r="G171" s="32"/>
      <c r="H171" s="32"/>
      <c r="I171" s="32"/>
      <c r="J171" s="1"/>
      <c r="K171" s="1"/>
      <c r="L171" s="1"/>
      <c r="M171" s="33"/>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2"/>
      <c r="AY171" s="1"/>
      <c r="AZ171" s="1"/>
      <c r="BA171" s="1"/>
      <c r="BB171" s="1"/>
      <c r="BC171" s="1"/>
    </row>
    <row r="172" spans="1:55" ht="15.75" hidden="1" customHeight="1">
      <c r="A172" s="1"/>
      <c r="B172" s="1"/>
      <c r="C172" s="1"/>
      <c r="D172" s="1"/>
      <c r="E172" s="32"/>
      <c r="F172" s="1"/>
      <c r="G172" s="32"/>
      <c r="H172" s="32"/>
      <c r="I172" s="32"/>
      <c r="J172" s="1"/>
      <c r="K172" s="1"/>
      <c r="L172" s="1"/>
      <c r="M172" s="33"/>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2"/>
      <c r="AY172" s="1"/>
      <c r="AZ172" s="1"/>
      <c r="BA172" s="1"/>
      <c r="BB172" s="1"/>
      <c r="BC172" s="1"/>
    </row>
    <row r="173" spans="1:55" ht="15.75" hidden="1" customHeight="1">
      <c r="A173" s="1"/>
      <c r="B173" s="1"/>
      <c r="C173" s="1"/>
      <c r="D173" s="1"/>
      <c r="E173" s="32"/>
      <c r="F173" s="1"/>
      <c r="G173" s="32"/>
      <c r="H173" s="32"/>
      <c r="I173" s="32"/>
      <c r="J173" s="1"/>
      <c r="K173" s="1"/>
      <c r="L173" s="1"/>
      <c r="M173" s="33"/>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2"/>
      <c r="AY173" s="1"/>
      <c r="AZ173" s="1"/>
      <c r="BA173" s="1"/>
      <c r="BB173" s="1"/>
      <c r="BC173" s="1"/>
    </row>
    <row r="174" spans="1:55" ht="15.75" hidden="1" customHeight="1">
      <c r="A174" s="1"/>
      <c r="B174" s="1"/>
      <c r="C174" s="1"/>
      <c r="D174" s="1"/>
      <c r="E174" s="32"/>
      <c r="F174" s="1"/>
      <c r="G174" s="32"/>
      <c r="H174" s="32"/>
      <c r="I174" s="32"/>
      <c r="J174" s="1"/>
      <c r="K174" s="1"/>
      <c r="L174" s="1"/>
      <c r="M174" s="33"/>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2"/>
      <c r="AY174" s="1"/>
      <c r="AZ174" s="1"/>
      <c r="BA174" s="1"/>
      <c r="BB174" s="1"/>
      <c r="BC174" s="1"/>
    </row>
    <row r="175" spans="1:55" ht="15.75" hidden="1" customHeight="1">
      <c r="A175" s="1"/>
      <c r="B175" s="1"/>
      <c r="C175" s="1"/>
      <c r="D175" s="1"/>
      <c r="E175" s="32"/>
      <c r="F175" s="1"/>
      <c r="G175" s="32"/>
      <c r="H175" s="32"/>
      <c r="I175" s="32"/>
      <c r="J175" s="1"/>
      <c r="K175" s="1"/>
      <c r="L175" s="1"/>
      <c r="M175" s="33"/>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2"/>
      <c r="AY175" s="1"/>
      <c r="AZ175" s="1"/>
      <c r="BA175" s="1"/>
      <c r="BB175" s="1"/>
      <c r="BC175" s="1"/>
    </row>
    <row r="176" spans="1:55" ht="15.75" hidden="1" customHeight="1">
      <c r="A176" s="1"/>
      <c r="B176" s="1"/>
      <c r="C176" s="1"/>
      <c r="D176" s="1"/>
      <c r="E176" s="32"/>
      <c r="F176" s="1"/>
      <c r="G176" s="32"/>
      <c r="H176" s="32"/>
      <c r="I176" s="32"/>
      <c r="J176" s="1"/>
      <c r="K176" s="1"/>
      <c r="L176" s="1"/>
      <c r="M176" s="33"/>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2"/>
      <c r="AY176" s="1"/>
      <c r="AZ176" s="1"/>
      <c r="BA176" s="1"/>
      <c r="BB176" s="1"/>
      <c r="BC176" s="1"/>
    </row>
    <row r="177" spans="1:55" ht="15.75" hidden="1" customHeight="1">
      <c r="A177" s="1"/>
      <c r="B177" s="1"/>
      <c r="C177" s="1"/>
      <c r="D177" s="1"/>
      <c r="E177" s="32"/>
      <c r="F177" s="1"/>
      <c r="G177" s="32"/>
      <c r="H177" s="32"/>
      <c r="I177" s="32"/>
      <c r="J177" s="1"/>
      <c r="K177" s="1"/>
      <c r="L177" s="1"/>
      <c r="M177" s="33"/>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2"/>
      <c r="AY177" s="1"/>
      <c r="AZ177" s="1"/>
      <c r="BA177" s="1"/>
      <c r="BB177" s="1"/>
      <c r="BC177" s="1"/>
    </row>
    <row r="178" spans="1:55" ht="15.75" hidden="1" customHeight="1">
      <c r="A178" s="1"/>
      <c r="B178" s="1"/>
      <c r="C178" s="1"/>
      <c r="D178" s="1"/>
      <c r="E178" s="32"/>
      <c r="F178" s="1"/>
      <c r="G178" s="32"/>
      <c r="H178" s="32"/>
      <c r="I178" s="32"/>
      <c r="J178" s="1"/>
      <c r="K178" s="1"/>
      <c r="L178" s="1"/>
      <c r="M178" s="33"/>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2"/>
      <c r="AY178" s="1"/>
      <c r="AZ178" s="1"/>
      <c r="BA178" s="1"/>
      <c r="BB178" s="1"/>
      <c r="BC178" s="1"/>
    </row>
    <row r="179" spans="1:55" ht="15.75" hidden="1" customHeight="1">
      <c r="A179" s="1"/>
      <c r="B179" s="1"/>
      <c r="C179" s="1"/>
      <c r="D179" s="1"/>
      <c r="E179" s="32"/>
      <c r="F179" s="1"/>
      <c r="G179" s="32"/>
      <c r="H179" s="32"/>
      <c r="I179" s="32"/>
      <c r="J179" s="1"/>
      <c r="K179" s="1"/>
      <c r="L179" s="1"/>
      <c r="M179" s="33"/>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2"/>
      <c r="AY179" s="1"/>
      <c r="AZ179" s="1"/>
      <c r="BA179" s="1"/>
      <c r="BB179" s="1"/>
      <c r="BC179" s="1"/>
    </row>
    <row r="180" spans="1:55" ht="15.75" hidden="1" customHeight="1">
      <c r="A180" s="1"/>
      <c r="B180" s="1"/>
      <c r="C180" s="1"/>
      <c r="D180" s="1"/>
      <c r="E180" s="32"/>
      <c r="F180" s="1"/>
      <c r="G180" s="32"/>
      <c r="H180" s="32"/>
      <c r="I180" s="32"/>
      <c r="J180" s="1"/>
      <c r="K180" s="1"/>
      <c r="L180" s="1"/>
      <c r="M180" s="33"/>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2"/>
      <c r="AY180" s="1"/>
      <c r="AZ180" s="1"/>
      <c r="BA180" s="1"/>
      <c r="BB180" s="1"/>
      <c r="BC180" s="1"/>
    </row>
    <row r="181" spans="1:55" ht="15.75" hidden="1" customHeight="1">
      <c r="A181" s="1"/>
      <c r="B181" s="1"/>
      <c r="C181" s="1"/>
      <c r="D181" s="1"/>
      <c r="E181" s="32"/>
      <c r="F181" s="1"/>
      <c r="G181" s="32"/>
      <c r="H181" s="32"/>
      <c r="I181" s="32"/>
      <c r="J181" s="1"/>
      <c r="K181" s="1"/>
      <c r="L181" s="1"/>
      <c r="M181" s="33"/>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2"/>
      <c r="AY181" s="1"/>
      <c r="AZ181" s="1"/>
      <c r="BA181" s="1"/>
      <c r="BB181" s="1"/>
      <c r="BC181" s="1"/>
    </row>
    <row r="182" spans="1:55" ht="15.75" hidden="1" customHeight="1">
      <c r="A182" s="1"/>
      <c r="B182" s="1"/>
      <c r="C182" s="1"/>
      <c r="D182" s="1"/>
      <c r="E182" s="32"/>
      <c r="F182" s="1"/>
      <c r="G182" s="32"/>
      <c r="H182" s="32"/>
      <c r="I182" s="32"/>
      <c r="J182" s="1"/>
      <c r="K182" s="1"/>
      <c r="L182" s="1"/>
      <c r="M182" s="33"/>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2"/>
      <c r="AY182" s="1"/>
      <c r="AZ182" s="1"/>
      <c r="BA182" s="1"/>
      <c r="BB182" s="1"/>
      <c r="BC182" s="1"/>
    </row>
    <row r="183" spans="1:55" ht="15.75" hidden="1" customHeight="1">
      <c r="A183" s="1"/>
      <c r="B183" s="1"/>
      <c r="C183" s="1"/>
      <c r="D183" s="1"/>
      <c r="E183" s="32"/>
      <c r="F183" s="1"/>
      <c r="G183" s="32"/>
      <c r="H183" s="32"/>
      <c r="I183" s="32"/>
      <c r="J183" s="1"/>
      <c r="K183" s="1"/>
      <c r="L183" s="1"/>
      <c r="M183" s="33"/>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2"/>
      <c r="AY183" s="1"/>
      <c r="AZ183" s="1"/>
      <c r="BA183" s="1"/>
      <c r="BB183" s="1"/>
      <c r="BC183" s="1"/>
    </row>
    <row r="184" spans="1:55" ht="15.75" hidden="1" customHeight="1">
      <c r="A184" s="1"/>
      <c r="B184" s="1"/>
      <c r="C184" s="1"/>
      <c r="D184" s="1"/>
      <c r="E184" s="32"/>
      <c r="F184" s="1"/>
      <c r="G184" s="32"/>
      <c r="H184" s="32"/>
      <c r="I184" s="32"/>
      <c r="J184" s="1"/>
      <c r="K184" s="1"/>
      <c r="L184" s="1"/>
      <c r="M184" s="33"/>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2"/>
      <c r="AY184" s="1"/>
      <c r="AZ184" s="1"/>
      <c r="BA184" s="1"/>
      <c r="BB184" s="1"/>
      <c r="BC184" s="1"/>
    </row>
    <row r="185" spans="1:55" ht="15.75" hidden="1" customHeight="1">
      <c r="A185" s="1"/>
      <c r="B185" s="1"/>
      <c r="C185" s="1"/>
      <c r="D185" s="1"/>
      <c r="E185" s="32"/>
      <c r="F185" s="1"/>
      <c r="G185" s="32"/>
      <c r="H185" s="32"/>
      <c r="I185" s="32"/>
      <c r="J185" s="1"/>
      <c r="K185" s="1"/>
      <c r="L185" s="1"/>
      <c r="M185" s="33"/>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2"/>
      <c r="AY185" s="1"/>
      <c r="AZ185" s="1"/>
      <c r="BA185" s="1"/>
      <c r="BB185" s="1"/>
      <c r="BC185" s="1"/>
    </row>
    <row r="186" spans="1:55" ht="15.75" hidden="1" customHeight="1">
      <c r="A186" s="1"/>
      <c r="B186" s="1"/>
      <c r="C186" s="1"/>
      <c r="D186" s="1"/>
      <c r="E186" s="32"/>
      <c r="F186" s="1"/>
      <c r="G186" s="32"/>
      <c r="H186" s="32"/>
      <c r="I186" s="32"/>
      <c r="J186" s="1"/>
      <c r="K186" s="1"/>
      <c r="L186" s="1"/>
      <c r="M186" s="33"/>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2"/>
      <c r="AY186" s="1"/>
      <c r="AZ186" s="1"/>
      <c r="BA186" s="1"/>
      <c r="BB186" s="1"/>
      <c r="BC186" s="1"/>
    </row>
    <row r="187" spans="1:55" ht="15.75" hidden="1" customHeight="1">
      <c r="A187" s="1"/>
      <c r="B187" s="1"/>
      <c r="C187" s="1"/>
      <c r="D187" s="1"/>
      <c r="E187" s="32"/>
      <c r="F187" s="1"/>
      <c r="G187" s="32"/>
      <c r="H187" s="32"/>
      <c r="I187" s="32"/>
      <c r="J187" s="1"/>
      <c r="K187" s="1"/>
      <c r="L187" s="1"/>
      <c r="M187" s="33"/>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2"/>
      <c r="AY187" s="1"/>
      <c r="AZ187" s="1"/>
      <c r="BA187" s="1"/>
      <c r="BB187" s="1"/>
      <c r="BC187" s="1"/>
    </row>
    <row r="188" spans="1:55" ht="15.75" hidden="1" customHeight="1">
      <c r="A188" s="1"/>
      <c r="B188" s="1"/>
      <c r="C188" s="1"/>
      <c r="D188" s="1"/>
      <c r="E188" s="32"/>
      <c r="F188" s="1"/>
      <c r="G188" s="32"/>
      <c r="H188" s="32"/>
      <c r="I188" s="32"/>
      <c r="J188" s="1"/>
      <c r="K188" s="1"/>
      <c r="L188" s="1"/>
      <c r="M188" s="33"/>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2"/>
      <c r="AY188" s="1"/>
      <c r="AZ188" s="1"/>
      <c r="BA188" s="1"/>
      <c r="BB188" s="1"/>
      <c r="BC188" s="1"/>
    </row>
    <row r="189" spans="1:55" ht="15.75" hidden="1" customHeight="1">
      <c r="A189" s="1"/>
      <c r="B189" s="1"/>
      <c r="C189" s="1"/>
      <c r="D189" s="1"/>
      <c r="E189" s="32"/>
      <c r="F189" s="1"/>
      <c r="G189" s="32"/>
      <c r="H189" s="32"/>
      <c r="I189" s="32"/>
      <c r="J189" s="1"/>
      <c r="K189" s="1"/>
      <c r="L189" s="1"/>
      <c r="M189" s="33"/>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2"/>
      <c r="AY189" s="1"/>
      <c r="AZ189" s="1"/>
      <c r="BA189" s="1"/>
      <c r="BB189" s="1"/>
      <c r="BC189" s="1"/>
    </row>
    <row r="190" spans="1:55" ht="15.75" hidden="1" customHeight="1">
      <c r="A190" s="1"/>
      <c r="B190" s="1"/>
      <c r="C190" s="1"/>
      <c r="D190" s="1"/>
      <c r="E190" s="32"/>
      <c r="F190" s="1"/>
      <c r="G190" s="32"/>
      <c r="H190" s="32"/>
      <c r="I190" s="32"/>
      <c r="J190" s="1"/>
      <c r="K190" s="1"/>
      <c r="L190" s="1"/>
      <c r="M190" s="33"/>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2"/>
      <c r="AY190" s="1"/>
      <c r="AZ190" s="1"/>
      <c r="BA190" s="1"/>
      <c r="BB190" s="1"/>
      <c r="BC190" s="1"/>
    </row>
    <row r="191" spans="1:55" ht="15.75" hidden="1" customHeight="1">
      <c r="A191" s="1"/>
      <c r="B191" s="1"/>
      <c r="C191" s="1"/>
      <c r="D191" s="1"/>
      <c r="E191" s="32"/>
      <c r="F191" s="1"/>
      <c r="G191" s="32"/>
      <c r="H191" s="32"/>
      <c r="I191" s="32"/>
      <c r="J191" s="1"/>
      <c r="K191" s="1"/>
      <c r="L191" s="1"/>
      <c r="M191" s="33"/>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2"/>
      <c r="AY191" s="1"/>
      <c r="AZ191" s="1"/>
      <c r="BA191" s="1"/>
      <c r="BB191" s="1"/>
      <c r="BC191" s="1"/>
    </row>
    <row r="192" spans="1:55" ht="15.75" hidden="1" customHeight="1">
      <c r="A192" s="1"/>
      <c r="B192" s="1"/>
      <c r="C192" s="1"/>
      <c r="D192" s="1"/>
      <c r="E192" s="32"/>
      <c r="F192" s="1"/>
      <c r="G192" s="32"/>
      <c r="H192" s="32"/>
      <c r="I192" s="32"/>
      <c r="J192" s="1"/>
      <c r="K192" s="1"/>
      <c r="L192" s="1"/>
      <c r="M192" s="33"/>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2"/>
      <c r="AY192" s="1"/>
      <c r="AZ192" s="1"/>
      <c r="BA192" s="1"/>
      <c r="BB192" s="1"/>
      <c r="BC192" s="1"/>
    </row>
    <row r="193" spans="1:55" ht="15.75" hidden="1" customHeight="1">
      <c r="A193" s="1"/>
      <c r="B193" s="1"/>
      <c r="C193" s="1"/>
      <c r="D193" s="1"/>
      <c r="E193" s="32"/>
      <c r="F193" s="1"/>
      <c r="G193" s="32"/>
      <c r="H193" s="32"/>
      <c r="I193" s="32"/>
      <c r="J193" s="1"/>
      <c r="K193" s="1"/>
      <c r="L193" s="1"/>
      <c r="M193" s="33"/>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2"/>
      <c r="AY193" s="1"/>
      <c r="AZ193" s="1"/>
      <c r="BA193" s="1"/>
      <c r="BB193" s="1"/>
      <c r="BC193" s="1"/>
    </row>
    <row r="194" spans="1:55" ht="15.75" hidden="1" customHeight="1">
      <c r="A194" s="1"/>
      <c r="B194" s="1"/>
      <c r="C194" s="1"/>
      <c r="D194" s="1"/>
      <c r="E194" s="32"/>
      <c r="F194" s="1"/>
      <c r="G194" s="32"/>
      <c r="H194" s="32"/>
      <c r="I194" s="32"/>
      <c r="J194" s="1"/>
      <c r="K194" s="1"/>
      <c r="L194" s="1"/>
      <c r="M194" s="33"/>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2"/>
      <c r="AY194" s="1"/>
      <c r="AZ194" s="1"/>
      <c r="BA194" s="1"/>
      <c r="BB194" s="1"/>
      <c r="BC194" s="1"/>
    </row>
    <row r="195" spans="1:55" ht="15.75" hidden="1" customHeight="1">
      <c r="A195" s="1"/>
      <c r="B195" s="1"/>
      <c r="C195" s="1"/>
      <c r="D195" s="1"/>
      <c r="E195" s="32"/>
      <c r="F195" s="1"/>
      <c r="G195" s="32"/>
      <c r="H195" s="32"/>
      <c r="I195" s="32"/>
      <c r="J195" s="1"/>
      <c r="K195" s="1"/>
      <c r="L195" s="1"/>
      <c r="M195" s="33"/>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2"/>
      <c r="AY195" s="1"/>
      <c r="AZ195" s="1"/>
      <c r="BA195" s="1"/>
      <c r="BB195" s="1"/>
      <c r="BC195" s="1"/>
    </row>
    <row r="196" spans="1:55" ht="15.75" hidden="1" customHeight="1">
      <c r="A196" s="1"/>
      <c r="B196" s="1"/>
      <c r="C196" s="1"/>
      <c r="D196" s="1"/>
      <c r="E196" s="32"/>
      <c r="F196" s="1"/>
      <c r="G196" s="32"/>
      <c r="H196" s="32"/>
      <c r="I196" s="32"/>
      <c r="J196" s="1"/>
      <c r="K196" s="1"/>
      <c r="L196" s="1"/>
      <c r="M196" s="33"/>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2"/>
      <c r="AY196" s="1"/>
      <c r="AZ196" s="1"/>
      <c r="BA196" s="1"/>
      <c r="BB196" s="1"/>
      <c r="BC196" s="1"/>
    </row>
    <row r="197" spans="1:55" ht="15.75" hidden="1" customHeight="1">
      <c r="A197" s="1"/>
      <c r="B197" s="1"/>
      <c r="C197" s="1"/>
      <c r="D197" s="1"/>
      <c r="E197" s="32"/>
      <c r="F197" s="1"/>
      <c r="G197" s="32"/>
      <c r="H197" s="32"/>
      <c r="I197" s="32"/>
      <c r="J197" s="1"/>
      <c r="K197" s="1"/>
      <c r="L197" s="1"/>
      <c r="M197" s="33"/>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2"/>
      <c r="AY197" s="1"/>
      <c r="AZ197" s="1"/>
      <c r="BA197" s="1"/>
      <c r="BB197" s="1"/>
      <c r="BC197" s="1"/>
    </row>
    <row r="198" spans="1:55" ht="15.75" hidden="1" customHeight="1">
      <c r="A198" s="1"/>
      <c r="B198" s="1"/>
      <c r="C198" s="1"/>
      <c r="D198" s="1"/>
      <c r="E198" s="32"/>
      <c r="F198" s="1"/>
      <c r="G198" s="32"/>
      <c r="H198" s="32"/>
      <c r="I198" s="32"/>
      <c r="J198" s="1"/>
      <c r="K198" s="1"/>
      <c r="L198" s="1"/>
      <c r="M198" s="33"/>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2"/>
      <c r="AY198" s="1"/>
      <c r="AZ198" s="1"/>
      <c r="BA198" s="1"/>
      <c r="BB198" s="1"/>
      <c r="BC198" s="1"/>
    </row>
    <row r="199" spans="1:55" ht="15.75" hidden="1" customHeight="1">
      <c r="A199" s="1"/>
      <c r="B199" s="1"/>
      <c r="C199" s="1"/>
      <c r="D199" s="1"/>
      <c r="E199" s="32"/>
      <c r="F199" s="1"/>
      <c r="G199" s="32"/>
      <c r="H199" s="32"/>
      <c r="I199" s="32"/>
      <c r="J199" s="1"/>
      <c r="K199" s="1"/>
      <c r="L199" s="1"/>
      <c r="M199" s="33"/>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2"/>
      <c r="AY199" s="1"/>
      <c r="AZ199" s="1"/>
      <c r="BA199" s="1"/>
      <c r="BB199" s="1"/>
      <c r="BC199" s="1"/>
    </row>
    <row r="200" spans="1:55" ht="15.75" hidden="1" customHeight="1">
      <c r="A200" s="1"/>
      <c r="B200" s="1"/>
      <c r="C200" s="1"/>
      <c r="D200" s="1"/>
      <c r="E200" s="32"/>
      <c r="F200" s="1"/>
      <c r="G200" s="32"/>
      <c r="H200" s="32"/>
      <c r="I200" s="32"/>
      <c r="J200" s="1"/>
      <c r="K200" s="1"/>
      <c r="L200" s="1"/>
      <c r="M200" s="33"/>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2"/>
      <c r="AY200" s="1"/>
      <c r="AZ200" s="1"/>
      <c r="BA200" s="1"/>
      <c r="BB200" s="1"/>
      <c r="BC200" s="1"/>
    </row>
    <row r="201" spans="1:55" ht="15.75" hidden="1" customHeight="1">
      <c r="A201" s="1"/>
      <c r="B201" s="1"/>
      <c r="C201" s="1"/>
      <c r="D201" s="1"/>
      <c r="E201" s="32"/>
      <c r="F201" s="1"/>
      <c r="G201" s="32"/>
      <c r="H201" s="32"/>
      <c r="I201" s="32"/>
      <c r="J201" s="1"/>
      <c r="K201" s="1"/>
      <c r="L201" s="1"/>
      <c r="M201" s="33"/>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2"/>
      <c r="AY201" s="1"/>
      <c r="AZ201" s="1"/>
      <c r="BA201" s="1"/>
      <c r="BB201" s="1"/>
      <c r="BC201" s="1"/>
    </row>
    <row r="202" spans="1:55" ht="15.75" hidden="1" customHeight="1">
      <c r="A202" s="1"/>
      <c r="B202" s="1"/>
      <c r="C202" s="1"/>
      <c r="D202" s="1"/>
      <c r="E202" s="32"/>
      <c r="F202" s="1"/>
      <c r="G202" s="32"/>
      <c r="H202" s="32"/>
      <c r="I202" s="32"/>
      <c r="J202" s="1"/>
      <c r="K202" s="1"/>
      <c r="L202" s="1"/>
      <c r="M202" s="33"/>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2"/>
      <c r="AY202" s="1"/>
      <c r="AZ202" s="1"/>
      <c r="BA202" s="1"/>
      <c r="BB202" s="1"/>
      <c r="BC202" s="1"/>
    </row>
    <row r="203" spans="1:55" ht="15.75" hidden="1" customHeight="1">
      <c r="A203" s="1"/>
      <c r="B203" s="1"/>
      <c r="C203" s="1"/>
      <c r="D203" s="1"/>
      <c r="E203" s="32"/>
      <c r="F203" s="1"/>
      <c r="G203" s="32"/>
      <c r="H203" s="32"/>
      <c r="I203" s="32"/>
      <c r="J203" s="1"/>
      <c r="K203" s="1"/>
      <c r="L203" s="1"/>
      <c r="M203" s="33"/>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2"/>
      <c r="AY203" s="1"/>
      <c r="AZ203" s="1"/>
      <c r="BA203" s="1"/>
      <c r="BB203" s="1"/>
      <c r="BC203" s="1"/>
    </row>
    <row r="204" spans="1:55" ht="15.75" hidden="1" customHeight="1">
      <c r="A204" s="1"/>
      <c r="B204" s="1"/>
      <c r="C204" s="1"/>
      <c r="D204" s="1"/>
      <c r="E204" s="32"/>
      <c r="F204" s="1"/>
      <c r="G204" s="32"/>
      <c r="H204" s="32"/>
      <c r="I204" s="32"/>
      <c r="J204" s="1"/>
      <c r="K204" s="1"/>
      <c r="L204" s="1"/>
      <c r="M204" s="33"/>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2"/>
      <c r="AY204" s="1"/>
      <c r="AZ204" s="1"/>
      <c r="BA204" s="1"/>
      <c r="BB204" s="1"/>
      <c r="BC204" s="1"/>
    </row>
    <row r="205" spans="1:55" ht="15.75" hidden="1" customHeight="1">
      <c r="A205" s="1"/>
      <c r="B205" s="1"/>
      <c r="C205" s="1"/>
      <c r="D205" s="1"/>
      <c r="E205" s="32"/>
      <c r="F205" s="1"/>
      <c r="G205" s="32"/>
      <c r="H205" s="32"/>
      <c r="I205" s="32"/>
      <c r="J205" s="1"/>
      <c r="K205" s="1"/>
      <c r="L205" s="1"/>
      <c r="M205" s="33"/>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2"/>
      <c r="AY205" s="1"/>
      <c r="AZ205" s="1"/>
      <c r="BA205" s="1"/>
      <c r="BB205" s="1"/>
      <c r="BC205" s="1"/>
    </row>
    <row r="206" spans="1:55" ht="15.75" hidden="1" customHeight="1">
      <c r="A206" s="1"/>
      <c r="B206" s="1"/>
      <c r="C206" s="1"/>
      <c r="D206" s="1"/>
      <c r="E206" s="32"/>
      <c r="F206" s="1"/>
      <c r="G206" s="32"/>
      <c r="H206" s="32"/>
      <c r="I206" s="32"/>
      <c r="J206" s="1"/>
      <c r="K206" s="1"/>
      <c r="L206" s="1"/>
      <c r="M206" s="33"/>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2"/>
      <c r="AY206" s="1"/>
      <c r="AZ206" s="1"/>
      <c r="BA206" s="1"/>
      <c r="BB206" s="1"/>
      <c r="BC206" s="1"/>
    </row>
    <row r="207" spans="1:55" ht="15.75" hidden="1" customHeight="1">
      <c r="A207" s="1"/>
      <c r="B207" s="1"/>
      <c r="C207" s="1"/>
      <c r="D207" s="1"/>
      <c r="E207" s="32"/>
      <c r="F207" s="1"/>
      <c r="G207" s="32"/>
      <c r="H207" s="32"/>
      <c r="I207" s="32"/>
      <c r="J207" s="1"/>
      <c r="K207" s="1"/>
      <c r="L207" s="1"/>
      <c r="M207" s="33"/>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2"/>
      <c r="AY207" s="1"/>
      <c r="AZ207" s="1"/>
      <c r="BA207" s="1"/>
      <c r="BB207" s="1"/>
      <c r="BC207" s="1"/>
    </row>
    <row r="208" spans="1:55" ht="15.75" hidden="1" customHeight="1">
      <c r="A208" s="1"/>
      <c r="B208" s="1"/>
      <c r="C208" s="1"/>
      <c r="D208" s="1"/>
      <c r="E208" s="32"/>
      <c r="F208" s="1"/>
      <c r="G208" s="32"/>
      <c r="H208" s="32"/>
      <c r="I208" s="32"/>
      <c r="J208" s="1"/>
      <c r="K208" s="1"/>
      <c r="L208" s="1"/>
      <c r="M208" s="33"/>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2"/>
      <c r="AY208" s="1"/>
      <c r="AZ208" s="1"/>
      <c r="BA208" s="1"/>
      <c r="BB208" s="1"/>
      <c r="BC208" s="1"/>
    </row>
    <row r="209" spans="1:55" ht="15.75" hidden="1" customHeight="1">
      <c r="A209" s="1"/>
      <c r="B209" s="1"/>
      <c r="C209" s="1"/>
      <c r="D209" s="1"/>
      <c r="E209" s="32"/>
      <c r="F209" s="1"/>
      <c r="G209" s="32"/>
      <c r="H209" s="32"/>
      <c r="I209" s="32"/>
      <c r="J209" s="1"/>
      <c r="K209" s="1"/>
      <c r="L209" s="1"/>
      <c r="M209" s="33"/>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2"/>
      <c r="AY209" s="1"/>
      <c r="AZ209" s="1"/>
      <c r="BA209" s="1"/>
      <c r="BB209" s="1"/>
      <c r="BC209" s="1"/>
    </row>
    <row r="210" spans="1:55" ht="15.75" hidden="1" customHeight="1">
      <c r="A210" s="1"/>
      <c r="B210" s="1"/>
      <c r="C210" s="1"/>
      <c r="D210" s="1"/>
      <c r="E210" s="32"/>
      <c r="F210" s="1"/>
      <c r="G210" s="32"/>
      <c r="H210" s="32"/>
      <c r="I210" s="32"/>
      <c r="J210" s="1"/>
      <c r="K210" s="1"/>
      <c r="L210" s="1"/>
      <c r="M210" s="33"/>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2"/>
      <c r="AY210" s="1"/>
      <c r="AZ210" s="1"/>
      <c r="BA210" s="1"/>
      <c r="BB210" s="1"/>
      <c r="BC210" s="1"/>
    </row>
    <row r="211" spans="1:55" ht="15.75" hidden="1" customHeight="1">
      <c r="A211" s="1"/>
      <c r="B211" s="1"/>
      <c r="C211" s="1"/>
      <c r="D211" s="1"/>
      <c r="E211" s="32"/>
      <c r="F211" s="1"/>
      <c r="G211" s="32"/>
      <c r="H211" s="32"/>
      <c r="I211" s="32"/>
      <c r="J211" s="1"/>
      <c r="K211" s="1"/>
      <c r="L211" s="1"/>
      <c r="M211" s="33"/>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2"/>
      <c r="AY211" s="1"/>
      <c r="AZ211" s="1"/>
      <c r="BA211" s="1"/>
      <c r="BB211" s="1"/>
      <c r="BC211" s="1"/>
    </row>
    <row r="212" spans="1:55" ht="15.75" hidden="1" customHeight="1">
      <c r="A212" s="1"/>
      <c r="B212" s="1"/>
      <c r="C212" s="1"/>
      <c r="D212" s="1"/>
      <c r="E212" s="32"/>
      <c r="F212" s="1"/>
      <c r="G212" s="32"/>
      <c r="H212" s="32"/>
      <c r="I212" s="32"/>
      <c r="J212" s="1"/>
      <c r="K212" s="1"/>
      <c r="L212" s="1"/>
      <c r="M212" s="33"/>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2"/>
      <c r="AY212" s="1"/>
      <c r="AZ212" s="1"/>
      <c r="BA212" s="1"/>
      <c r="BB212" s="1"/>
      <c r="BC212" s="1"/>
    </row>
    <row r="213" spans="1:55" ht="15.75" hidden="1" customHeight="1">
      <c r="A213" s="1"/>
      <c r="B213" s="1"/>
      <c r="C213" s="1"/>
      <c r="D213" s="1"/>
      <c r="E213" s="32"/>
      <c r="F213" s="1"/>
      <c r="G213" s="32"/>
      <c r="H213" s="32"/>
      <c r="I213" s="32"/>
      <c r="J213" s="1"/>
      <c r="K213" s="1"/>
      <c r="L213" s="1"/>
      <c r="M213" s="33"/>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2"/>
      <c r="AY213" s="1"/>
      <c r="AZ213" s="1"/>
      <c r="BA213" s="1"/>
      <c r="BB213" s="1"/>
      <c r="BC213" s="1"/>
    </row>
    <row r="214" spans="1:55" ht="15.75" hidden="1" customHeight="1">
      <c r="A214" s="1"/>
      <c r="B214" s="1"/>
      <c r="C214" s="1"/>
      <c r="D214" s="1"/>
      <c r="E214" s="32"/>
      <c r="F214" s="1"/>
      <c r="G214" s="32"/>
      <c r="H214" s="32"/>
      <c r="I214" s="32"/>
      <c r="J214" s="1"/>
      <c r="K214" s="1"/>
      <c r="L214" s="1"/>
      <c r="M214" s="33"/>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2"/>
      <c r="AY214" s="1"/>
      <c r="AZ214" s="1"/>
      <c r="BA214" s="1"/>
      <c r="BB214" s="1"/>
      <c r="BC214" s="1"/>
    </row>
    <row r="215" spans="1:55" ht="15.75" hidden="1" customHeight="1">
      <c r="A215" s="1"/>
      <c r="B215" s="1"/>
      <c r="C215" s="1"/>
      <c r="D215" s="1"/>
      <c r="E215" s="32"/>
      <c r="F215" s="1"/>
      <c r="G215" s="32"/>
      <c r="H215" s="32"/>
      <c r="I215" s="32"/>
      <c r="J215" s="1"/>
      <c r="K215" s="1"/>
      <c r="L215" s="1"/>
      <c r="M215" s="33"/>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2"/>
      <c r="AY215" s="1"/>
      <c r="AZ215" s="1"/>
      <c r="BA215" s="1"/>
      <c r="BB215" s="1"/>
      <c r="BC215" s="1"/>
    </row>
    <row r="216" spans="1:55" ht="15.75" hidden="1" customHeight="1">
      <c r="A216" s="1"/>
      <c r="B216" s="1"/>
      <c r="C216" s="1"/>
      <c r="D216" s="1"/>
      <c r="E216" s="32"/>
      <c r="F216" s="1"/>
      <c r="G216" s="32"/>
      <c r="H216" s="32"/>
      <c r="I216" s="32"/>
      <c r="J216" s="1"/>
      <c r="K216" s="1"/>
      <c r="L216" s="1"/>
      <c r="M216" s="33"/>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2"/>
      <c r="AY216" s="1"/>
      <c r="AZ216" s="1"/>
      <c r="BA216" s="1"/>
      <c r="BB216" s="1"/>
      <c r="BC216" s="1"/>
    </row>
    <row r="217" spans="1:55" ht="15.75" hidden="1" customHeight="1">
      <c r="A217" s="1"/>
      <c r="B217" s="1"/>
      <c r="C217" s="1"/>
      <c r="D217" s="1"/>
      <c r="E217" s="32"/>
      <c r="F217" s="1"/>
      <c r="G217" s="32"/>
      <c r="H217" s="32"/>
      <c r="I217" s="32"/>
      <c r="J217" s="1"/>
      <c r="K217" s="1"/>
      <c r="L217" s="1"/>
      <c r="M217" s="33"/>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2"/>
      <c r="AY217" s="1"/>
      <c r="AZ217" s="1"/>
      <c r="BA217" s="1"/>
      <c r="BB217" s="1"/>
      <c r="BC217" s="1"/>
    </row>
    <row r="218" spans="1:55" ht="15.75" hidden="1" customHeight="1">
      <c r="A218" s="1"/>
      <c r="B218" s="1"/>
      <c r="C218" s="1"/>
      <c r="D218" s="1"/>
      <c r="E218" s="32"/>
      <c r="F218" s="1"/>
      <c r="G218" s="32"/>
      <c r="H218" s="32"/>
      <c r="I218" s="32"/>
      <c r="J218" s="1"/>
      <c r="K218" s="1"/>
      <c r="L218" s="1"/>
      <c r="M218" s="33"/>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2"/>
      <c r="AY218" s="1"/>
      <c r="AZ218" s="1"/>
      <c r="BA218" s="1"/>
      <c r="BB218" s="1"/>
      <c r="BC218" s="1"/>
    </row>
    <row r="219" spans="1:55" ht="15.75" hidden="1" customHeight="1">
      <c r="A219" s="1"/>
      <c r="B219" s="1"/>
      <c r="C219" s="1"/>
      <c r="D219" s="1"/>
      <c r="E219" s="32"/>
      <c r="F219" s="1"/>
      <c r="G219" s="32"/>
      <c r="H219" s="32"/>
      <c r="I219" s="32"/>
      <c r="J219" s="1"/>
      <c r="K219" s="1"/>
      <c r="L219" s="1"/>
      <c r="M219" s="33"/>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2"/>
      <c r="AY219" s="1"/>
      <c r="AZ219" s="1"/>
      <c r="BA219" s="1"/>
      <c r="BB219" s="1"/>
      <c r="BC219" s="1"/>
    </row>
    <row r="220" spans="1:55" ht="15.75" hidden="1" customHeight="1">
      <c r="A220" s="1"/>
      <c r="B220" s="1"/>
      <c r="C220" s="1"/>
      <c r="D220" s="1"/>
      <c r="E220" s="32"/>
      <c r="F220" s="1"/>
      <c r="G220" s="32"/>
      <c r="H220" s="32"/>
      <c r="I220" s="32"/>
      <c r="J220" s="1"/>
      <c r="K220" s="1"/>
      <c r="L220" s="1"/>
      <c r="M220" s="33"/>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2"/>
      <c r="AY220" s="1"/>
      <c r="AZ220" s="1"/>
      <c r="BA220" s="1"/>
      <c r="BB220" s="1"/>
      <c r="BC220" s="1"/>
    </row>
    <row r="221" spans="1:55" ht="15.75" hidden="1" customHeight="1">
      <c r="A221" s="1"/>
      <c r="B221" s="1"/>
      <c r="C221" s="1"/>
      <c r="D221" s="1"/>
      <c r="E221" s="32"/>
      <c r="F221" s="1"/>
      <c r="G221" s="32"/>
      <c r="H221" s="32"/>
      <c r="I221" s="32"/>
      <c r="J221" s="1"/>
      <c r="K221" s="1"/>
      <c r="L221" s="1"/>
      <c r="M221" s="33"/>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2"/>
      <c r="AY221" s="1"/>
      <c r="AZ221" s="1"/>
      <c r="BA221" s="1"/>
      <c r="BB221" s="1"/>
      <c r="BC221" s="1"/>
    </row>
    <row r="222" spans="1:55" ht="15.75" hidden="1" customHeight="1">
      <c r="A222" s="1"/>
      <c r="B222" s="1"/>
      <c r="C222" s="1"/>
      <c r="D222" s="1"/>
      <c r="E222" s="32"/>
      <c r="F222" s="1"/>
      <c r="G222" s="32"/>
      <c r="H222" s="32"/>
      <c r="I222" s="32"/>
      <c r="J222" s="1"/>
      <c r="K222" s="1"/>
      <c r="L222" s="1"/>
      <c r="M222" s="33"/>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2"/>
      <c r="AY222" s="1"/>
      <c r="AZ222" s="1"/>
      <c r="BA222" s="1"/>
      <c r="BB222" s="1"/>
      <c r="BC222" s="1"/>
    </row>
    <row r="223" spans="1:55" ht="15.75" hidden="1" customHeight="1">
      <c r="A223" s="1"/>
      <c r="B223" s="1"/>
      <c r="C223" s="1"/>
      <c r="D223" s="1"/>
      <c r="E223" s="32"/>
      <c r="F223" s="1"/>
      <c r="G223" s="32"/>
      <c r="H223" s="32"/>
      <c r="I223" s="32"/>
      <c r="J223" s="1"/>
      <c r="K223" s="1"/>
      <c r="L223" s="1"/>
      <c r="M223" s="33"/>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2"/>
      <c r="AY223" s="1"/>
      <c r="AZ223" s="1"/>
      <c r="BA223" s="1"/>
      <c r="BB223" s="1"/>
      <c r="BC223" s="1"/>
    </row>
    <row r="224" spans="1:55" ht="15.75" hidden="1" customHeight="1">
      <c r="A224" s="1"/>
      <c r="B224" s="1"/>
      <c r="C224" s="1"/>
      <c r="D224" s="1"/>
      <c r="E224" s="32"/>
      <c r="F224" s="1"/>
      <c r="G224" s="32"/>
      <c r="H224" s="32"/>
      <c r="I224" s="32"/>
      <c r="J224" s="1"/>
      <c r="K224" s="1"/>
      <c r="L224" s="1"/>
      <c r="M224" s="33"/>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2"/>
      <c r="AY224" s="1"/>
      <c r="AZ224" s="1"/>
      <c r="BA224" s="1"/>
      <c r="BB224" s="1"/>
      <c r="BC224" s="1"/>
    </row>
    <row r="225" spans="1:55" ht="15.75" hidden="1" customHeight="1">
      <c r="A225" s="1"/>
      <c r="B225" s="1"/>
      <c r="C225" s="1"/>
      <c r="D225" s="1"/>
      <c r="E225" s="32"/>
      <c r="F225" s="1"/>
      <c r="G225" s="32"/>
      <c r="H225" s="32"/>
      <c r="I225" s="32"/>
      <c r="J225" s="1"/>
      <c r="K225" s="1"/>
      <c r="L225" s="1"/>
      <c r="M225" s="33"/>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2"/>
      <c r="AY225" s="1"/>
      <c r="AZ225" s="1"/>
      <c r="BA225" s="1"/>
      <c r="BB225" s="1"/>
      <c r="BC225" s="1"/>
    </row>
    <row r="226" spans="1:55" ht="15.75" hidden="1" customHeight="1">
      <c r="A226" s="1"/>
      <c r="B226" s="1"/>
      <c r="C226" s="1"/>
      <c r="D226" s="1"/>
      <c r="E226" s="32"/>
      <c r="F226" s="1"/>
      <c r="G226" s="32"/>
      <c r="H226" s="32"/>
      <c r="I226" s="32"/>
      <c r="J226" s="1"/>
      <c r="K226" s="1"/>
      <c r="L226" s="1"/>
      <c r="M226" s="33"/>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2"/>
      <c r="AY226" s="1"/>
      <c r="AZ226" s="1"/>
      <c r="BA226" s="1"/>
      <c r="BB226" s="1"/>
      <c r="BC226" s="1"/>
    </row>
    <row r="227" spans="1:55" ht="15.75" hidden="1" customHeight="1">
      <c r="A227" s="1"/>
      <c r="B227" s="1"/>
      <c r="C227" s="1"/>
      <c r="D227" s="1"/>
      <c r="E227" s="32"/>
      <c r="F227" s="1"/>
      <c r="G227" s="32"/>
      <c r="H227" s="32"/>
      <c r="I227" s="32"/>
      <c r="J227" s="1"/>
      <c r="K227" s="1"/>
      <c r="L227" s="1"/>
      <c r="M227" s="33"/>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2"/>
      <c r="AY227" s="1"/>
      <c r="AZ227" s="1"/>
      <c r="BA227" s="1"/>
      <c r="BB227" s="1"/>
      <c r="BC227" s="1"/>
    </row>
    <row r="228" spans="1:55" ht="15.75" hidden="1" customHeight="1">
      <c r="A228" s="1"/>
      <c r="B228" s="1"/>
      <c r="C228" s="1"/>
      <c r="D228" s="1"/>
      <c r="E228" s="32"/>
      <c r="F228" s="1"/>
      <c r="G228" s="32"/>
      <c r="H228" s="32"/>
      <c r="I228" s="32"/>
      <c r="J228" s="1"/>
      <c r="K228" s="1"/>
      <c r="L228" s="1"/>
      <c r="M228" s="33"/>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2"/>
      <c r="AY228" s="1"/>
      <c r="AZ228" s="1"/>
      <c r="BA228" s="1"/>
      <c r="BB228" s="1"/>
      <c r="BC228" s="1"/>
    </row>
    <row r="229" spans="1:55" ht="15.75" hidden="1" customHeight="1">
      <c r="A229" s="1"/>
      <c r="B229" s="1"/>
      <c r="C229" s="1"/>
      <c r="D229" s="1"/>
      <c r="E229" s="32"/>
      <c r="F229" s="1"/>
      <c r="G229" s="32"/>
      <c r="H229" s="32"/>
      <c r="I229" s="32"/>
      <c r="J229" s="1"/>
      <c r="K229" s="1"/>
      <c r="L229" s="1"/>
      <c r="M229" s="33"/>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2"/>
      <c r="AY229" s="1"/>
      <c r="AZ229" s="1"/>
      <c r="BA229" s="1"/>
      <c r="BB229" s="1"/>
      <c r="BC229" s="1"/>
    </row>
    <row r="230" spans="1:55" ht="15.75" hidden="1" customHeight="1">
      <c r="A230" s="1"/>
      <c r="B230" s="1"/>
      <c r="C230" s="1"/>
      <c r="D230" s="1"/>
      <c r="E230" s="32"/>
      <c r="F230" s="1"/>
      <c r="G230" s="32"/>
      <c r="H230" s="32"/>
      <c r="I230" s="32"/>
      <c r="J230" s="1"/>
      <c r="K230" s="1"/>
      <c r="L230" s="1"/>
      <c r="M230" s="33"/>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2"/>
      <c r="AY230" s="1"/>
      <c r="AZ230" s="1"/>
      <c r="BA230" s="1"/>
      <c r="BB230" s="1"/>
      <c r="BC230" s="1"/>
    </row>
    <row r="231" spans="1:55" ht="15.75" hidden="1" customHeight="1">
      <c r="A231" s="1"/>
      <c r="B231" s="1"/>
      <c r="C231" s="1"/>
      <c r="D231" s="1"/>
      <c r="E231" s="32"/>
      <c r="F231" s="1"/>
      <c r="G231" s="32"/>
      <c r="H231" s="32"/>
      <c r="I231" s="32"/>
      <c r="J231" s="1"/>
      <c r="K231" s="1"/>
      <c r="L231" s="1"/>
      <c r="M231" s="33"/>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2"/>
      <c r="AY231" s="1"/>
      <c r="AZ231" s="1"/>
      <c r="BA231" s="1"/>
      <c r="BB231" s="1"/>
      <c r="BC231" s="1"/>
    </row>
    <row r="232" spans="1:55" ht="15.75" hidden="1" customHeight="1">
      <c r="A232" s="1"/>
      <c r="B232" s="1"/>
      <c r="C232" s="1"/>
      <c r="D232" s="1"/>
      <c r="E232" s="32"/>
      <c r="F232" s="1"/>
      <c r="G232" s="32"/>
      <c r="H232" s="32"/>
      <c r="I232" s="32"/>
      <c r="J232" s="1"/>
      <c r="K232" s="1"/>
      <c r="L232" s="1"/>
      <c r="M232" s="33"/>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2"/>
      <c r="AY232" s="1"/>
      <c r="AZ232" s="1"/>
      <c r="BA232" s="1"/>
      <c r="BB232" s="1"/>
      <c r="BC232" s="1"/>
    </row>
    <row r="233" spans="1:55" ht="15.75" hidden="1" customHeight="1">
      <c r="A233" s="1"/>
      <c r="B233" s="1"/>
      <c r="C233" s="1"/>
      <c r="D233" s="1"/>
      <c r="E233" s="32"/>
      <c r="F233" s="1"/>
      <c r="G233" s="32"/>
      <c r="H233" s="32"/>
      <c r="I233" s="32"/>
      <c r="J233" s="1"/>
      <c r="K233" s="1"/>
      <c r="L233" s="1"/>
      <c r="M233" s="33"/>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2"/>
      <c r="AY233" s="1"/>
      <c r="AZ233" s="1"/>
      <c r="BA233" s="1"/>
      <c r="BB233" s="1"/>
      <c r="BC233" s="1"/>
    </row>
    <row r="234" spans="1:55" ht="15.75" hidden="1" customHeight="1">
      <c r="A234" s="1"/>
      <c r="B234" s="1"/>
      <c r="C234" s="1"/>
      <c r="D234" s="1"/>
      <c r="E234" s="32"/>
      <c r="F234" s="1"/>
      <c r="G234" s="32"/>
      <c r="H234" s="32"/>
      <c r="I234" s="32"/>
      <c r="J234" s="1"/>
      <c r="K234" s="1"/>
      <c r="L234" s="1"/>
      <c r="M234" s="33"/>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2"/>
      <c r="AY234" s="1"/>
      <c r="AZ234" s="1"/>
      <c r="BA234" s="1"/>
      <c r="BB234" s="1"/>
      <c r="BC234" s="1"/>
    </row>
    <row r="235" spans="1:55" ht="15.75" hidden="1" customHeight="1">
      <c r="A235" s="1"/>
      <c r="B235" s="1"/>
      <c r="C235" s="1"/>
      <c r="D235" s="1"/>
      <c r="E235" s="32"/>
      <c r="F235" s="1"/>
      <c r="G235" s="32"/>
      <c r="H235" s="32"/>
      <c r="I235" s="32"/>
      <c r="J235" s="1"/>
      <c r="K235" s="1"/>
      <c r="L235" s="1"/>
      <c r="M235" s="33"/>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2"/>
      <c r="AY235" s="1"/>
      <c r="AZ235" s="1"/>
      <c r="BA235" s="1"/>
      <c r="BB235" s="1"/>
      <c r="BC235" s="1"/>
    </row>
    <row r="236" spans="1:55" ht="15.75" hidden="1" customHeight="1">
      <c r="A236" s="1"/>
      <c r="B236" s="1"/>
      <c r="C236" s="1"/>
      <c r="D236" s="1"/>
      <c r="E236" s="32"/>
      <c r="F236" s="1"/>
      <c r="G236" s="32"/>
      <c r="H236" s="32"/>
      <c r="I236" s="32"/>
      <c r="J236" s="1"/>
      <c r="K236" s="1"/>
      <c r="L236" s="1"/>
      <c r="M236" s="33"/>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2"/>
      <c r="AY236" s="1"/>
      <c r="AZ236" s="1"/>
      <c r="BA236" s="1"/>
      <c r="BB236" s="1"/>
      <c r="BC236" s="1"/>
    </row>
    <row r="237" spans="1:55" ht="15.75" hidden="1" customHeight="1">
      <c r="A237" s="1"/>
      <c r="B237" s="1"/>
      <c r="C237" s="1"/>
      <c r="D237" s="1"/>
      <c r="E237" s="32"/>
      <c r="F237" s="1"/>
      <c r="G237" s="32"/>
      <c r="H237" s="32"/>
      <c r="I237" s="32"/>
      <c r="J237" s="1"/>
      <c r="K237" s="1"/>
      <c r="L237" s="1"/>
      <c r="M237" s="33"/>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2"/>
      <c r="AY237" s="1"/>
      <c r="AZ237" s="1"/>
      <c r="BA237" s="1"/>
      <c r="BB237" s="1"/>
      <c r="BC237" s="1"/>
    </row>
    <row r="238" spans="1:55" ht="15.75" hidden="1" customHeight="1">
      <c r="A238" s="1"/>
      <c r="B238" s="1"/>
      <c r="C238" s="1"/>
      <c r="D238" s="1"/>
      <c r="E238" s="32"/>
      <c r="F238" s="1"/>
      <c r="G238" s="32"/>
      <c r="H238" s="32"/>
      <c r="I238" s="32"/>
      <c r="J238" s="1"/>
      <c r="K238" s="1"/>
      <c r="L238" s="1"/>
      <c r="M238" s="33"/>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2"/>
      <c r="AY238" s="1"/>
      <c r="AZ238" s="1"/>
      <c r="BA238" s="1"/>
      <c r="BB238" s="1"/>
      <c r="BC238" s="1"/>
    </row>
    <row r="239" spans="1:55" ht="15.75" hidden="1" customHeight="1">
      <c r="A239" s="1"/>
      <c r="B239" s="1"/>
      <c r="C239" s="1"/>
      <c r="D239" s="1"/>
      <c r="E239" s="32"/>
      <c r="F239" s="1"/>
      <c r="G239" s="32"/>
      <c r="H239" s="32"/>
      <c r="I239" s="32"/>
      <c r="J239" s="1"/>
      <c r="K239" s="1"/>
      <c r="L239" s="1"/>
      <c r="M239" s="33"/>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2"/>
      <c r="AY239" s="1"/>
      <c r="AZ239" s="1"/>
      <c r="BA239" s="1"/>
      <c r="BB239" s="1"/>
      <c r="BC239" s="1"/>
    </row>
    <row r="240" spans="1:55" ht="15.75" hidden="1" customHeight="1">
      <c r="A240" s="1"/>
      <c r="B240" s="1"/>
      <c r="C240" s="1"/>
      <c r="D240" s="1"/>
      <c r="E240" s="32"/>
      <c r="F240" s="1"/>
      <c r="G240" s="32"/>
      <c r="H240" s="32"/>
      <c r="I240" s="32"/>
      <c r="J240" s="1"/>
      <c r="K240" s="1"/>
      <c r="L240" s="1"/>
      <c r="M240" s="33"/>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2"/>
      <c r="AY240" s="1"/>
      <c r="AZ240" s="1"/>
      <c r="BA240" s="1"/>
      <c r="BB240" s="1"/>
      <c r="BC240" s="1"/>
    </row>
    <row r="241" spans="1:55" ht="15.75" hidden="1" customHeight="1">
      <c r="A241" s="1"/>
      <c r="B241" s="1"/>
      <c r="C241" s="1"/>
      <c r="D241" s="1"/>
      <c r="E241" s="32"/>
      <c r="F241" s="1"/>
      <c r="G241" s="32"/>
      <c r="H241" s="32"/>
      <c r="I241" s="32"/>
      <c r="J241" s="1"/>
      <c r="K241" s="1"/>
      <c r="L241" s="1"/>
      <c r="M241" s="33"/>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2"/>
      <c r="AY241" s="1"/>
      <c r="AZ241" s="1"/>
      <c r="BA241" s="1"/>
      <c r="BB241" s="1"/>
      <c r="BC241" s="1"/>
    </row>
    <row r="242" spans="1:55" ht="15.75" hidden="1" customHeight="1">
      <c r="A242" s="1"/>
      <c r="B242" s="1"/>
      <c r="C242" s="1"/>
      <c r="D242" s="1"/>
      <c r="E242" s="32"/>
      <c r="F242" s="1"/>
      <c r="G242" s="32"/>
      <c r="H242" s="32"/>
      <c r="I242" s="32"/>
      <c r="J242" s="1"/>
      <c r="K242" s="1"/>
      <c r="L242" s="1"/>
      <c r="M242" s="33"/>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2"/>
      <c r="AY242" s="1"/>
      <c r="AZ242" s="1"/>
      <c r="BA242" s="1"/>
      <c r="BB242" s="1"/>
      <c r="BC242" s="1"/>
    </row>
    <row r="243" spans="1:55" ht="15.75" hidden="1" customHeight="1">
      <c r="A243" s="1"/>
      <c r="B243" s="1"/>
      <c r="C243" s="1"/>
      <c r="D243" s="1"/>
      <c r="E243" s="32"/>
      <c r="F243" s="1"/>
      <c r="G243" s="32"/>
      <c r="H243" s="32"/>
      <c r="I243" s="32"/>
      <c r="J243" s="1"/>
      <c r="K243" s="1"/>
      <c r="L243" s="1"/>
      <c r="M243" s="33"/>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2"/>
      <c r="AY243" s="1"/>
      <c r="AZ243" s="1"/>
      <c r="BA243" s="1"/>
      <c r="BB243" s="1"/>
      <c r="BC243" s="1"/>
    </row>
    <row r="244" spans="1:55" ht="15.75" hidden="1" customHeight="1">
      <c r="A244" s="1"/>
      <c r="B244" s="1"/>
      <c r="C244" s="1"/>
      <c r="D244" s="1"/>
      <c r="E244" s="32"/>
      <c r="F244" s="1"/>
      <c r="G244" s="32"/>
      <c r="H244" s="32"/>
      <c r="I244" s="32"/>
      <c r="J244" s="1"/>
      <c r="K244" s="1"/>
      <c r="L244" s="1"/>
      <c r="M244" s="33"/>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2"/>
      <c r="AY244" s="1"/>
      <c r="AZ244" s="1"/>
      <c r="BA244" s="1"/>
      <c r="BB244" s="1"/>
      <c r="BC244" s="1"/>
    </row>
    <row r="245" spans="1:55" ht="15.75" hidden="1" customHeight="1">
      <c r="A245" s="1"/>
      <c r="B245" s="1"/>
      <c r="C245" s="1"/>
      <c r="D245" s="1"/>
      <c r="E245" s="32"/>
      <c r="F245" s="1"/>
      <c r="G245" s="32"/>
      <c r="H245" s="32"/>
      <c r="I245" s="32"/>
      <c r="J245" s="1"/>
      <c r="K245" s="1"/>
      <c r="L245" s="1"/>
      <c r="M245" s="33"/>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2"/>
      <c r="AY245" s="1"/>
      <c r="AZ245" s="1"/>
      <c r="BA245" s="1"/>
      <c r="BB245" s="1"/>
      <c r="BC245" s="1"/>
    </row>
    <row r="246" spans="1:55" ht="15.75" hidden="1" customHeight="1">
      <c r="A246" s="1"/>
      <c r="B246" s="1"/>
      <c r="C246" s="1"/>
      <c r="D246" s="1"/>
      <c r="E246" s="32"/>
      <c r="F246" s="1"/>
      <c r="G246" s="32"/>
      <c r="H246" s="32"/>
      <c r="I246" s="32"/>
      <c r="J246" s="1"/>
      <c r="K246" s="1"/>
      <c r="L246" s="1"/>
      <c r="M246" s="33"/>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2"/>
      <c r="AY246" s="1"/>
      <c r="AZ246" s="1"/>
      <c r="BA246" s="1"/>
      <c r="BB246" s="1"/>
      <c r="BC246" s="1"/>
    </row>
    <row r="247" spans="1:55" ht="15.75" hidden="1" customHeight="1">
      <c r="A247" s="1"/>
      <c r="B247" s="1"/>
      <c r="C247" s="1"/>
      <c r="D247" s="1"/>
      <c r="E247" s="32"/>
      <c r="F247" s="1"/>
      <c r="G247" s="32"/>
      <c r="H247" s="32"/>
      <c r="I247" s="32"/>
      <c r="J247" s="1"/>
      <c r="K247" s="1"/>
      <c r="L247" s="1"/>
      <c r="M247" s="33"/>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2"/>
      <c r="AY247" s="1"/>
      <c r="AZ247" s="1"/>
      <c r="BA247" s="1"/>
      <c r="BB247" s="1"/>
      <c r="BC247" s="1"/>
    </row>
    <row r="248" spans="1:55" ht="15.75" hidden="1" customHeight="1">
      <c r="A248" s="1"/>
      <c r="B248" s="1"/>
      <c r="C248" s="1"/>
      <c r="D248" s="1"/>
      <c r="E248" s="32"/>
      <c r="F248" s="1"/>
      <c r="G248" s="32"/>
      <c r="H248" s="32"/>
      <c r="I248" s="32"/>
      <c r="J248" s="1"/>
      <c r="K248" s="1"/>
      <c r="L248" s="1"/>
      <c r="M248" s="33"/>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2"/>
      <c r="AY248" s="1"/>
      <c r="AZ248" s="1"/>
      <c r="BA248" s="1"/>
      <c r="BB248" s="1"/>
      <c r="BC248" s="1"/>
    </row>
    <row r="249" spans="1:55" ht="15.75" hidden="1" customHeight="1">
      <c r="A249" s="1"/>
      <c r="B249" s="1"/>
      <c r="C249" s="1"/>
      <c r="D249" s="1"/>
      <c r="E249" s="32"/>
      <c r="F249" s="1"/>
      <c r="G249" s="32"/>
      <c r="H249" s="32"/>
      <c r="I249" s="32"/>
      <c r="J249" s="1"/>
      <c r="K249" s="1"/>
      <c r="L249" s="1"/>
      <c r="M249" s="33"/>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2"/>
      <c r="AY249" s="1"/>
      <c r="AZ249" s="1"/>
      <c r="BA249" s="1"/>
      <c r="BB249" s="1"/>
      <c r="BC249" s="1"/>
    </row>
    <row r="250" spans="1:55" ht="15.75" hidden="1" customHeight="1">
      <c r="A250" s="1"/>
      <c r="B250" s="1"/>
      <c r="C250" s="1"/>
      <c r="D250" s="1"/>
      <c r="E250" s="32"/>
      <c r="F250" s="1"/>
      <c r="G250" s="32"/>
      <c r="H250" s="32"/>
      <c r="I250" s="32"/>
      <c r="J250" s="1"/>
      <c r="K250" s="1"/>
      <c r="L250" s="1"/>
      <c r="M250" s="33"/>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2"/>
      <c r="AY250" s="1"/>
      <c r="AZ250" s="1"/>
      <c r="BA250" s="1"/>
      <c r="BB250" s="1"/>
      <c r="BC250" s="1"/>
    </row>
    <row r="251" spans="1:55" ht="15.75" hidden="1" customHeight="1">
      <c r="A251" s="1"/>
      <c r="B251" s="1"/>
      <c r="C251" s="1"/>
      <c r="D251" s="1"/>
      <c r="E251" s="32"/>
      <c r="F251" s="1"/>
      <c r="G251" s="32"/>
      <c r="H251" s="32"/>
      <c r="I251" s="32"/>
      <c r="J251" s="1"/>
      <c r="K251" s="1"/>
      <c r="L251" s="1"/>
      <c r="M251" s="33"/>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2"/>
      <c r="AY251" s="1"/>
      <c r="AZ251" s="1"/>
      <c r="BA251" s="1"/>
      <c r="BB251" s="1"/>
      <c r="BC251" s="1"/>
    </row>
    <row r="252" spans="1:55" ht="15.75" hidden="1" customHeight="1">
      <c r="A252" s="1"/>
      <c r="B252" s="1"/>
      <c r="C252" s="1"/>
      <c r="D252" s="1"/>
      <c r="E252" s="32"/>
      <c r="F252" s="1"/>
      <c r="G252" s="32"/>
      <c r="H252" s="32"/>
      <c r="I252" s="32"/>
      <c r="J252" s="1"/>
      <c r="K252" s="1"/>
      <c r="L252" s="1"/>
      <c r="M252" s="33"/>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2"/>
      <c r="AY252" s="1"/>
      <c r="AZ252" s="1"/>
      <c r="BA252" s="1"/>
      <c r="BB252" s="1"/>
      <c r="BC252" s="1"/>
    </row>
    <row r="253" spans="1:55" ht="15.75" hidden="1" customHeight="1">
      <c r="A253" s="1"/>
      <c r="B253" s="1"/>
      <c r="C253" s="1"/>
      <c r="D253" s="1"/>
      <c r="E253" s="32"/>
      <c r="F253" s="1"/>
      <c r="G253" s="32"/>
      <c r="H253" s="32"/>
      <c r="I253" s="32"/>
      <c r="J253" s="1"/>
      <c r="K253" s="1"/>
      <c r="L253" s="1"/>
      <c r="M253" s="33"/>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2"/>
      <c r="AY253" s="1"/>
      <c r="AZ253" s="1"/>
      <c r="BA253" s="1"/>
      <c r="BB253" s="1"/>
      <c r="BC253" s="1"/>
    </row>
    <row r="254" spans="1:55" ht="15.75" hidden="1" customHeight="1">
      <c r="A254" s="1"/>
      <c r="B254" s="1"/>
      <c r="C254" s="1"/>
      <c r="D254" s="1"/>
      <c r="E254" s="32"/>
      <c r="F254" s="1"/>
      <c r="G254" s="32"/>
      <c r="H254" s="32"/>
      <c r="I254" s="32"/>
      <c r="J254" s="1"/>
      <c r="K254" s="1"/>
      <c r="L254" s="1"/>
      <c r="M254" s="33"/>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2"/>
      <c r="AY254" s="1"/>
      <c r="AZ254" s="1"/>
      <c r="BA254" s="1"/>
      <c r="BB254" s="1"/>
      <c r="BC254" s="1"/>
    </row>
    <row r="255" spans="1:55" ht="15.75" hidden="1" customHeight="1">
      <c r="A255" s="1"/>
      <c r="B255" s="1"/>
      <c r="C255" s="1"/>
      <c r="D255" s="1"/>
      <c r="E255" s="32"/>
      <c r="F255" s="1"/>
      <c r="G255" s="32"/>
      <c r="H255" s="32"/>
      <c r="I255" s="32"/>
      <c r="J255" s="1"/>
      <c r="K255" s="1"/>
      <c r="L255" s="1"/>
      <c r="M255" s="33"/>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2"/>
      <c r="AY255" s="1"/>
      <c r="AZ255" s="1"/>
      <c r="BA255" s="1"/>
      <c r="BB255" s="1"/>
      <c r="BC255" s="1"/>
    </row>
    <row r="256" spans="1:55" ht="15.75" hidden="1" customHeight="1">
      <c r="A256" s="1"/>
      <c r="B256" s="1"/>
      <c r="C256" s="1"/>
      <c r="D256" s="1"/>
      <c r="E256" s="32"/>
      <c r="F256" s="1"/>
      <c r="G256" s="32"/>
      <c r="H256" s="32"/>
      <c r="I256" s="32"/>
      <c r="J256" s="1"/>
      <c r="K256" s="1"/>
      <c r="L256" s="1"/>
      <c r="M256" s="33"/>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2"/>
      <c r="AY256" s="1"/>
      <c r="AZ256" s="1"/>
      <c r="BA256" s="1"/>
      <c r="BB256" s="1"/>
      <c r="BC256" s="1"/>
    </row>
    <row r="257" spans="1:55" ht="15.75" hidden="1" customHeight="1">
      <c r="A257" s="1"/>
      <c r="B257" s="1"/>
      <c r="C257" s="1"/>
      <c r="D257" s="1"/>
      <c r="E257" s="32"/>
      <c r="F257" s="1"/>
      <c r="G257" s="32"/>
      <c r="H257" s="32"/>
      <c r="I257" s="32"/>
      <c r="J257" s="1"/>
      <c r="K257" s="1"/>
      <c r="L257" s="1"/>
      <c r="M257" s="33"/>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2"/>
      <c r="AY257" s="1"/>
      <c r="AZ257" s="1"/>
      <c r="BA257" s="1"/>
      <c r="BB257" s="1"/>
      <c r="BC257" s="1"/>
    </row>
    <row r="258" spans="1:55" ht="15.75" hidden="1" customHeight="1">
      <c r="A258" s="1"/>
      <c r="B258" s="1"/>
      <c r="C258" s="1"/>
      <c r="D258" s="1"/>
      <c r="E258" s="32"/>
      <c r="F258" s="1"/>
      <c r="G258" s="32"/>
      <c r="H258" s="32"/>
      <c r="I258" s="32"/>
      <c r="J258" s="1"/>
      <c r="K258" s="1"/>
      <c r="L258" s="1"/>
      <c r="M258" s="33"/>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2"/>
      <c r="AY258" s="1"/>
      <c r="AZ258" s="1"/>
      <c r="BA258" s="1"/>
      <c r="BB258" s="1"/>
      <c r="BC258" s="1"/>
    </row>
    <row r="259" spans="1:55" ht="15.75" hidden="1" customHeight="1">
      <c r="A259" s="1"/>
      <c r="B259" s="1"/>
      <c r="C259" s="1"/>
      <c r="D259" s="1"/>
      <c r="E259" s="32"/>
      <c r="F259" s="1"/>
      <c r="G259" s="32"/>
      <c r="H259" s="32"/>
      <c r="I259" s="32"/>
      <c r="J259" s="1"/>
      <c r="K259" s="1"/>
      <c r="L259" s="1"/>
      <c r="M259" s="33"/>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2"/>
      <c r="AY259" s="1"/>
      <c r="AZ259" s="1"/>
      <c r="BA259" s="1"/>
      <c r="BB259" s="1"/>
      <c r="BC259" s="1"/>
    </row>
    <row r="260" spans="1:55" ht="15.75" hidden="1" customHeight="1">
      <c r="A260" s="1"/>
      <c r="B260" s="1"/>
      <c r="C260" s="1"/>
      <c r="D260" s="1"/>
      <c r="E260" s="32"/>
      <c r="F260" s="1"/>
      <c r="G260" s="32"/>
      <c r="H260" s="32"/>
      <c r="I260" s="32"/>
      <c r="J260" s="1"/>
      <c r="K260" s="1"/>
      <c r="L260" s="1"/>
      <c r="M260" s="33"/>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2"/>
      <c r="AY260" s="1"/>
      <c r="AZ260" s="1"/>
      <c r="BA260" s="1"/>
      <c r="BB260" s="1"/>
      <c r="BC260" s="1"/>
    </row>
    <row r="261" spans="1:55" ht="15.75" hidden="1" customHeight="1">
      <c r="A261" s="1"/>
      <c r="B261" s="1"/>
      <c r="C261" s="1"/>
      <c r="D261" s="1"/>
      <c r="E261" s="32"/>
      <c r="F261" s="1"/>
      <c r="G261" s="32"/>
      <c r="H261" s="32"/>
      <c r="I261" s="32"/>
      <c r="J261" s="1"/>
      <c r="K261" s="1"/>
      <c r="L261" s="1"/>
      <c r="M261" s="33"/>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2"/>
      <c r="AY261" s="1"/>
      <c r="AZ261" s="1"/>
      <c r="BA261" s="1"/>
      <c r="BB261" s="1"/>
      <c r="BC261" s="1"/>
    </row>
    <row r="262" spans="1:55" ht="15.75" hidden="1" customHeight="1">
      <c r="A262" s="1"/>
      <c r="B262" s="1"/>
      <c r="C262" s="1"/>
      <c r="D262" s="1"/>
      <c r="E262" s="32"/>
      <c r="F262" s="1"/>
      <c r="G262" s="32"/>
      <c r="H262" s="32"/>
      <c r="I262" s="32"/>
      <c r="J262" s="1"/>
      <c r="K262" s="1"/>
      <c r="L262" s="1"/>
      <c r="M262" s="33"/>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2"/>
      <c r="AY262" s="1"/>
      <c r="AZ262" s="1"/>
      <c r="BA262" s="1"/>
      <c r="BB262" s="1"/>
      <c r="BC262" s="1"/>
    </row>
    <row r="263" spans="1:55" ht="15.75" hidden="1" customHeight="1">
      <c r="A263" s="1"/>
      <c r="B263" s="1"/>
      <c r="C263" s="1"/>
      <c r="D263" s="1"/>
      <c r="E263" s="32"/>
      <c r="F263" s="1"/>
      <c r="G263" s="32"/>
      <c r="H263" s="32"/>
      <c r="I263" s="32"/>
      <c r="J263" s="1"/>
      <c r="K263" s="1"/>
      <c r="L263" s="1"/>
      <c r="M263" s="33"/>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2"/>
      <c r="AY263" s="1"/>
      <c r="AZ263" s="1"/>
      <c r="BA263" s="1"/>
      <c r="BB263" s="1"/>
      <c r="BC263" s="1"/>
    </row>
    <row r="264" spans="1:55" ht="15.75" hidden="1" customHeight="1">
      <c r="A264" s="1"/>
      <c r="B264" s="1"/>
      <c r="C264" s="1"/>
      <c r="D264" s="1"/>
      <c r="E264" s="32"/>
      <c r="F264" s="1"/>
      <c r="G264" s="32"/>
      <c r="H264" s="32"/>
      <c r="I264" s="32"/>
      <c r="J264" s="1"/>
      <c r="K264" s="1"/>
      <c r="L264" s="1"/>
      <c r="M264" s="33"/>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2"/>
      <c r="AY264" s="1"/>
      <c r="AZ264" s="1"/>
      <c r="BA264" s="1"/>
      <c r="BB264" s="1"/>
      <c r="BC264" s="1"/>
    </row>
    <row r="265" spans="1:55" ht="15.75" hidden="1" customHeight="1">
      <c r="A265" s="1"/>
      <c r="B265" s="1"/>
      <c r="C265" s="1"/>
      <c r="D265" s="1"/>
      <c r="E265" s="32"/>
      <c r="F265" s="1"/>
      <c r="G265" s="32"/>
      <c r="H265" s="32"/>
      <c r="I265" s="32"/>
      <c r="J265" s="1"/>
      <c r="K265" s="1"/>
      <c r="L265" s="1"/>
      <c r="M265" s="33"/>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2"/>
      <c r="AY265" s="1"/>
      <c r="AZ265" s="1"/>
      <c r="BA265" s="1"/>
      <c r="BB265" s="1"/>
      <c r="BC265" s="1"/>
    </row>
    <row r="266" spans="1:55" ht="15.75" hidden="1" customHeight="1">
      <c r="A266" s="1"/>
      <c r="B266" s="1"/>
      <c r="C266" s="1"/>
      <c r="D266" s="1"/>
      <c r="E266" s="32"/>
      <c r="F266" s="1"/>
      <c r="G266" s="32"/>
      <c r="H266" s="32"/>
      <c r="I266" s="32"/>
      <c r="J266" s="1"/>
      <c r="K266" s="1"/>
      <c r="L266" s="1"/>
      <c r="M266" s="33"/>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2"/>
      <c r="AY266" s="1"/>
      <c r="AZ266" s="1"/>
      <c r="BA266" s="1"/>
      <c r="BB266" s="1"/>
      <c r="BC266" s="1"/>
    </row>
    <row r="267" spans="1:55" ht="15.75" hidden="1" customHeight="1">
      <c r="A267" s="1"/>
      <c r="B267" s="1"/>
      <c r="C267" s="1"/>
      <c r="D267" s="1"/>
      <c r="E267" s="32"/>
      <c r="F267" s="1"/>
      <c r="G267" s="32"/>
      <c r="H267" s="32"/>
      <c r="I267" s="32"/>
      <c r="J267" s="1"/>
      <c r="K267" s="1"/>
      <c r="L267" s="1"/>
      <c r="M267" s="33"/>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2"/>
      <c r="AY267" s="1"/>
      <c r="AZ267" s="1"/>
      <c r="BA267" s="1"/>
      <c r="BB267" s="1"/>
      <c r="BC267" s="1"/>
    </row>
    <row r="268" spans="1:55" ht="15.75" hidden="1" customHeight="1">
      <c r="A268" s="1"/>
      <c r="B268" s="1"/>
      <c r="C268" s="1"/>
      <c r="D268" s="1"/>
      <c r="E268" s="32"/>
      <c r="F268" s="1"/>
      <c r="G268" s="32"/>
      <c r="H268" s="32"/>
      <c r="I268" s="32"/>
      <c r="J268" s="1"/>
      <c r="K268" s="1"/>
      <c r="L268" s="1"/>
      <c r="M268" s="33"/>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2"/>
      <c r="AY268" s="1"/>
      <c r="AZ268" s="1"/>
      <c r="BA268" s="1"/>
      <c r="BB268" s="1"/>
      <c r="BC268" s="1"/>
    </row>
    <row r="269" spans="1:55" ht="15.75" hidden="1" customHeight="1">
      <c r="A269" s="1"/>
      <c r="B269" s="1"/>
      <c r="C269" s="1"/>
      <c r="D269" s="1"/>
      <c r="E269" s="32"/>
      <c r="F269" s="1"/>
      <c r="G269" s="32"/>
      <c r="H269" s="32"/>
      <c r="I269" s="32"/>
      <c r="J269" s="1"/>
      <c r="K269" s="1"/>
      <c r="L269" s="1"/>
      <c r="M269" s="33"/>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2"/>
      <c r="AY269" s="1"/>
      <c r="AZ269" s="1"/>
      <c r="BA269" s="1"/>
      <c r="BB269" s="1"/>
      <c r="BC269" s="1"/>
    </row>
    <row r="270" spans="1:55" ht="15.75" hidden="1" customHeight="1">
      <c r="A270" s="1"/>
      <c r="B270" s="1"/>
      <c r="C270" s="1"/>
      <c r="D270" s="1"/>
      <c r="E270" s="32"/>
      <c r="F270" s="1"/>
      <c r="G270" s="32"/>
      <c r="H270" s="32"/>
      <c r="I270" s="32"/>
      <c r="J270" s="1"/>
      <c r="K270" s="1"/>
      <c r="L270" s="1"/>
      <c r="M270" s="33"/>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2"/>
      <c r="AY270" s="1"/>
      <c r="AZ270" s="1"/>
      <c r="BA270" s="1"/>
      <c r="BB270" s="1"/>
      <c r="BC270" s="1"/>
    </row>
    <row r="271" spans="1:55" ht="15.75" hidden="1" customHeight="1">
      <c r="A271" s="1"/>
      <c r="B271" s="1"/>
      <c r="C271" s="1"/>
      <c r="D271" s="1"/>
      <c r="E271" s="32"/>
      <c r="F271" s="1"/>
      <c r="G271" s="32"/>
      <c r="H271" s="32"/>
      <c r="I271" s="32"/>
      <c r="J271" s="1"/>
      <c r="K271" s="1"/>
      <c r="L271" s="1"/>
      <c r="M271" s="33"/>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2"/>
      <c r="AY271" s="1"/>
      <c r="AZ271" s="1"/>
      <c r="BA271" s="1"/>
      <c r="BB271" s="1"/>
      <c r="BC271" s="1"/>
    </row>
    <row r="272" spans="1:55" ht="15.75" hidden="1" customHeight="1">
      <c r="A272" s="1"/>
      <c r="B272" s="1"/>
      <c r="C272" s="1"/>
      <c r="D272" s="1"/>
      <c r="E272" s="32"/>
      <c r="F272" s="1"/>
      <c r="G272" s="32"/>
      <c r="H272" s="32"/>
      <c r="I272" s="32"/>
      <c r="J272" s="1"/>
      <c r="K272" s="1"/>
      <c r="L272" s="1"/>
      <c r="M272" s="33"/>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2"/>
      <c r="AY272" s="1"/>
      <c r="AZ272" s="1"/>
      <c r="BA272" s="1"/>
      <c r="BB272" s="1"/>
      <c r="BC272" s="1"/>
    </row>
    <row r="273" spans="1:55" ht="15.75" hidden="1" customHeight="1">
      <c r="A273" s="1"/>
      <c r="B273" s="1"/>
      <c r="C273" s="1"/>
      <c r="D273" s="1"/>
      <c r="E273" s="32"/>
      <c r="F273" s="1"/>
      <c r="G273" s="32"/>
      <c r="H273" s="32"/>
      <c r="I273" s="32"/>
      <c r="J273" s="1"/>
      <c r="K273" s="1"/>
      <c r="L273" s="1"/>
      <c r="M273" s="33"/>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2"/>
      <c r="AY273" s="1"/>
      <c r="AZ273" s="1"/>
      <c r="BA273" s="1"/>
      <c r="BB273" s="1"/>
      <c r="BC273" s="1"/>
    </row>
    <row r="274" spans="1:55" ht="15.75" hidden="1" customHeight="1">
      <c r="A274" s="1"/>
      <c r="B274" s="1"/>
      <c r="C274" s="1"/>
      <c r="D274" s="1"/>
      <c r="E274" s="32"/>
      <c r="F274" s="1"/>
      <c r="G274" s="32"/>
      <c r="H274" s="32"/>
      <c r="I274" s="32"/>
      <c r="J274" s="1"/>
      <c r="K274" s="1"/>
      <c r="L274" s="1"/>
      <c r="M274" s="33"/>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2"/>
      <c r="AY274" s="1"/>
      <c r="AZ274" s="1"/>
      <c r="BA274" s="1"/>
      <c r="BB274" s="1"/>
      <c r="BC274" s="1"/>
    </row>
    <row r="275" spans="1:55" ht="15.75" hidden="1" customHeight="1">
      <c r="A275" s="1"/>
      <c r="B275" s="1"/>
      <c r="C275" s="1"/>
      <c r="D275" s="1"/>
      <c r="E275" s="32"/>
      <c r="F275" s="1"/>
      <c r="G275" s="32"/>
      <c r="H275" s="32"/>
      <c r="I275" s="32"/>
      <c r="J275" s="1"/>
      <c r="K275" s="1"/>
      <c r="L275" s="1"/>
      <c r="M275" s="33"/>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2"/>
      <c r="AY275" s="1"/>
      <c r="AZ275" s="1"/>
      <c r="BA275" s="1"/>
      <c r="BB275" s="1"/>
      <c r="BC275" s="1"/>
    </row>
    <row r="276" spans="1:55" ht="15.75" hidden="1" customHeight="1">
      <c r="A276" s="1"/>
      <c r="B276" s="1"/>
      <c r="C276" s="1"/>
      <c r="D276" s="1"/>
      <c r="E276" s="32"/>
      <c r="F276" s="1"/>
      <c r="G276" s="32"/>
      <c r="H276" s="32"/>
      <c r="I276" s="32"/>
      <c r="J276" s="1"/>
      <c r="K276" s="1"/>
      <c r="L276" s="1"/>
      <c r="M276" s="33"/>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2"/>
      <c r="AY276" s="1"/>
      <c r="AZ276" s="1"/>
      <c r="BA276" s="1"/>
      <c r="BB276" s="1"/>
      <c r="BC276" s="1"/>
    </row>
    <row r="277" spans="1:55" ht="15.75" hidden="1" customHeight="1">
      <c r="A277" s="1"/>
      <c r="B277" s="1"/>
      <c r="C277" s="1"/>
      <c r="D277" s="1"/>
      <c r="E277" s="32"/>
      <c r="F277" s="1"/>
      <c r="G277" s="32"/>
      <c r="H277" s="32"/>
      <c r="I277" s="32"/>
      <c r="J277" s="1"/>
      <c r="K277" s="1"/>
      <c r="L277" s="1"/>
      <c r="M277" s="33"/>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2"/>
      <c r="AY277" s="1"/>
      <c r="AZ277" s="1"/>
      <c r="BA277" s="1"/>
      <c r="BB277" s="1"/>
      <c r="BC277" s="1"/>
    </row>
    <row r="278" spans="1:55" ht="15.75" hidden="1" customHeight="1">
      <c r="A278" s="1"/>
      <c r="B278" s="1"/>
      <c r="C278" s="1"/>
      <c r="D278" s="1"/>
      <c r="E278" s="32"/>
      <c r="F278" s="1"/>
      <c r="G278" s="32"/>
      <c r="H278" s="32"/>
      <c r="I278" s="32"/>
      <c r="J278" s="1"/>
      <c r="K278" s="1"/>
      <c r="L278" s="1"/>
      <c r="M278" s="33"/>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2"/>
      <c r="AY278" s="1"/>
      <c r="AZ278" s="1"/>
      <c r="BA278" s="1"/>
      <c r="BB278" s="1"/>
      <c r="BC278" s="1"/>
    </row>
    <row r="279" spans="1:55" ht="15.75" hidden="1" customHeight="1">
      <c r="A279" s="1"/>
      <c r="B279" s="1"/>
      <c r="C279" s="1"/>
      <c r="D279" s="1"/>
      <c r="E279" s="32"/>
      <c r="F279" s="1"/>
      <c r="G279" s="32"/>
      <c r="H279" s="32"/>
      <c r="I279" s="32"/>
      <c r="J279" s="1"/>
      <c r="K279" s="1"/>
      <c r="L279" s="1"/>
      <c r="M279" s="33"/>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2"/>
      <c r="AY279" s="1"/>
      <c r="AZ279" s="1"/>
      <c r="BA279" s="1"/>
      <c r="BB279" s="1"/>
      <c r="BC279" s="1"/>
    </row>
    <row r="280" spans="1:55" ht="15.75" hidden="1" customHeight="1">
      <c r="A280" s="1"/>
      <c r="B280" s="1"/>
      <c r="C280" s="1"/>
      <c r="D280" s="1"/>
      <c r="E280" s="32"/>
      <c r="F280" s="1"/>
      <c r="G280" s="32"/>
      <c r="H280" s="32"/>
      <c r="I280" s="32"/>
      <c r="J280" s="1"/>
      <c r="K280" s="1"/>
      <c r="L280" s="1"/>
      <c r="M280" s="33"/>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2"/>
      <c r="AY280" s="1"/>
      <c r="AZ280" s="1"/>
      <c r="BA280" s="1"/>
      <c r="BB280" s="1"/>
      <c r="BC280" s="1"/>
    </row>
    <row r="281" spans="1:55" ht="15.75" hidden="1" customHeight="1">
      <c r="A281" s="1"/>
      <c r="B281" s="1"/>
      <c r="C281" s="1"/>
      <c r="D281" s="1"/>
      <c r="E281" s="32"/>
      <c r="F281" s="1"/>
      <c r="G281" s="32"/>
      <c r="H281" s="32"/>
      <c r="I281" s="32"/>
      <c r="J281" s="1"/>
      <c r="K281" s="1"/>
      <c r="L281" s="1"/>
      <c r="M281" s="33"/>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2"/>
      <c r="AY281" s="1"/>
      <c r="AZ281" s="1"/>
      <c r="BA281" s="1"/>
      <c r="BB281" s="1"/>
      <c r="BC281" s="1"/>
    </row>
    <row r="282" spans="1:55" ht="15.75" hidden="1" customHeight="1">
      <c r="A282" s="1"/>
      <c r="B282" s="1"/>
      <c r="C282" s="1"/>
      <c r="D282" s="1"/>
      <c r="E282" s="32"/>
      <c r="F282" s="1"/>
      <c r="G282" s="32"/>
      <c r="H282" s="32"/>
      <c r="I282" s="32"/>
      <c r="J282" s="1"/>
      <c r="K282" s="1"/>
      <c r="L282" s="1"/>
      <c r="M282" s="33"/>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2"/>
      <c r="AY282" s="1"/>
      <c r="AZ282" s="1"/>
      <c r="BA282" s="1"/>
      <c r="BB282" s="1"/>
      <c r="BC282" s="1"/>
    </row>
    <row r="283" spans="1:55" ht="15.75" hidden="1" customHeight="1">
      <c r="A283" s="1"/>
      <c r="B283" s="1"/>
      <c r="C283" s="1"/>
      <c r="D283" s="1"/>
      <c r="E283" s="32"/>
      <c r="F283" s="1"/>
      <c r="G283" s="32"/>
      <c r="H283" s="32"/>
      <c r="I283" s="32"/>
      <c r="J283" s="1"/>
      <c r="K283" s="1"/>
      <c r="L283" s="1"/>
      <c r="M283" s="33"/>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2"/>
      <c r="AY283" s="1"/>
      <c r="AZ283" s="1"/>
      <c r="BA283" s="1"/>
      <c r="BB283" s="1"/>
      <c r="BC283" s="1"/>
    </row>
    <row r="284" spans="1:55" ht="15.75" hidden="1" customHeight="1">
      <c r="A284" s="1"/>
      <c r="B284" s="1"/>
      <c r="C284" s="1"/>
      <c r="D284" s="1"/>
      <c r="E284" s="32"/>
      <c r="F284" s="1"/>
      <c r="G284" s="32"/>
      <c r="H284" s="32"/>
      <c r="I284" s="32"/>
      <c r="J284" s="1"/>
      <c r="K284" s="1"/>
      <c r="L284" s="1"/>
      <c r="M284" s="33"/>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2"/>
      <c r="AY284" s="1"/>
      <c r="AZ284" s="1"/>
      <c r="BA284" s="1"/>
      <c r="BB284" s="1"/>
      <c r="BC284" s="1"/>
    </row>
    <row r="285" spans="1:55" ht="15.75" hidden="1" customHeight="1">
      <c r="A285" s="1"/>
      <c r="B285" s="1"/>
      <c r="C285" s="1"/>
      <c r="D285" s="1"/>
      <c r="E285" s="32"/>
      <c r="F285" s="1"/>
      <c r="G285" s="32"/>
      <c r="H285" s="32"/>
      <c r="I285" s="32"/>
      <c r="J285" s="1"/>
      <c r="K285" s="1"/>
      <c r="L285" s="1"/>
      <c r="M285" s="33"/>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2"/>
      <c r="AY285" s="1"/>
      <c r="AZ285" s="1"/>
      <c r="BA285" s="1"/>
      <c r="BB285" s="1"/>
      <c r="BC285" s="1"/>
    </row>
    <row r="286" spans="1:55" ht="15.75" hidden="1" customHeight="1">
      <c r="A286" s="1"/>
      <c r="B286" s="1"/>
      <c r="C286" s="1"/>
      <c r="D286" s="1"/>
      <c r="E286" s="32"/>
      <c r="F286" s="1"/>
      <c r="G286" s="32"/>
      <c r="H286" s="32"/>
      <c r="I286" s="32"/>
      <c r="J286" s="1"/>
      <c r="K286" s="1"/>
      <c r="L286" s="1"/>
      <c r="M286" s="33"/>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2"/>
      <c r="AY286" s="1"/>
      <c r="AZ286" s="1"/>
      <c r="BA286" s="1"/>
      <c r="BB286" s="1"/>
      <c r="BC286" s="1"/>
    </row>
    <row r="287" spans="1:55" ht="15.75" hidden="1" customHeight="1">
      <c r="A287" s="1"/>
      <c r="B287" s="1"/>
      <c r="C287" s="1"/>
      <c r="D287" s="1"/>
      <c r="E287" s="32"/>
      <c r="F287" s="1"/>
      <c r="G287" s="32"/>
      <c r="H287" s="32"/>
      <c r="I287" s="32"/>
      <c r="J287" s="1"/>
      <c r="K287" s="1"/>
      <c r="L287" s="1"/>
      <c r="M287" s="33"/>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2"/>
      <c r="AY287" s="1"/>
      <c r="AZ287" s="1"/>
      <c r="BA287" s="1"/>
      <c r="BB287" s="1"/>
      <c r="BC287" s="1"/>
    </row>
    <row r="288" spans="1:55" ht="15.75" hidden="1" customHeight="1">
      <c r="A288" s="1"/>
      <c r="B288" s="1"/>
      <c r="C288" s="1"/>
      <c r="D288" s="1"/>
      <c r="E288" s="32"/>
      <c r="F288" s="1"/>
      <c r="G288" s="32"/>
      <c r="H288" s="32"/>
      <c r="I288" s="32"/>
      <c r="J288" s="1"/>
      <c r="K288" s="1"/>
      <c r="L288" s="1"/>
      <c r="M288" s="33"/>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2"/>
      <c r="AY288" s="1"/>
      <c r="AZ288" s="1"/>
      <c r="BA288" s="1"/>
      <c r="BB288" s="1"/>
      <c r="BC288" s="1"/>
    </row>
    <row r="289" spans="1:55" ht="15.75" hidden="1" customHeight="1">
      <c r="A289" s="1"/>
      <c r="B289" s="1"/>
      <c r="C289" s="1"/>
      <c r="D289" s="1"/>
      <c r="E289" s="32"/>
      <c r="F289" s="1"/>
      <c r="G289" s="32"/>
      <c r="H289" s="32"/>
      <c r="I289" s="32"/>
      <c r="J289" s="1"/>
      <c r="K289" s="1"/>
      <c r="L289" s="1"/>
      <c r="M289" s="33"/>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2"/>
      <c r="AY289" s="1"/>
      <c r="AZ289" s="1"/>
      <c r="BA289" s="1"/>
      <c r="BB289" s="1"/>
      <c r="BC289" s="1"/>
    </row>
    <row r="290" spans="1:55" ht="15.75" hidden="1" customHeight="1">
      <c r="A290" s="1"/>
      <c r="B290" s="1"/>
      <c r="C290" s="1"/>
      <c r="D290" s="1"/>
      <c r="E290" s="32"/>
      <c r="F290" s="1"/>
      <c r="G290" s="32"/>
      <c r="H290" s="32"/>
      <c r="I290" s="32"/>
      <c r="J290" s="1"/>
      <c r="K290" s="1"/>
      <c r="L290" s="1"/>
      <c r="M290" s="33"/>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2"/>
      <c r="AY290" s="1"/>
      <c r="AZ290" s="1"/>
      <c r="BA290" s="1"/>
      <c r="BB290" s="1"/>
      <c r="BC290" s="1"/>
    </row>
    <row r="291" spans="1:55" ht="15.75" hidden="1" customHeight="1">
      <c r="A291" s="1"/>
      <c r="B291" s="1"/>
      <c r="C291" s="1"/>
      <c r="D291" s="1"/>
      <c r="E291" s="32"/>
      <c r="F291" s="1"/>
      <c r="G291" s="32"/>
      <c r="H291" s="32"/>
      <c r="I291" s="32"/>
      <c r="J291" s="1"/>
      <c r="K291" s="1"/>
      <c r="L291" s="1"/>
      <c r="M291" s="33"/>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2"/>
      <c r="AY291" s="1"/>
      <c r="AZ291" s="1"/>
      <c r="BA291" s="1"/>
      <c r="BB291" s="1"/>
      <c r="BC291" s="1"/>
    </row>
    <row r="292" spans="1:55" ht="15.75" hidden="1" customHeight="1">
      <c r="A292" s="1"/>
      <c r="B292" s="1"/>
      <c r="C292" s="1"/>
      <c r="D292" s="1"/>
      <c r="E292" s="32"/>
      <c r="F292" s="1"/>
      <c r="G292" s="32"/>
      <c r="H292" s="32"/>
      <c r="I292" s="32"/>
      <c r="J292" s="1"/>
      <c r="K292" s="1"/>
      <c r="L292" s="1"/>
      <c r="M292" s="33"/>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2"/>
      <c r="AY292" s="1"/>
      <c r="AZ292" s="1"/>
      <c r="BA292" s="1"/>
      <c r="BB292" s="1"/>
      <c r="BC292" s="1"/>
    </row>
    <row r="293" spans="1:55" ht="15.75" hidden="1" customHeight="1">
      <c r="A293" s="1"/>
      <c r="B293" s="1"/>
      <c r="C293" s="1"/>
      <c r="D293" s="1"/>
      <c r="E293" s="32"/>
      <c r="F293" s="1"/>
      <c r="G293" s="32"/>
      <c r="H293" s="32"/>
      <c r="I293" s="32"/>
      <c r="J293" s="1"/>
      <c r="K293" s="1"/>
      <c r="L293" s="1"/>
      <c r="M293" s="33"/>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2"/>
      <c r="AY293" s="1"/>
      <c r="AZ293" s="1"/>
      <c r="BA293" s="1"/>
      <c r="BB293" s="1"/>
      <c r="BC293" s="1"/>
    </row>
    <row r="294" spans="1:55" ht="15.75" hidden="1" customHeight="1">
      <c r="A294" s="1"/>
      <c r="B294" s="1"/>
      <c r="C294" s="1"/>
      <c r="D294" s="1"/>
      <c r="E294" s="32"/>
      <c r="F294" s="1"/>
      <c r="G294" s="32"/>
      <c r="H294" s="32"/>
      <c r="I294" s="32"/>
      <c r="J294" s="1"/>
      <c r="K294" s="1"/>
      <c r="L294" s="1"/>
      <c r="M294" s="33"/>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2"/>
      <c r="AY294" s="1"/>
      <c r="AZ294" s="1"/>
      <c r="BA294" s="1"/>
      <c r="BB294" s="1"/>
      <c r="BC294" s="1"/>
    </row>
    <row r="295" spans="1:55" ht="15.75" hidden="1" customHeight="1">
      <c r="A295" s="1"/>
      <c r="B295" s="1"/>
      <c r="C295" s="1"/>
      <c r="D295" s="1"/>
      <c r="E295" s="32"/>
      <c r="F295" s="1"/>
      <c r="G295" s="32"/>
      <c r="H295" s="32"/>
      <c r="I295" s="32"/>
      <c r="J295" s="1"/>
      <c r="K295" s="1"/>
      <c r="L295" s="1"/>
      <c r="M295" s="33"/>
      <c r="N295" s="1"/>
      <c r="O295" s="1"/>
      <c r="P295" s="47"/>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2"/>
      <c r="AY295" s="1"/>
      <c r="AZ295" s="1"/>
      <c r="BA295" s="1"/>
      <c r="BB295" s="1"/>
      <c r="BC295" s="1"/>
    </row>
    <row r="296" spans="1:55" ht="15.75" hidden="1" customHeight="1">
      <c r="A296" s="1"/>
      <c r="B296" s="1"/>
      <c r="C296" s="1"/>
      <c r="D296" s="1"/>
      <c r="E296" s="48"/>
      <c r="F296" s="1"/>
      <c r="G296" s="32"/>
      <c r="H296" s="32"/>
      <c r="I296" s="32"/>
      <c r="J296" s="1"/>
      <c r="K296" s="1"/>
      <c r="L296" s="1"/>
      <c r="M296" s="33"/>
      <c r="N296" s="1"/>
      <c r="O296" s="1"/>
      <c r="P296" s="47"/>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2"/>
      <c r="AY296" s="1"/>
      <c r="AZ296" s="1"/>
      <c r="BA296" s="1"/>
      <c r="BB296" s="1"/>
      <c r="BC296" s="1"/>
    </row>
    <row r="297" spans="1:55" ht="15.75" hidden="1" customHeight="1">
      <c r="A297" s="1"/>
      <c r="B297" s="1"/>
      <c r="C297" s="1"/>
      <c r="D297" s="1"/>
      <c r="E297" s="32"/>
      <c r="F297" s="1"/>
      <c r="G297" s="32"/>
      <c r="H297" s="32"/>
      <c r="I297" s="32"/>
      <c r="J297" s="1"/>
      <c r="K297" s="1"/>
      <c r="L297" s="1"/>
      <c r="M297" s="33"/>
      <c r="N297" s="1"/>
      <c r="O297" s="1"/>
      <c r="P297" s="47"/>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2"/>
      <c r="AY297" s="1"/>
      <c r="AZ297" s="1"/>
      <c r="BA297" s="1"/>
      <c r="BB297" s="1"/>
      <c r="BC297" s="1"/>
    </row>
    <row r="298" spans="1:55" ht="15.75" hidden="1" customHeight="1">
      <c r="A298" s="1"/>
      <c r="B298" s="1"/>
      <c r="C298" s="1"/>
      <c r="D298" s="1"/>
      <c r="E298" s="32"/>
      <c r="F298" s="1"/>
      <c r="G298" s="32"/>
      <c r="H298" s="32"/>
      <c r="I298" s="32"/>
      <c r="J298" s="1"/>
      <c r="K298" s="1"/>
      <c r="L298" s="1"/>
      <c r="M298" s="33"/>
      <c r="N298" s="1"/>
      <c r="O298" s="1"/>
      <c r="P298" s="47"/>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2"/>
      <c r="AY298" s="1"/>
      <c r="AZ298" s="1"/>
      <c r="BA298" s="1"/>
      <c r="BB298" s="1"/>
      <c r="BC298" s="1"/>
    </row>
    <row r="299" spans="1:55" ht="15.75" hidden="1" customHeight="1">
      <c r="A299" s="1"/>
      <c r="B299" s="1"/>
      <c r="C299" s="1"/>
      <c r="D299" s="1"/>
      <c r="E299" s="32"/>
      <c r="F299" s="1"/>
      <c r="G299" s="32"/>
      <c r="H299" s="32"/>
      <c r="I299" s="32"/>
      <c r="J299" s="1"/>
      <c r="K299" s="1"/>
      <c r="L299" s="1">
        <v>23</v>
      </c>
      <c r="M299" s="49">
        <v>1</v>
      </c>
      <c r="N299" s="1"/>
      <c r="O299" s="1"/>
      <c r="P299" s="47"/>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2"/>
      <c r="AY299" s="1"/>
      <c r="AZ299" s="1"/>
      <c r="BA299" s="1"/>
      <c r="BB299" s="1"/>
      <c r="BC299" s="1"/>
    </row>
    <row r="300" spans="1:55" ht="15.75" hidden="1" customHeight="1">
      <c r="A300" s="1"/>
      <c r="B300" s="1"/>
      <c r="C300" s="1"/>
      <c r="D300" s="1"/>
      <c r="E300" s="32"/>
      <c r="F300" s="1"/>
      <c r="G300" s="32"/>
      <c r="H300" s="32"/>
      <c r="I300" s="32"/>
      <c r="J300" s="1"/>
      <c r="K300" s="1"/>
      <c r="L300" s="1">
        <v>2</v>
      </c>
      <c r="M300" s="50">
        <f>L300*M299/L299</f>
        <v>8.6956521739130432E-2</v>
      </c>
      <c r="N300" s="1"/>
      <c r="O300" s="1"/>
      <c r="P300" s="47"/>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2"/>
      <c r="AY300" s="1"/>
      <c r="AZ300" s="1"/>
      <c r="BA300" s="1"/>
      <c r="BB300" s="1"/>
      <c r="BC300" s="1"/>
    </row>
    <row r="301" spans="1:55" ht="15.75" hidden="1" customHeight="1">
      <c r="A301" s="1"/>
      <c r="B301" s="1"/>
      <c r="C301" s="1"/>
      <c r="D301" s="1"/>
      <c r="E301" s="32"/>
      <c r="F301" s="1"/>
      <c r="G301" s="32"/>
      <c r="H301" s="32"/>
      <c r="I301" s="32"/>
      <c r="J301" s="1"/>
      <c r="K301" s="1"/>
      <c r="L301" s="1"/>
      <c r="M301" s="33"/>
      <c r="N301" s="1"/>
      <c r="O301" s="1"/>
      <c r="P301" s="47"/>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2"/>
      <c r="AY301" s="1"/>
      <c r="AZ301" s="1"/>
      <c r="BA301" s="1"/>
      <c r="BB301" s="1"/>
      <c r="BC301" s="1"/>
    </row>
    <row r="302" spans="1:55" ht="15.75" hidden="1" customHeight="1">
      <c r="A302" s="1"/>
      <c r="B302" s="1"/>
      <c r="C302" s="1"/>
      <c r="D302" s="1"/>
      <c r="E302" s="32"/>
      <c r="F302" s="1"/>
      <c r="G302" s="32"/>
      <c r="H302" s="32"/>
      <c r="I302" s="32"/>
      <c r="J302" s="1"/>
      <c r="K302" s="1"/>
      <c r="L302" s="1"/>
      <c r="M302" s="33"/>
      <c r="N302" s="1"/>
      <c r="O302" s="1"/>
      <c r="P302" s="47"/>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2"/>
      <c r="AY302" s="1"/>
      <c r="AZ302" s="1"/>
      <c r="BA302" s="1"/>
      <c r="BB302" s="1"/>
      <c r="BC302" s="1"/>
    </row>
    <row r="303" spans="1:55" ht="15.75" hidden="1" customHeight="1">
      <c r="A303" s="1"/>
      <c r="B303" s="1"/>
      <c r="C303" s="1"/>
      <c r="D303" s="1"/>
      <c r="E303" s="32"/>
      <c r="F303" s="1"/>
      <c r="G303" s="32"/>
      <c r="H303" s="32"/>
      <c r="I303" s="32"/>
      <c r="J303" s="1"/>
      <c r="K303" s="1"/>
      <c r="L303" s="1"/>
      <c r="M303" s="33"/>
      <c r="N303" s="1"/>
      <c r="O303" s="1"/>
      <c r="P303" s="47"/>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2"/>
      <c r="AY303" s="1"/>
      <c r="AZ303" s="1"/>
      <c r="BA303" s="1"/>
      <c r="BB303" s="1"/>
      <c r="BC303" s="1"/>
    </row>
    <row r="304" spans="1:55" ht="15.75" hidden="1" customHeight="1">
      <c r="A304" s="1"/>
      <c r="B304" s="1"/>
      <c r="C304" s="1"/>
      <c r="D304" s="1"/>
      <c r="E304" s="32"/>
      <c r="F304" s="1"/>
      <c r="G304" s="32"/>
      <c r="H304" s="32"/>
      <c r="I304" s="32"/>
      <c r="J304" s="1"/>
      <c r="K304" s="1"/>
      <c r="L304" s="1"/>
      <c r="M304" s="33"/>
      <c r="N304" s="1"/>
      <c r="O304" s="1"/>
      <c r="P304" s="47"/>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2"/>
      <c r="AY304" s="1"/>
      <c r="AZ304" s="1"/>
      <c r="BA304" s="1"/>
      <c r="BB304" s="1"/>
      <c r="BC304" s="1"/>
    </row>
    <row r="305" spans="1:55" ht="15.75" hidden="1" customHeight="1">
      <c r="A305" s="1"/>
      <c r="B305" s="1"/>
      <c r="C305" s="1"/>
      <c r="D305" s="1"/>
      <c r="E305" s="32"/>
      <c r="F305" s="1"/>
      <c r="G305" s="32"/>
      <c r="H305" s="32"/>
      <c r="I305" s="32"/>
      <c r="J305" s="1"/>
      <c r="K305" s="1"/>
      <c r="L305" s="1"/>
      <c r="M305" s="33"/>
      <c r="N305" s="1"/>
      <c r="O305" s="1"/>
      <c r="P305" s="47"/>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2"/>
      <c r="AY305" s="1"/>
      <c r="AZ305" s="1"/>
      <c r="BA305" s="1"/>
      <c r="BB305" s="1"/>
      <c r="BC305" s="1"/>
    </row>
    <row r="306" spans="1:55" ht="15.75" hidden="1" customHeight="1">
      <c r="A306" s="1"/>
      <c r="B306" s="1"/>
      <c r="C306" s="1"/>
      <c r="D306" s="1"/>
      <c r="E306" s="32"/>
      <c r="F306" s="1"/>
      <c r="G306" s="32"/>
      <c r="H306" s="32"/>
      <c r="I306" s="32"/>
      <c r="J306" s="1"/>
      <c r="K306" s="1"/>
      <c r="L306" s="1"/>
      <c r="M306" s="33"/>
      <c r="N306" s="1"/>
      <c r="O306" s="1"/>
      <c r="P306" s="47"/>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2"/>
      <c r="AY306" s="1"/>
      <c r="AZ306" s="1"/>
      <c r="BA306" s="1"/>
      <c r="BB306" s="1"/>
      <c r="BC306" s="1"/>
    </row>
    <row r="307" spans="1:55" ht="15.75" hidden="1" customHeight="1">
      <c r="A307" s="1"/>
      <c r="B307" s="1"/>
      <c r="C307" s="1"/>
      <c r="D307" s="1"/>
      <c r="E307" s="32"/>
      <c r="F307" s="1"/>
      <c r="G307" s="32"/>
      <c r="H307" s="32"/>
      <c r="I307" s="32"/>
      <c r="J307" s="1"/>
      <c r="K307" s="1"/>
      <c r="L307" s="1"/>
      <c r="M307" s="33"/>
      <c r="N307" s="1"/>
      <c r="O307" s="1"/>
      <c r="P307" s="47"/>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2"/>
      <c r="AY307" s="1"/>
      <c r="AZ307" s="1"/>
      <c r="BA307" s="1"/>
      <c r="BB307" s="1"/>
      <c r="BC307" s="1"/>
    </row>
    <row r="308" spans="1:55" ht="15.75" hidden="1" customHeight="1">
      <c r="A308" s="1"/>
      <c r="B308" s="1"/>
      <c r="C308" s="1"/>
      <c r="D308" s="1"/>
      <c r="E308" s="32"/>
      <c r="F308" s="1"/>
      <c r="G308" s="32"/>
      <c r="H308" s="32"/>
      <c r="I308" s="32"/>
      <c r="J308" s="1"/>
      <c r="K308" s="1"/>
      <c r="L308" s="1"/>
      <c r="M308" s="33"/>
      <c r="N308" s="1"/>
      <c r="O308" s="1"/>
      <c r="P308" s="47"/>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2"/>
      <c r="AY308" s="1"/>
      <c r="AZ308" s="1"/>
      <c r="BA308" s="1"/>
      <c r="BB308" s="1"/>
      <c r="BC308" s="1"/>
    </row>
    <row r="309" spans="1:55" ht="15.75" hidden="1" customHeight="1">
      <c r="A309" s="1"/>
      <c r="B309" s="1"/>
      <c r="C309" s="1"/>
      <c r="D309" s="1"/>
      <c r="E309" s="32"/>
      <c r="F309" s="1"/>
      <c r="G309" s="32"/>
      <c r="H309" s="32"/>
      <c r="I309" s="32"/>
      <c r="J309" s="1"/>
      <c r="K309" s="1"/>
      <c r="L309" s="1"/>
      <c r="M309" s="33"/>
      <c r="N309" s="1"/>
      <c r="O309" s="1"/>
      <c r="P309" s="47"/>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2"/>
      <c r="AY309" s="1"/>
      <c r="AZ309" s="1"/>
      <c r="BA309" s="1"/>
      <c r="BB309" s="1"/>
      <c r="BC309" s="1"/>
    </row>
    <row r="310" spans="1:55" ht="15.75" hidden="1" customHeight="1">
      <c r="A310" s="1"/>
      <c r="B310" s="1"/>
      <c r="C310" s="1"/>
      <c r="D310" s="1"/>
      <c r="E310" s="32"/>
      <c r="F310" s="1"/>
      <c r="G310" s="32"/>
      <c r="H310" s="32"/>
      <c r="I310" s="32"/>
      <c r="J310" s="1"/>
      <c r="K310" s="1"/>
      <c r="L310" s="1"/>
      <c r="M310" s="33"/>
      <c r="N310" s="1"/>
      <c r="O310" s="1"/>
      <c r="P310" s="47"/>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2"/>
      <c r="AY310" s="1"/>
      <c r="AZ310" s="1"/>
      <c r="BA310" s="1"/>
      <c r="BB310" s="1"/>
      <c r="BC310" s="1"/>
    </row>
    <row r="311" spans="1:55" ht="15.75" hidden="1" customHeight="1">
      <c r="A311" s="1"/>
      <c r="B311" s="1"/>
      <c r="C311" s="1"/>
      <c r="D311" s="1"/>
      <c r="E311" s="32"/>
      <c r="F311" s="1"/>
      <c r="G311" s="32"/>
      <c r="H311" s="32"/>
      <c r="I311" s="32"/>
      <c r="J311" s="1"/>
      <c r="K311" s="1"/>
      <c r="L311" s="1"/>
      <c r="M311" s="33"/>
      <c r="N311" s="1"/>
      <c r="O311" s="1"/>
      <c r="P311" s="47"/>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2"/>
      <c r="AY311" s="1"/>
      <c r="AZ311" s="1"/>
      <c r="BA311" s="1"/>
      <c r="BB311" s="1"/>
      <c r="BC311" s="1"/>
    </row>
    <row r="312" spans="1:55" ht="15.75" hidden="1" customHeight="1">
      <c r="A312" s="1"/>
      <c r="B312" s="1"/>
      <c r="C312" s="1"/>
      <c r="D312" s="1"/>
      <c r="E312" s="32"/>
      <c r="F312" s="1"/>
      <c r="G312" s="32"/>
      <c r="H312" s="32"/>
      <c r="I312" s="32"/>
      <c r="J312" s="1"/>
      <c r="K312" s="1"/>
      <c r="L312" s="1"/>
      <c r="M312" s="33"/>
      <c r="N312" s="1"/>
      <c r="O312" s="1"/>
      <c r="P312" s="47"/>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2"/>
      <c r="AY312" s="1"/>
      <c r="AZ312" s="1"/>
      <c r="BA312" s="1"/>
      <c r="BB312" s="1"/>
      <c r="BC312" s="1"/>
    </row>
    <row r="313" spans="1:55" ht="15.75" hidden="1" customHeight="1">
      <c r="A313" s="1"/>
      <c r="B313" s="1"/>
      <c r="C313" s="1"/>
      <c r="D313" s="1"/>
      <c r="E313" s="32"/>
      <c r="F313" s="1"/>
      <c r="G313" s="32"/>
      <c r="H313" s="32"/>
      <c r="I313" s="32"/>
      <c r="J313" s="1"/>
      <c r="K313" s="1"/>
      <c r="L313" s="1"/>
      <c r="M313" s="33"/>
      <c r="N313" s="1"/>
      <c r="O313" s="1"/>
      <c r="P313" s="47"/>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2"/>
      <c r="AY313" s="1"/>
      <c r="AZ313" s="1"/>
      <c r="BA313" s="1"/>
      <c r="BB313" s="1"/>
      <c r="BC313" s="1"/>
    </row>
    <row r="314" spans="1:55" ht="15.75" hidden="1" customHeight="1">
      <c r="A314" s="1"/>
      <c r="B314" s="1"/>
      <c r="C314" s="1"/>
      <c r="D314" s="1"/>
      <c r="E314" s="32"/>
      <c r="F314" s="1"/>
      <c r="G314" s="32"/>
      <c r="H314" s="32"/>
      <c r="I314" s="32"/>
      <c r="J314" s="1"/>
      <c r="K314" s="1"/>
      <c r="L314" s="1"/>
      <c r="M314" s="33"/>
      <c r="N314" s="1"/>
      <c r="O314" s="1"/>
      <c r="P314" s="47"/>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2"/>
      <c r="AY314" s="1"/>
      <c r="AZ314" s="1"/>
      <c r="BA314" s="1"/>
      <c r="BB314" s="1"/>
      <c r="BC314" s="1"/>
    </row>
    <row r="315" spans="1:55" ht="15.75" hidden="1" customHeight="1">
      <c r="A315" s="1"/>
      <c r="B315" s="1"/>
      <c r="C315" s="1"/>
      <c r="D315" s="1"/>
      <c r="E315" s="32"/>
      <c r="F315" s="1"/>
      <c r="G315" s="32"/>
      <c r="H315" s="32"/>
      <c r="I315" s="32"/>
      <c r="J315" s="1"/>
      <c r="K315" s="1"/>
      <c r="L315" s="1"/>
      <c r="M315" s="33"/>
      <c r="N315" s="1"/>
      <c r="O315" s="1"/>
      <c r="P315" s="47"/>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2"/>
      <c r="AY315" s="1"/>
      <c r="AZ315" s="1"/>
      <c r="BA315" s="1"/>
      <c r="BB315" s="1"/>
      <c r="BC315" s="1"/>
    </row>
    <row r="316" spans="1:55" ht="15.75" hidden="1" customHeight="1">
      <c r="A316" s="1"/>
      <c r="B316" s="1"/>
      <c r="C316" s="1"/>
      <c r="D316" s="1"/>
      <c r="E316" s="32"/>
      <c r="F316" s="1"/>
      <c r="G316" s="32"/>
      <c r="H316" s="32"/>
      <c r="I316" s="32"/>
      <c r="J316" s="1"/>
      <c r="K316" s="1"/>
      <c r="L316" s="1"/>
      <c r="M316" s="33"/>
      <c r="N316" s="1"/>
      <c r="O316" s="1"/>
      <c r="P316" s="47"/>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2"/>
      <c r="AY316" s="1"/>
      <c r="AZ316" s="1"/>
      <c r="BA316" s="1"/>
      <c r="BB316" s="1"/>
      <c r="BC316" s="1"/>
    </row>
    <row r="317" spans="1:55" ht="15.75" hidden="1" customHeight="1">
      <c r="A317" s="1"/>
      <c r="B317" s="1"/>
      <c r="C317" s="1"/>
      <c r="D317" s="1"/>
      <c r="E317" s="32"/>
      <c r="F317" s="1"/>
      <c r="G317" s="32"/>
      <c r="H317" s="32"/>
      <c r="I317" s="32"/>
      <c r="J317" s="1"/>
      <c r="K317" s="1"/>
      <c r="L317" s="1"/>
      <c r="M317" s="33"/>
      <c r="N317" s="1"/>
      <c r="O317" s="1"/>
      <c r="P317" s="47"/>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2"/>
      <c r="AY317" s="1"/>
      <c r="AZ317" s="1"/>
      <c r="BA317" s="1"/>
      <c r="BB317" s="1"/>
      <c r="BC317" s="1"/>
    </row>
    <row r="318" spans="1:55" ht="15.75" hidden="1" customHeight="1">
      <c r="A318" s="1"/>
      <c r="B318" s="1"/>
      <c r="C318" s="1"/>
      <c r="D318" s="1"/>
      <c r="E318" s="32"/>
      <c r="F318" s="1"/>
      <c r="G318" s="32"/>
      <c r="H318" s="32"/>
      <c r="I318" s="32"/>
      <c r="J318" s="1"/>
      <c r="K318" s="1"/>
      <c r="L318" s="1"/>
      <c r="M318" s="33"/>
      <c r="N318" s="1"/>
      <c r="O318" s="1"/>
      <c r="P318" s="47"/>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2"/>
      <c r="AY318" s="1"/>
      <c r="AZ318" s="1"/>
      <c r="BA318" s="1"/>
      <c r="BB318" s="1"/>
      <c r="BC318" s="1"/>
    </row>
    <row r="319" spans="1:55" ht="15.75" hidden="1" customHeight="1">
      <c r="A319" s="1"/>
      <c r="B319" s="1"/>
      <c r="C319" s="1"/>
      <c r="D319" s="1"/>
      <c r="E319" s="32"/>
      <c r="F319" s="1"/>
      <c r="G319" s="32"/>
      <c r="H319" s="32"/>
      <c r="I319" s="32"/>
      <c r="J319" s="1"/>
      <c r="K319" s="1"/>
      <c r="L319" s="1"/>
      <c r="M319" s="33"/>
      <c r="N319" s="1"/>
      <c r="O319" s="1"/>
      <c r="P319" s="47"/>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2"/>
      <c r="AY319" s="1"/>
      <c r="AZ319" s="1"/>
      <c r="BA319" s="1"/>
      <c r="BB319" s="1"/>
      <c r="BC319" s="1"/>
    </row>
    <row r="320" spans="1:55" ht="15.75" hidden="1" customHeight="1">
      <c r="A320" s="1"/>
      <c r="B320" s="1"/>
      <c r="C320" s="1"/>
      <c r="D320" s="1"/>
      <c r="E320" s="32"/>
      <c r="F320" s="1"/>
      <c r="G320" s="32"/>
      <c r="H320" s="32"/>
      <c r="I320" s="32"/>
      <c r="J320" s="1"/>
      <c r="K320" s="1"/>
      <c r="L320" s="1"/>
      <c r="M320" s="33"/>
      <c r="N320" s="1"/>
      <c r="O320" s="1"/>
      <c r="P320" s="47"/>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2"/>
      <c r="AY320" s="1"/>
      <c r="AZ320" s="1"/>
      <c r="BA320" s="1"/>
      <c r="BB320" s="1"/>
      <c r="BC320" s="1"/>
    </row>
    <row r="321" spans="1:55" ht="15.75" hidden="1" customHeight="1">
      <c r="A321" s="1"/>
      <c r="B321" s="1"/>
      <c r="C321" s="1"/>
      <c r="D321" s="1"/>
      <c r="E321" s="32"/>
      <c r="F321" s="1"/>
      <c r="G321" s="32"/>
      <c r="H321" s="32"/>
      <c r="I321" s="32"/>
      <c r="J321" s="1"/>
      <c r="K321" s="1"/>
      <c r="L321" s="1"/>
      <c r="M321" s="33"/>
      <c r="N321" s="1"/>
      <c r="O321" s="1"/>
      <c r="P321" s="47"/>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2"/>
      <c r="AY321" s="1"/>
      <c r="AZ321" s="1"/>
      <c r="BA321" s="1"/>
      <c r="BB321" s="1"/>
      <c r="BC321" s="1"/>
    </row>
    <row r="322" spans="1:55" ht="15.75" hidden="1" customHeight="1">
      <c r="A322" s="1"/>
      <c r="B322" s="1"/>
      <c r="C322" s="1"/>
      <c r="D322" s="1"/>
      <c r="E322" s="32"/>
      <c r="F322" s="1"/>
      <c r="G322" s="32"/>
      <c r="H322" s="32"/>
      <c r="I322" s="32"/>
      <c r="J322" s="1"/>
      <c r="K322" s="1"/>
      <c r="L322" s="1"/>
      <c r="M322" s="33"/>
      <c r="N322" s="1"/>
      <c r="O322" s="1"/>
      <c r="P322" s="47"/>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2"/>
      <c r="AY322" s="1"/>
      <c r="AZ322" s="1"/>
      <c r="BA322" s="1"/>
      <c r="BB322" s="1"/>
      <c r="BC322" s="1"/>
    </row>
    <row r="323" spans="1:55" ht="15.75" hidden="1" customHeight="1">
      <c r="A323" s="1"/>
      <c r="B323" s="1"/>
      <c r="C323" s="1"/>
      <c r="D323" s="1"/>
      <c r="E323" s="32"/>
      <c r="F323" s="1"/>
      <c r="G323" s="32"/>
      <c r="H323" s="32"/>
      <c r="I323" s="32"/>
      <c r="J323" s="1"/>
      <c r="K323" s="1"/>
      <c r="L323" s="1"/>
      <c r="M323" s="33"/>
      <c r="N323" s="1"/>
      <c r="O323" s="1"/>
      <c r="P323" s="47"/>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2"/>
      <c r="AY323" s="1"/>
      <c r="AZ323" s="1"/>
      <c r="BA323" s="1"/>
      <c r="BB323" s="1"/>
      <c r="BC323" s="1"/>
    </row>
    <row r="324" spans="1:55" ht="15.75" hidden="1" customHeight="1">
      <c r="A324" s="1"/>
      <c r="B324" s="1"/>
      <c r="C324" s="1"/>
      <c r="D324" s="1"/>
      <c r="E324" s="32"/>
      <c r="F324" s="1"/>
      <c r="G324" s="32"/>
      <c r="H324" s="32"/>
      <c r="I324" s="32"/>
      <c r="J324" s="1"/>
      <c r="K324" s="1"/>
      <c r="L324" s="1"/>
      <c r="M324" s="33"/>
      <c r="N324" s="1"/>
      <c r="O324" s="1"/>
      <c r="P324" s="47"/>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2"/>
      <c r="AY324" s="1"/>
      <c r="AZ324" s="1"/>
      <c r="BA324" s="1"/>
      <c r="BB324" s="1"/>
      <c r="BC324" s="1"/>
    </row>
    <row r="325" spans="1:55" ht="15.75" hidden="1" customHeight="1">
      <c r="A325" s="1"/>
      <c r="B325" s="1"/>
      <c r="C325" s="1"/>
      <c r="D325" s="1"/>
      <c r="E325" s="32"/>
      <c r="F325" s="1"/>
      <c r="G325" s="32"/>
      <c r="H325" s="32"/>
      <c r="I325" s="32"/>
      <c r="J325" s="1"/>
      <c r="K325" s="1"/>
      <c r="L325" s="1"/>
      <c r="M325" s="33"/>
      <c r="N325" s="1"/>
      <c r="O325" s="1"/>
      <c r="P325" s="47"/>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2"/>
      <c r="AY325" s="1"/>
      <c r="AZ325" s="1"/>
      <c r="BA325" s="1"/>
      <c r="BB325" s="1"/>
      <c r="BC325" s="1"/>
    </row>
    <row r="326" spans="1:55" ht="15.75" hidden="1" customHeight="1">
      <c r="A326" s="1"/>
      <c r="B326" s="1"/>
      <c r="C326" s="1"/>
      <c r="D326" s="1"/>
      <c r="E326" s="32"/>
      <c r="F326" s="1"/>
      <c r="G326" s="32"/>
      <c r="H326" s="32"/>
      <c r="I326" s="32"/>
      <c r="J326" s="1"/>
      <c r="K326" s="1"/>
      <c r="L326" s="1"/>
      <c r="M326" s="33"/>
      <c r="N326" s="1"/>
      <c r="O326" s="1"/>
      <c r="P326" s="47"/>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2"/>
      <c r="AY326" s="1"/>
      <c r="AZ326" s="1"/>
      <c r="BA326" s="1"/>
      <c r="BB326" s="1"/>
      <c r="BC326" s="1"/>
    </row>
    <row r="327" spans="1:55" ht="15.75" hidden="1" customHeight="1">
      <c r="A327" s="1"/>
      <c r="B327" s="1"/>
      <c r="C327" s="1"/>
      <c r="D327" s="1"/>
      <c r="E327" s="32"/>
      <c r="F327" s="1"/>
      <c r="G327" s="32"/>
      <c r="H327" s="32"/>
      <c r="I327" s="32"/>
      <c r="J327" s="1"/>
      <c r="K327" s="1"/>
      <c r="L327" s="1"/>
      <c r="M327" s="33"/>
      <c r="N327" s="1"/>
      <c r="O327" s="1"/>
      <c r="P327" s="47"/>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2"/>
      <c r="AY327" s="1"/>
      <c r="AZ327" s="1"/>
      <c r="BA327" s="1"/>
      <c r="BB327" s="1"/>
      <c r="BC327" s="1"/>
    </row>
    <row r="328" spans="1:55" ht="15.75" hidden="1" customHeight="1">
      <c r="A328" s="1"/>
      <c r="B328" s="1"/>
      <c r="C328" s="1"/>
      <c r="D328" s="1"/>
      <c r="E328" s="32"/>
      <c r="F328" s="1"/>
      <c r="G328" s="32"/>
      <c r="H328" s="32"/>
      <c r="I328" s="32"/>
      <c r="J328" s="1"/>
      <c r="K328" s="1"/>
      <c r="L328" s="1"/>
      <c r="M328" s="33"/>
      <c r="N328" s="1"/>
      <c r="O328" s="1"/>
      <c r="P328" s="47"/>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2"/>
      <c r="AY328" s="1"/>
      <c r="AZ328" s="1"/>
      <c r="BA328" s="1"/>
      <c r="BB328" s="1"/>
      <c r="BC328" s="1"/>
    </row>
    <row r="329" spans="1:55" ht="15.75" hidden="1" customHeight="1">
      <c r="A329" s="1"/>
      <c r="B329" s="1"/>
      <c r="C329" s="1"/>
      <c r="D329" s="1"/>
      <c r="E329" s="32"/>
      <c r="F329" s="1"/>
      <c r="G329" s="32"/>
      <c r="H329" s="32"/>
      <c r="I329" s="32"/>
      <c r="J329" s="1"/>
      <c r="K329" s="1"/>
      <c r="L329" s="1"/>
      <c r="M329" s="33"/>
      <c r="N329" s="1"/>
      <c r="O329" s="1"/>
      <c r="P329" s="47"/>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2"/>
      <c r="AY329" s="1"/>
      <c r="AZ329" s="1"/>
      <c r="BA329" s="1"/>
      <c r="BB329" s="1"/>
      <c r="BC329" s="1"/>
    </row>
    <row r="330" spans="1:55" ht="15.75" hidden="1" customHeight="1">
      <c r="A330" s="1"/>
      <c r="B330" s="1"/>
      <c r="C330" s="1"/>
      <c r="D330" s="1"/>
      <c r="E330" s="32"/>
      <c r="F330" s="1"/>
      <c r="G330" s="32"/>
      <c r="H330" s="32"/>
      <c r="I330" s="32"/>
      <c r="J330" s="1"/>
      <c r="K330" s="1"/>
      <c r="L330" s="1"/>
      <c r="M330" s="33"/>
      <c r="N330" s="1"/>
      <c r="O330" s="1"/>
      <c r="P330" s="47"/>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2"/>
      <c r="AY330" s="1"/>
      <c r="AZ330" s="1"/>
      <c r="BA330" s="1"/>
      <c r="BB330" s="1"/>
      <c r="BC330" s="1"/>
    </row>
    <row r="331" spans="1:55" ht="15.75" hidden="1" customHeight="1">
      <c r="A331" s="1"/>
      <c r="B331" s="1"/>
      <c r="C331" s="1"/>
      <c r="D331" s="1"/>
      <c r="E331" s="32"/>
      <c r="F331" s="1"/>
      <c r="G331" s="32"/>
      <c r="H331" s="32"/>
      <c r="I331" s="32"/>
      <c r="J331" s="1"/>
      <c r="K331" s="1"/>
      <c r="L331" s="1"/>
      <c r="M331" s="33"/>
      <c r="N331" s="1"/>
      <c r="O331" s="1"/>
      <c r="P331" s="47"/>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2"/>
      <c r="AY331" s="1"/>
      <c r="AZ331" s="1"/>
      <c r="BA331" s="1"/>
      <c r="BB331" s="1"/>
      <c r="BC331" s="1"/>
    </row>
    <row r="332" spans="1:55" ht="15.75" hidden="1" customHeight="1">
      <c r="A332" s="1"/>
      <c r="B332" s="1"/>
      <c r="C332" s="1"/>
      <c r="D332" s="1"/>
      <c r="E332" s="32"/>
      <c r="F332" s="1"/>
      <c r="G332" s="32"/>
      <c r="H332" s="32"/>
      <c r="I332" s="32"/>
      <c r="J332" s="1"/>
      <c r="K332" s="1"/>
      <c r="L332" s="1"/>
      <c r="M332" s="33"/>
      <c r="N332" s="1"/>
      <c r="O332" s="1"/>
      <c r="P332" s="47"/>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2"/>
      <c r="AY332" s="1"/>
      <c r="AZ332" s="1"/>
      <c r="BA332" s="1"/>
      <c r="BB332" s="1"/>
      <c r="BC332" s="1"/>
    </row>
    <row r="333" spans="1:55" ht="15.75" hidden="1" customHeight="1">
      <c r="A333" s="1"/>
      <c r="B333" s="1"/>
      <c r="C333" s="1"/>
      <c r="D333" s="1"/>
      <c r="E333" s="32"/>
      <c r="F333" s="1"/>
      <c r="G333" s="32"/>
      <c r="H333" s="32"/>
      <c r="I333" s="32"/>
      <c r="J333" s="1"/>
      <c r="K333" s="1"/>
      <c r="L333" s="1"/>
      <c r="M333" s="33"/>
      <c r="N333" s="1"/>
      <c r="O333" s="1"/>
      <c r="P333" s="47"/>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2"/>
      <c r="AY333" s="1"/>
      <c r="AZ333" s="1"/>
      <c r="BA333" s="1"/>
      <c r="BB333" s="1"/>
      <c r="BC333" s="1"/>
    </row>
    <row r="334" spans="1:55" ht="15.75" hidden="1" customHeight="1">
      <c r="A334" s="1"/>
      <c r="B334" s="1"/>
      <c r="C334" s="1"/>
      <c r="D334" s="1"/>
      <c r="E334" s="32"/>
      <c r="F334" s="1"/>
      <c r="G334" s="32"/>
      <c r="H334" s="32"/>
      <c r="I334" s="32"/>
      <c r="J334" s="1"/>
      <c r="K334" s="1"/>
      <c r="L334" s="1"/>
      <c r="M334" s="33"/>
      <c r="N334" s="1"/>
      <c r="O334" s="1"/>
      <c r="P334" s="47"/>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2"/>
      <c r="AY334" s="1"/>
      <c r="AZ334" s="1"/>
      <c r="BA334" s="1"/>
      <c r="BB334" s="1"/>
      <c r="BC334" s="1"/>
    </row>
    <row r="335" spans="1:55" ht="15.75" hidden="1" customHeight="1">
      <c r="A335" s="1"/>
      <c r="B335" s="1"/>
      <c r="C335" s="1"/>
      <c r="D335" s="1"/>
      <c r="E335" s="32"/>
      <c r="F335" s="1"/>
      <c r="G335" s="32"/>
      <c r="H335" s="32"/>
      <c r="I335" s="32"/>
      <c r="J335" s="1"/>
      <c r="K335" s="1"/>
      <c r="L335" s="1"/>
      <c r="M335" s="33"/>
      <c r="N335" s="1"/>
      <c r="O335" s="1"/>
      <c r="P335" s="47"/>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2"/>
      <c r="AY335" s="1"/>
      <c r="AZ335" s="1"/>
      <c r="BA335" s="1"/>
      <c r="BB335" s="1"/>
      <c r="BC335" s="1"/>
    </row>
    <row r="336" spans="1:55" ht="15.75" hidden="1" customHeight="1">
      <c r="A336" s="1"/>
      <c r="B336" s="1"/>
      <c r="C336" s="1"/>
      <c r="D336" s="1"/>
      <c r="E336" s="32"/>
      <c r="F336" s="1"/>
      <c r="G336" s="32"/>
      <c r="H336" s="32"/>
      <c r="I336" s="32"/>
      <c r="J336" s="1"/>
      <c r="K336" s="1"/>
      <c r="L336" s="1"/>
      <c r="M336" s="33"/>
      <c r="N336" s="1"/>
      <c r="O336" s="1"/>
      <c r="P336" s="47"/>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2"/>
      <c r="AY336" s="1"/>
      <c r="AZ336" s="1"/>
      <c r="BA336" s="1"/>
      <c r="BB336" s="1"/>
      <c r="BC336" s="1"/>
    </row>
    <row r="337" spans="1:55" ht="15.75" hidden="1" customHeight="1">
      <c r="A337" s="1"/>
      <c r="B337" s="1"/>
      <c r="C337" s="1"/>
      <c r="D337" s="1"/>
      <c r="E337" s="32"/>
      <c r="F337" s="1"/>
      <c r="G337" s="32"/>
      <c r="H337" s="32"/>
      <c r="I337" s="32"/>
      <c r="J337" s="1"/>
      <c r="K337" s="1"/>
      <c r="L337" s="1"/>
      <c r="M337" s="33"/>
      <c r="N337" s="1"/>
      <c r="O337" s="1"/>
      <c r="P337" s="47"/>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2"/>
      <c r="AY337" s="1"/>
      <c r="AZ337" s="1"/>
      <c r="BA337" s="1"/>
      <c r="BB337" s="1"/>
      <c r="BC337" s="1"/>
    </row>
    <row r="338" spans="1:55" ht="15.75" hidden="1" customHeight="1">
      <c r="A338" s="1"/>
      <c r="B338" s="1"/>
      <c r="C338" s="1"/>
      <c r="D338" s="1"/>
      <c r="E338" s="32"/>
      <c r="F338" s="1"/>
      <c r="G338" s="32"/>
      <c r="H338" s="32"/>
      <c r="I338" s="32"/>
      <c r="J338" s="1"/>
      <c r="K338" s="1"/>
      <c r="L338" s="1"/>
      <c r="M338" s="33"/>
      <c r="N338" s="1"/>
      <c r="O338" s="1"/>
      <c r="P338" s="47"/>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2"/>
      <c r="AY338" s="1"/>
      <c r="AZ338" s="1"/>
      <c r="BA338" s="1"/>
      <c r="BB338" s="1"/>
      <c r="BC338" s="1"/>
    </row>
    <row r="339" spans="1:55" ht="15.75" hidden="1" customHeight="1">
      <c r="A339" s="1"/>
      <c r="B339" s="1"/>
      <c r="C339" s="1"/>
      <c r="D339" s="1"/>
      <c r="E339" s="32"/>
      <c r="F339" s="1"/>
      <c r="G339" s="32"/>
      <c r="H339" s="32"/>
      <c r="I339" s="32"/>
      <c r="J339" s="1"/>
      <c r="K339" s="1"/>
      <c r="L339" s="1"/>
      <c r="M339" s="33"/>
      <c r="N339" s="1"/>
      <c r="O339" s="1"/>
      <c r="P339" s="47"/>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2"/>
      <c r="AY339" s="1"/>
      <c r="AZ339" s="1"/>
      <c r="BA339" s="1"/>
      <c r="BB339" s="1"/>
      <c r="BC339" s="1"/>
    </row>
    <row r="340" spans="1:55" ht="15.75" hidden="1" customHeight="1">
      <c r="A340" s="1"/>
      <c r="B340" s="1"/>
      <c r="C340" s="1"/>
      <c r="D340" s="1"/>
      <c r="E340" s="32"/>
      <c r="F340" s="1"/>
      <c r="G340" s="32"/>
      <c r="H340" s="32"/>
      <c r="I340" s="32"/>
      <c r="J340" s="1"/>
      <c r="K340" s="1"/>
      <c r="L340" s="1"/>
      <c r="M340" s="33"/>
      <c r="N340" s="1"/>
      <c r="O340" s="1"/>
      <c r="P340" s="47"/>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2"/>
      <c r="AY340" s="1"/>
      <c r="AZ340" s="1"/>
      <c r="BA340" s="1"/>
      <c r="BB340" s="1"/>
      <c r="BC340" s="1"/>
    </row>
    <row r="341" spans="1:55" ht="15.75" hidden="1" customHeight="1">
      <c r="A341" s="1"/>
      <c r="B341" s="1"/>
      <c r="C341" s="1"/>
      <c r="D341" s="1"/>
      <c r="E341" s="32"/>
      <c r="F341" s="1"/>
      <c r="G341" s="32"/>
      <c r="H341" s="32"/>
      <c r="I341" s="32"/>
      <c r="J341" s="1"/>
      <c r="K341" s="1"/>
      <c r="L341" s="1"/>
      <c r="M341" s="33"/>
      <c r="N341" s="1"/>
      <c r="O341" s="1"/>
      <c r="P341" s="47"/>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2"/>
      <c r="AY341" s="1"/>
      <c r="AZ341" s="1"/>
      <c r="BA341" s="1"/>
      <c r="BB341" s="1"/>
      <c r="BC341" s="1"/>
    </row>
    <row r="342" spans="1:55" ht="15.75" hidden="1" customHeight="1">
      <c r="A342" s="1"/>
      <c r="B342" s="1"/>
      <c r="C342" s="1"/>
      <c r="D342" s="1"/>
      <c r="E342" s="32"/>
      <c r="F342" s="1"/>
      <c r="G342" s="32"/>
      <c r="H342" s="32"/>
      <c r="I342" s="32"/>
      <c r="J342" s="1"/>
      <c r="K342" s="1"/>
      <c r="L342" s="1"/>
      <c r="M342" s="33"/>
      <c r="N342" s="1"/>
      <c r="O342" s="1"/>
      <c r="P342" s="47"/>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2"/>
      <c r="AY342" s="1"/>
      <c r="AZ342" s="1"/>
      <c r="BA342" s="1"/>
      <c r="BB342" s="1"/>
      <c r="BC342" s="1"/>
    </row>
    <row r="343" spans="1:55" ht="15.75" hidden="1" customHeight="1">
      <c r="A343" s="1"/>
      <c r="B343" s="1"/>
      <c r="C343" s="1"/>
      <c r="D343" s="1"/>
      <c r="E343" s="32"/>
      <c r="F343" s="1"/>
      <c r="G343" s="32"/>
      <c r="H343" s="32"/>
      <c r="I343" s="32"/>
      <c r="J343" s="1"/>
      <c r="K343" s="1"/>
      <c r="L343" s="1"/>
      <c r="M343" s="33"/>
      <c r="N343" s="1"/>
      <c r="O343" s="1"/>
      <c r="P343" s="47"/>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2"/>
      <c r="AY343" s="1"/>
      <c r="AZ343" s="1"/>
      <c r="BA343" s="1"/>
      <c r="BB343" s="1"/>
      <c r="BC343" s="1"/>
    </row>
    <row r="344" spans="1:55" ht="15.75" hidden="1" customHeight="1">
      <c r="A344" s="1"/>
      <c r="B344" s="1"/>
      <c r="C344" s="1"/>
      <c r="D344" s="1"/>
      <c r="E344" s="32"/>
      <c r="F344" s="1"/>
      <c r="G344" s="32"/>
      <c r="H344" s="32"/>
      <c r="I344" s="32"/>
      <c r="J344" s="1"/>
      <c r="K344" s="1"/>
      <c r="L344" s="1"/>
      <c r="M344" s="33"/>
      <c r="N344" s="1"/>
      <c r="O344" s="1"/>
      <c r="P344" s="47"/>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2"/>
      <c r="AY344" s="1"/>
      <c r="AZ344" s="1"/>
      <c r="BA344" s="1"/>
      <c r="BB344" s="1"/>
      <c r="BC344" s="1"/>
    </row>
    <row r="345" spans="1:55" ht="15.75" hidden="1" customHeight="1">
      <c r="A345" s="1"/>
      <c r="B345" s="1"/>
      <c r="C345" s="1"/>
      <c r="D345" s="1"/>
      <c r="E345" s="32"/>
      <c r="F345" s="1"/>
      <c r="G345" s="32"/>
      <c r="H345" s="32"/>
      <c r="I345" s="32"/>
      <c r="J345" s="1"/>
      <c r="K345" s="1"/>
      <c r="L345" s="1"/>
      <c r="M345" s="33"/>
      <c r="N345" s="1"/>
      <c r="O345" s="1"/>
      <c r="P345" s="47"/>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2"/>
      <c r="AY345" s="1"/>
      <c r="AZ345" s="1"/>
      <c r="BA345" s="1"/>
      <c r="BB345" s="1"/>
      <c r="BC345" s="1"/>
    </row>
    <row r="346" spans="1:55" ht="15.75" hidden="1" customHeight="1">
      <c r="A346" s="1"/>
      <c r="B346" s="1"/>
      <c r="C346" s="1"/>
      <c r="D346" s="1"/>
      <c r="E346" s="32"/>
      <c r="F346" s="1"/>
      <c r="G346" s="32"/>
      <c r="H346" s="32"/>
      <c r="I346" s="32"/>
      <c r="J346" s="1"/>
      <c r="K346" s="1"/>
      <c r="L346" s="1"/>
      <c r="M346" s="33"/>
      <c r="N346" s="1"/>
      <c r="O346" s="1"/>
      <c r="P346" s="47"/>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2"/>
      <c r="AY346" s="1"/>
      <c r="AZ346" s="1"/>
      <c r="BA346" s="1"/>
      <c r="BB346" s="1"/>
      <c r="BC346" s="1"/>
    </row>
    <row r="347" spans="1:55" ht="15.75" hidden="1" customHeight="1">
      <c r="A347" s="1"/>
      <c r="B347" s="1"/>
      <c r="C347" s="1"/>
      <c r="D347" s="1"/>
      <c r="E347" s="32"/>
      <c r="F347" s="1"/>
      <c r="G347" s="32"/>
      <c r="H347" s="32"/>
      <c r="I347" s="32"/>
      <c r="J347" s="1"/>
      <c r="K347" s="1"/>
      <c r="L347" s="1"/>
      <c r="M347" s="33"/>
      <c r="N347" s="1"/>
      <c r="O347" s="1"/>
      <c r="P347" s="47"/>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2"/>
      <c r="AY347" s="1"/>
      <c r="AZ347" s="1"/>
      <c r="BA347" s="1"/>
      <c r="BB347" s="1"/>
      <c r="BC347" s="1"/>
    </row>
    <row r="348" spans="1:55" ht="15.75" hidden="1" customHeight="1">
      <c r="A348" s="1"/>
      <c r="B348" s="1"/>
      <c r="C348" s="1"/>
      <c r="D348" s="1"/>
      <c r="E348" s="32"/>
      <c r="F348" s="1"/>
      <c r="G348" s="32"/>
      <c r="H348" s="32"/>
      <c r="I348" s="32"/>
      <c r="J348" s="1"/>
      <c r="K348" s="1"/>
      <c r="L348" s="1"/>
      <c r="M348" s="33"/>
      <c r="N348" s="1"/>
      <c r="O348" s="1"/>
      <c r="P348" s="47"/>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2"/>
      <c r="AY348" s="1"/>
      <c r="AZ348" s="1"/>
      <c r="BA348" s="1"/>
      <c r="BB348" s="1"/>
      <c r="BC348" s="1"/>
    </row>
    <row r="349" spans="1:55" ht="15.75" hidden="1" customHeight="1">
      <c r="A349" s="1"/>
      <c r="B349" s="1"/>
      <c r="C349" s="1"/>
      <c r="D349" s="1"/>
      <c r="E349" s="32"/>
      <c r="F349" s="1"/>
      <c r="G349" s="32"/>
      <c r="H349" s="32"/>
      <c r="I349" s="32"/>
      <c r="J349" s="1"/>
      <c r="K349" s="1"/>
      <c r="L349" s="1"/>
      <c r="M349" s="33"/>
      <c r="N349" s="1"/>
      <c r="O349" s="1"/>
      <c r="P349" s="47"/>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2"/>
      <c r="AY349" s="1"/>
      <c r="AZ349" s="1"/>
      <c r="BA349" s="1"/>
      <c r="BB349" s="1"/>
      <c r="BC349" s="1"/>
    </row>
    <row r="350" spans="1:55" ht="15.75" hidden="1" customHeight="1">
      <c r="A350" s="1"/>
      <c r="B350" s="1"/>
      <c r="C350" s="1"/>
      <c r="D350" s="1"/>
      <c r="E350" s="32"/>
      <c r="F350" s="1"/>
      <c r="G350" s="32"/>
      <c r="H350" s="32"/>
      <c r="I350" s="32"/>
      <c r="J350" s="1"/>
      <c r="K350" s="1"/>
      <c r="L350" s="1"/>
      <c r="M350" s="33"/>
      <c r="N350" s="1"/>
      <c r="O350" s="1"/>
      <c r="P350" s="47"/>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2"/>
      <c r="AY350" s="1"/>
      <c r="AZ350" s="1"/>
      <c r="BA350" s="1"/>
      <c r="BB350" s="1"/>
      <c r="BC350" s="1"/>
    </row>
    <row r="351" spans="1:55" ht="15.75" hidden="1" customHeight="1">
      <c r="A351" s="1"/>
      <c r="B351" s="1"/>
      <c r="C351" s="1"/>
      <c r="D351" s="1"/>
      <c r="E351" s="32"/>
      <c r="F351" s="1"/>
      <c r="G351" s="32"/>
      <c r="H351" s="32"/>
      <c r="I351" s="32"/>
      <c r="J351" s="1"/>
      <c r="K351" s="1"/>
      <c r="L351" s="1"/>
      <c r="M351" s="33"/>
      <c r="N351" s="1"/>
      <c r="O351" s="1"/>
      <c r="P351" s="47"/>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2"/>
      <c r="AY351" s="1"/>
      <c r="AZ351" s="1"/>
      <c r="BA351" s="1"/>
      <c r="BB351" s="1"/>
      <c r="BC351" s="1"/>
    </row>
    <row r="352" spans="1:55" ht="15.75" hidden="1" customHeight="1">
      <c r="A352" s="1"/>
      <c r="B352" s="1"/>
      <c r="C352" s="1"/>
      <c r="D352" s="1"/>
      <c r="E352" s="32"/>
      <c r="F352" s="1"/>
      <c r="G352" s="32"/>
      <c r="H352" s="32"/>
      <c r="I352" s="32"/>
      <c r="J352" s="1"/>
      <c r="K352" s="1"/>
      <c r="L352" s="1"/>
      <c r="M352" s="33"/>
      <c r="N352" s="1"/>
      <c r="O352" s="1"/>
      <c r="P352" s="47"/>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2"/>
      <c r="AY352" s="1"/>
      <c r="AZ352" s="1"/>
      <c r="BA352" s="1"/>
      <c r="BB352" s="1"/>
      <c r="BC352" s="1"/>
    </row>
    <row r="353" spans="1:55" ht="15.75" hidden="1" customHeight="1">
      <c r="A353" s="1"/>
      <c r="B353" s="1"/>
      <c r="C353" s="1"/>
      <c r="D353" s="1"/>
      <c r="E353" s="32"/>
      <c r="F353" s="1"/>
      <c r="G353" s="32"/>
      <c r="H353" s="32"/>
      <c r="I353" s="32"/>
      <c r="J353" s="1"/>
      <c r="K353" s="1"/>
      <c r="L353" s="1"/>
      <c r="M353" s="33"/>
      <c r="N353" s="1"/>
      <c r="O353" s="1"/>
      <c r="P353" s="47"/>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2"/>
      <c r="AY353" s="1"/>
      <c r="AZ353" s="1"/>
      <c r="BA353" s="1"/>
      <c r="BB353" s="1"/>
      <c r="BC353" s="1"/>
    </row>
    <row r="354" spans="1:55" ht="15.75" hidden="1" customHeight="1">
      <c r="A354" s="1"/>
      <c r="B354" s="1"/>
      <c r="C354" s="1"/>
      <c r="D354" s="1"/>
      <c r="E354" s="32"/>
      <c r="F354" s="1"/>
      <c r="G354" s="32"/>
      <c r="H354" s="32"/>
      <c r="I354" s="32"/>
      <c r="J354" s="1"/>
      <c r="K354" s="1"/>
      <c r="L354" s="1"/>
      <c r="M354" s="33"/>
      <c r="N354" s="1"/>
      <c r="O354" s="1"/>
      <c r="P354" s="47"/>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2"/>
      <c r="AY354" s="1"/>
      <c r="AZ354" s="1"/>
      <c r="BA354" s="1"/>
      <c r="BB354" s="1"/>
      <c r="BC354" s="1"/>
    </row>
    <row r="355" spans="1:55" ht="15.75" hidden="1" customHeight="1">
      <c r="A355" s="1"/>
      <c r="B355" s="1"/>
      <c r="C355" s="1"/>
      <c r="D355" s="1"/>
      <c r="E355" s="32"/>
      <c r="F355" s="1"/>
      <c r="G355" s="32"/>
      <c r="H355" s="32"/>
      <c r="I355" s="32"/>
      <c r="J355" s="1"/>
      <c r="K355" s="1"/>
      <c r="L355" s="1"/>
      <c r="M355" s="33"/>
      <c r="N355" s="1"/>
      <c r="O355" s="1"/>
      <c r="P355" s="47"/>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2"/>
      <c r="AY355" s="1"/>
      <c r="AZ355" s="1"/>
      <c r="BA355" s="1"/>
      <c r="BB355" s="1"/>
      <c r="BC355" s="1"/>
    </row>
    <row r="356" spans="1:55" ht="15.75" hidden="1" customHeight="1">
      <c r="A356" s="1"/>
      <c r="B356" s="1"/>
      <c r="C356" s="1"/>
      <c r="D356" s="1"/>
      <c r="E356" s="32"/>
      <c r="F356" s="1"/>
      <c r="G356" s="32"/>
      <c r="H356" s="32"/>
      <c r="I356" s="32"/>
      <c r="J356" s="1"/>
      <c r="K356" s="1"/>
      <c r="L356" s="1"/>
      <c r="M356" s="33"/>
      <c r="N356" s="1"/>
      <c r="O356" s="1"/>
      <c r="P356" s="47"/>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2"/>
      <c r="AY356" s="1"/>
      <c r="AZ356" s="1"/>
      <c r="BA356" s="1"/>
      <c r="BB356" s="1"/>
      <c r="BC356" s="1"/>
    </row>
    <row r="357" spans="1:55" ht="15.75" hidden="1" customHeight="1">
      <c r="A357" s="1"/>
      <c r="B357" s="1"/>
      <c r="C357" s="1"/>
      <c r="D357" s="1"/>
      <c r="E357" s="32"/>
      <c r="F357" s="1"/>
      <c r="G357" s="32"/>
      <c r="H357" s="32"/>
      <c r="I357" s="32"/>
      <c r="J357" s="1"/>
      <c r="K357" s="1"/>
      <c r="L357" s="1"/>
      <c r="M357" s="33"/>
      <c r="N357" s="1"/>
      <c r="O357" s="1"/>
      <c r="P357" s="47"/>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2"/>
      <c r="AY357" s="1"/>
      <c r="AZ357" s="1"/>
      <c r="BA357" s="1"/>
      <c r="BB357" s="1"/>
      <c r="BC357" s="1"/>
    </row>
    <row r="358" spans="1:55" ht="15.75" hidden="1" customHeight="1">
      <c r="A358" s="1"/>
      <c r="B358" s="1"/>
      <c r="C358" s="1"/>
      <c r="D358" s="1"/>
      <c r="E358" s="32"/>
      <c r="F358" s="1"/>
      <c r="G358" s="32"/>
      <c r="H358" s="32"/>
      <c r="I358" s="32"/>
      <c r="J358" s="1"/>
      <c r="K358" s="1"/>
      <c r="L358" s="1"/>
      <c r="M358" s="33"/>
      <c r="N358" s="1"/>
      <c r="O358" s="1"/>
      <c r="P358" s="47"/>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2"/>
      <c r="AY358" s="1"/>
      <c r="AZ358" s="1"/>
      <c r="BA358" s="1"/>
      <c r="BB358" s="1"/>
      <c r="BC358" s="1"/>
    </row>
    <row r="359" spans="1:55" ht="15.75" hidden="1" customHeight="1">
      <c r="A359" s="1"/>
      <c r="B359" s="1"/>
      <c r="C359" s="1"/>
      <c r="D359" s="1"/>
      <c r="E359" s="32"/>
      <c r="F359" s="1"/>
      <c r="G359" s="32"/>
      <c r="H359" s="32"/>
      <c r="I359" s="32"/>
      <c r="J359" s="1"/>
      <c r="K359" s="1"/>
      <c r="L359" s="1"/>
      <c r="M359" s="33"/>
      <c r="N359" s="1"/>
      <c r="O359" s="1"/>
      <c r="P359" s="47"/>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2"/>
      <c r="AY359" s="1"/>
      <c r="AZ359" s="1"/>
      <c r="BA359" s="1"/>
      <c r="BB359" s="1"/>
      <c r="BC359" s="1"/>
    </row>
    <row r="360" spans="1:55" ht="15.75" hidden="1" customHeight="1">
      <c r="A360" s="1"/>
      <c r="B360" s="1"/>
      <c r="C360" s="1"/>
      <c r="D360" s="1"/>
      <c r="E360" s="32"/>
      <c r="F360" s="1"/>
      <c r="G360" s="32"/>
      <c r="H360" s="32"/>
      <c r="I360" s="32"/>
      <c r="J360" s="1"/>
      <c r="K360" s="1"/>
      <c r="L360" s="1"/>
      <c r="M360" s="33"/>
      <c r="N360" s="1"/>
      <c r="O360" s="1"/>
      <c r="P360" s="47"/>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2"/>
      <c r="AY360" s="1"/>
      <c r="AZ360" s="1"/>
      <c r="BA360" s="1"/>
      <c r="BB360" s="1"/>
      <c r="BC360" s="1"/>
    </row>
    <row r="361" spans="1:55" ht="15.75" hidden="1" customHeight="1">
      <c r="A361" s="1"/>
      <c r="B361" s="1"/>
      <c r="C361" s="1"/>
      <c r="D361" s="1"/>
      <c r="E361" s="32"/>
      <c r="F361" s="1"/>
      <c r="G361" s="32"/>
      <c r="H361" s="32"/>
      <c r="I361" s="32"/>
      <c r="J361" s="1"/>
      <c r="K361" s="1"/>
      <c r="L361" s="1"/>
      <c r="M361" s="33"/>
      <c r="N361" s="1"/>
      <c r="O361" s="1"/>
      <c r="P361" s="47"/>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2"/>
      <c r="AY361" s="1"/>
      <c r="AZ361" s="1"/>
      <c r="BA361" s="1"/>
      <c r="BB361" s="1"/>
      <c r="BC361" s="1"/>
    </row>
    <row r="362" spans="1:55" ht="15.75" hidden="1" customHeight="1">
      <c r="A362" s="1"/>
      <c r="B362" s="1"/>
      <c r="C362" s="1"/>
      <c r="D362" s="1"/>
      <c r="E362" s="32"/>
      <c r="F362" s="1"/>
      <c r="G362" s="32"/>
      <c r="H362" s="32"/>
      <c r="I362" s="32"/>
      <c r="J362" s="1"/>
      <c r="K362" s="1"/>
      <c r="L362" s="1"/>
      <c r="M362" s="33"/>
      <c r="N362" s="1"/>
      <c r="O362" s="1"/>
      <c r="P362" s="47"/>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2"/>
      <c r="AY362" s="1"/>
      <c r="AZ362" s="1"/>
      <c r="BA362" s="1"/>
      <c r="BB362" s="1"/>
      <c r="BC362" s="1"/>
    </row>
    <row r="363" spans="1:55" ht="15.75" hidden="1" customHeight="1">
      <c r="A363" s="1"/>
      <c r="B363" s="1"/>
      <c r="C363" s="1"/>
      <c r="D363" s="1"/>
      <c r="E363" s="32"/>
      <c r="F363" s="1"/>
      <c r="G363" s="32"/>
      <c r="H363" s="32"/>
      <c r="I363" s="32"/>
      <c r="J363" s="1"/>
      <c r="K363" s="1"/>
      <c r="L363" s="1"/>
      <c r="M363" s="33"/>
      <c r="N363" s="1"/>
      <c r="O363" s="1"/>
      <c r="P363" s="47"/>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2"/>
      <c r="AY363" s="1"/>
      <c r="AZ363" s="1"/>
      <c r="BA363" s="1"/>
      <c r="BB363" s="1"/>
      <c r="BC363" s="1"/>
    </row>
    <row r="364" spans="1:55" ht="15.75" hidden="1" customHeight="1">
      <c r="A364" s="1"/>
      <c r="B364" s="1"/>
      <c r="C364" s="1"/>
      <c r="D364" s="1"/>
      <c r="E364" s="32"/>
      <c r="F364" s="1"/>
      <c r="G364" s="32"/>
      <c r="H364" s="32"/>
      <c r="I364" s="32"/>
      <c r="J364" s="1"/>
      <c r="K364" s="1"/>
      <c r="L364" s="1"/>
      <c r="M364" s="33"/>
      <c r="N364" s="1"/>
      <c r="O364" s="1"/>
      <c r="P364" s="47"/>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2"/>
      <c r="AY364" s="1"/>
      <c r="AZ364" s="1"/>
      <c r="BA364" s="1"/>
      <c r="BB364" s="1"/>
      <c r="BC364" s="1"/>
    </row>
    <row r="365" spans="1:55" ht="15.75" hidden="1" customHeight="1">
      <c r="A365" s="1"/>
      <c r="B365" s="1"/>
      <c r="C365" s="1"/>
      <c r="D365" s="1"/>
      <c r="E365" s="32"/>
      <c r="F365" s="1"/>
      <c r="G365" s="32"/>
      <c r="H365" s="32"/>
      <c r="I365" s="32"/>
      <c r="J365" s="1"/>
      <c r="K365" s="1"/>
      <c r="L365" s="1"/>
      <c r="M365" s="33"/>
      <c r="N365" s="1"/>
      <c r="O365" s="1"/>
      <c r="P365" s="47"/>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2"/>
      <c r="AY365" s="1"/>
      <c r="AZ365" s="1"/>
      <c r="BA365" s="1"/>
      <c r="BB365" s="1"/>
      <c r="BC365" s="1"/>
    </row>
    <row r="366" spans="1:55" ht="15.75" hidden="1" customHeight="1">
      <c r="A366" s="1"/>
      <c r="B366" s="1"/>
      <c r="C366" s="1"/>
      <c r="D366" s="1"/>
      <c r="E366" s="32"/>
      <c r="F366" s="1"/>
      <c r="G366" s="32"/>
      <c r="H366" s="32"/>
      <c r="I366" s="32"/>
      <c r="J366" s="1"/>
      <c r="K366" s="1"/>
      <c r="L366" s="1"/>
      <c r="M366" s="33"/>
      <c r="N366" s="1"/>
      <c r="O366" s="1"/>
      <c r="P366" s="47"/>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2"/>
      <c r="AY366" s="1"/>
      <c r="AZ366" s="1"/>
      <c r="BA366" s="1"/>
      <c r="BB366" s="1"/>
      <c r="BC366" s="1"/>
    </row>
    <row r="367" spans="1:55" ht="15.75" hidden="1" customHeight="1">
      <c r="A367" s="1"/>
      <c r="B367" s="1"/>
      <c r="C367" s="1"/>
      <c r="D367" s="1"/>
      <c r="E367" s="32"/>
      <c r="F367" s="1"/>
      <c r="G367" s="32"/>
      <c r="H367" s="32"/>
      <c r="I367" s="32"/>
      <c r="J367" s="1"/>
      <c r="K367" s="1"/>
      <c r="L367" s="1"/>
      <c r="M367" s="33"/>
      <c r="N367" s="1"/>
      <c r="O367" s="1"/>
      <c r="P367" s="47"/>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2"/>
      <c r="AY367" s="1"/>
      <c r="AZ367" s="1"/>
      <c r="BA367" s="1"/>
      <c r="BB367" s="1"/>
      <c r="BC367" s="1"/>
    </row>
    <row r="368" spans="1:55" ht="15.75" hidden="1" customHeight="1">
      <c r="A368" s="1"/>
      <c r="B368" s="1"/>
      <c r="C368" s="1"/>
      <c r="D368" s="1"/>
      <c r="E368" s="32"/>
      <c r="F368" s="1"/>
      <c r="G368" s="32"/>
      <c r="H368" s="32"/>
      <c r="I368" s="32"/>
      <c r="J368" s="1"/>
      <c r="K368" s="1"/>
      <c r="L368" s="1"/>
      <c r="M368" s="33"/>
      <c r="N368" s="1"/>
      <c r="O368" s="1"/>
      <c r="P368" s="47"/>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2"/>
      <c r="AY368" s="1"/>
      <c r="AZ368" s="1"/>
      <c r="BA368" s="1"/>
      <c r="BB368" s="1"/>
      <c r="BC368" s="1"/>
    </row>
    <row r="369" spans="1:55" ht="15.75" hidden="1" customHeight="1">
      <c r="A369" s="1"/>
      <c r="B369" s="1"/>
      <c r="C369" s="1"/>
      <c r="D369" s="1"/>
      <c r="E369" s="32"/>
      <c r="F369" s="1"/>
      <c r="G369" s="32"/>
      <c r="H369" s="32"/>
      <c r="I369" s="32"/>
      <c r="J369" s="1"/>
      <c r="K369" s="1"/>
      <c r="L369" s="1"/>
      <c r="M369" s="33"/>
      <c r="N369" s="1"/>
      <c r="O369" s="1"/>
      <c r="P369" s="47"/>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2"/>
      <c r="AY369" s="1"/>
      <c r="AZ369" s="1"/>
      <c r="BA369" s="1"/>
      <c r="BB369" s="1"/>
      <c r="BC369" s="1"/>
    </row>
    <row r="370" spans="1:55" ht="15.75" hidden="1" customHeight="1">
      <c r="A370" s="1"/>
      <c r="B370" s="1"/>
      <c r="C370" s="1"/>
      <c r="D370" s="1"/>
      <c r="E370" s="32"/>
      <c r="F370" s="1"/>
      <c r="G370" s="32"/>
      <c r="H370" s="32"/>
      <c r="I370" s="32"/>
      <c r="J370" s="1"/>
      <c r="K370" s="1"/>
      <c r="L370" s="1"/>
      <c r="M370" s="33"/>
      <c r="N370" s="1"/>
      <c r="O370" s="1"/>
      <c r="P370" s="47"/>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2"/>
      <c r="AY370" s="1"/>
      <c r="AZ370" s="1"/>
      <c r="BA370" s="1"/>
      <c r="BB370" s="1"/>
      <c r="BC370" s="1"/>
    </row>
    <row r="371" spans="1:55" ht="15.75" hidden="1" customHeight="1">
      <c r="A371" s="1"/>
      <c r="B371" s="1"/>
      <c r="C371" s="1"/>
      <c r="D371" s="1"/>
      <c r="E371" s="32"/>
      <c r="F371" s="1"/>
      <c r="G371" s="32"/>
      <c r="H371" s="32"/>
      <c r="I371" s="32"/>
      <c r="J371" s="1"/>
      <c r="K371" s="1"/>
      <c r="L371" s="1"/>
      <c r="M371" s="33"/>
      <c r="N371" s="1"/>
      <c r="O371" s="1"/>
      <c r="P371" s="47"/>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2"/>
      <c r="AY371" s="1"/>
      <c r="AZ371" s="1"/>
      <c r="BA371" s="1"/>
      <c r="BB371" s="1"/>
      <c r="BC371" s="1"/>
    </row>
    <row r="372" spans="1:55" ht="15.75" hidden="1" customHeight="1">
      <c r="A372" s="1"/>
      <c r="B372" s="1"/>
      <c r="C372" s="1"/>
      <c r="D372" s="1"/>
      <c r="E372" s="32"/>
      <c r="F372" s="1"/>
      <c r="G372" s="32"/>
      <c r="H372" s="32"/>
      <c r="I372" s="32"/>
      <c r="J372" s="1"/>
      <c r="K372" s="1"/>
      <c r="L372" s="1"/>
      <c r="M372" s="33"/>
      <c r="N372" s="1"/>
      <c r="O372" s="1"/>
      <c r="P372" s="47"/>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2"/>
      <c r="AY372" s="1"/>
      <c r="AZ372" s="1"/>
      <c r="BA372" s="1"/>
      <c r="BB372" s="1"/>
      <c r="BC372" s="1"/>
    </row>
    <row r="373" spans="1:55" ht="15.75" hidden="1" customHeight="1">
      <c r="A373" s="1"/>
      <c r="B373" s="1"/>
      <c r="C373" s="1"/>
      <c r="D373" s="1"/>
      <c r="E373" s="32"/>
      <c r="F373" s="1"/>
      <c r="G373" s="32"/>
      <c r="H373" s="32"/>
      <c r="I373" s="32"/>
      <c r="J373" s="1"/>
      <c r="K373" s="1"/>
      <c r="L373" s="1"/>
      <c r="M373" s="33"/>
      <c r="N373" s="1"/>
      <c r="O373" s="1"/>
      <c r="P373" s="47"/>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2"/>
      <c r="AY373" s="1"/>
      <c r="AZ373" s="1"/>
      <c r="BA373" s="1"/>
      <c r="BB373" s="1"/>
      <c r="BC373" s="1"/>
    </row>
    <row r="374" spans="1:55" ht="15.75" hidden="1" customHeight="1">
      <c r="A374" s="1"/>
      <c r="B374" s="1"/>
      <c r="C374" s="1"/>
      <c r="D374" s="1"/>
      <c r="E374" s="32"/>
      <c r="F374" s="1"/>
      <c r="G374" s="32"/>
      <c r="H374" s="32"/>
      <c r="I374" s="32"/>
      <c r="J374" s="1"/>
      <c r="K374" s="1"/>
      <c r="L374" s="1"/>
      <c r="M374" s="33"/>
      <c r="N374" s="1"/>
      <c r="O374" s="1"/>
      <c r="P374" s="47"/>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2"/>
      <c r="AY374" s="1"/>
      <c r="AZ374" s="1"/>
      <c r="BA374" s="1"/>
      <c r="BB374" s="1"/>
      <c r="BC374" s="1"/>
    </row>
    <row r="375" spans="1:55" ht="15.75" hidden="1" customHeight="1">
      <c r="A375" s="1"/>
      <c r="B375" s="1"/>
      <c r="C375" s="1"/>
      <c r="D375" s="1"/>
      <c r="E375" s="32"/>
      <c r="F375" s="1"/>
      <c r="G375" s="32"/>
      <c r="H375" s="32"/>
      <c r="I375" s="32"/>
      <c r="J375" s="1"/>
      <c r="K375" s="1"/>
      <c r="L375" s="1"/>
      <c r="M375" s="33"/>
      <c r="N375" s="1"/>
      <c r="O375" s="1"/>
      <c r="P375" s="47"/>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2"/>
      <c r="AY375" s="1"/>
      <c r="AZ375" s="1"/>
      <c r="BA375" s="1"/>
      <c r="BB375" s="1"/>
      <c r="BC375" s="1"/>
    </row>
    <row r="376" spans="1:55" ht="15.75" hidden="1" customHeight="1">
      <c r="A376" s="1"/>
      <c r="B376" s="1"/>
      <c r="C376" s="1"/>
      <c r="D376" s="1"/>
      <c r="E376" s="32"/>
      <c r="F376" s="1"/>
      <c r="G376" s="32"/>
      <c r="H376" s="32"/>
      <c r="I376" s="32"/>
      <c r="J376" s="1"/>
      <c r="K376" s="1"/>
      <c r="L376" s="1"/>
      <c r="M376" s="33"/>
      <c r="N376" s="1"/>
      <c r="O376" s="1"/>
      <c r="P376" s="47"/>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2"/>
      <c r="AY376" s="1"/>
      <c r="AZ376" s="1"/>
      <c r="BA376" s="1"/>
      <c r="BB376" s="1"/>
      <c r="BC376" s="1"/>
    </row>
    <row r="377" spans="1:55" ht="15.75" hidden="1" customHeight="1">
      <c r="A377" s="1"/>
      <c r="B377" s="1"/>
      <c r="C377" s="1"/>
      <c r="D377" s="1"/>
      <c r="E377" s="32"/>
      <c r="F377" s="1"/>
      <c r="G377" s="32"/>
      <c r="H377" s="32"/>
      <c r="I377" s="32"/>
      <c r="J377" s="1"/>
      <c r="K377" s="1"/>
      <c r="L377" s="1"/>
      <c r="M377" s="33"/>
      <c r="N377" s="1"/>
      <c r="O377" s="1"/>
      <c r="P377" s="47"/>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2"/>
      <c r="AY377" s="1"/>
      <c r="AZ377" s="1"/>
      <c r="BA377" s="1"/>
      <c r="BB377" s="1"/>
      <c r="BC377" s="1"/>
    </row>
    <row r="378" spans="1:55" ht="15.75" hidden="1" customHeight="1">
      <c r="A378" s="1"/>
      <c r="B378" s="1"/>
      <c r="C378" s="1"/>
      <c r="D378" s="1"/>
      <c r="E378" s="32"/>
      <c r="F378" s="1"/>
      <c r="G378" s="32"/>
      <c r="H378" s="32"/>
      <c r="I378" s="32"/>
      <c r="J378" s="1"/>
      <c r="K378" s="1"/>
      <c r="L378" s="1"/>
      <c r="M378" s="33"/>
      <c r="N378" s="1"/>
      <c r="O378" s="1"/>
      <c r="P378" s="47"/>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2"/>
      <c r="AY378" s="1"/>
      <c r="AZ378" s="1"/>
      <c r="BA378" s="1"/>
      <c r="BB378" s="1"/>
      <c r="BC378" s="1"/>
    </row>
    <row r="379" spans="1:55" ht="15.75" hidden="1" customHeight="1">
      <c r="A379" s="1"/>
      <c r="B379" s="1"/>
      <c r="C379" s="1"/>
      <c r="D379" s="1"/>
      <c r="E379" s="32"/>
      <c r="F379" s="1"/>
      <c r="G379" s="32"/>
      <c r="H379" s="32"/>
      <c r="I379" s="32"/>
      <c r="J379" s="1"/>
      <c r="K379" s="1"/>
      <c r="L379" s="1"/>
      <c r="M379" s="33"/>
      <c r="N379" s="1"/>
      <c r="O379" s="1"/>
      <c r="P379" s="47"/>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2"/>
      <c r="AY379" s="1"/>
      <c r="AZ379" s="1"/>
      <c r="BA379" s="1"/>
      <c r="BB379" s="1"/>
      <c r="BC379" s="1"/>
    </row>
    <row r="380" spans="1:55" ht="15.75" hidden="1" customHeight="1">
      <c r="A380" s="1"/>
      <c r="B380" s="1"/>
      <c r="C380" s="1"/>
      <c r="D380" s="1"/>
      <c r="E380" s="32"/>
      <c r="F380" s="1"/>
      <c r="G380" s="32"/>
      <c r="H380" s="32"/>
      <c r="I380" s="32"/>
      <c r="J380" s="1"/>
      <c r="K380" s="1"/>
      <c r="L380" s="1"/>
      <c r="M380" s="33"/>
      <c r="N380" s="1"/>
      <c r="O380" s="1"/>
      <c r="P380" s="47"/>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2"/>
      <c r="AY380" s="1"/>
      <c r="AZ380" s="1"/>
      <c r="BA380" s="1"/>
      <c r="BB380" s="1"/>
      <c r="BC380" s="1"/>
    </row>
    <row r="381" spans="1:55" ht="15.75" hidden="1" customHeight="1">
      <c r="A381" s="1"/>
      <c r="B381" s="1"/>
      <c r="C381" s="1"/>
      <c r="D381" s="1"/>
      <c r="E381" s="32"/>
      <c r="F381" s="1"/>
      <c r="G381" s="32"/>
      <c r="H381" s="32"/>
      <c r="I381" s="32"/>
      <c r="J381" s="1"/>
      <c r="K381" s="1"/>
      <c r="L381" s="1"/>
      <c r="M381" s="33"/>
      <c r="N381" s="1"/>
      <c r="O381" s="1"/>
      <c r="P381" s="47"/>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2"/>
      <c r="AY381" s="1"/>
      <c r="AZ381" s="1"/>
      <c r="BA381" s="1"/>
      <c r="BB381" s="1"/>
      <c r="BC381" s="1"/>
    </row>
    <row r="382" spans="1:55" ht="15.75" hidden="1" customHeight="1">
      <c r="A382" s="1"/>
      <c r="B382" s="1"/>
      <c r="C382" s="1"/>
      <c r="D382" s="1"/>
      <c r="E382" s="32"/>
      <c r="F382" s="1"/>
      <c r="G382" s="32"/>
      <c r="H382" s="32"/>
      <c r="I382" s="32"/>
      <c r="J382" s="1"/>
      <c r="K382" s="1"/>
      <c r="L382" s="1"/>
      <c r="M382" s="33"/>
      <c r="N382" s="1"/>
      <c r="O382" s="1"/>
      <c r="P382" s="47"/>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2"/>
      <c r="AY382" s="1"/>
      <c r="AZ382" s="1"/>
      <c r="BA382" s="1"/>
      <c r="BB382" s="1"/>
      <c r="BC382" s="1"/>
    </row>
    <row r="383" spans="1:55" ht="15.75" hidden="1" customHeight="1">
      <c r="A383" s="1"/>
      <c r="B383" s="1"/>
      <c r="C383" s="1"/>
      <c r="D383" s="1"/>
      <c r="E383" s="32"/>
      <c r="F383" s="1"/>
      <c r="G383" s="32"/>
      <c r="H383" s="32"/>
      <c r="I383" s="32"/>
      <c r="J383" s="1"/>
      <c r="K383" s="1"/>
      <c r="L383" s="1"/>
      <c r="M383" s="33"/>
      <c r="N383" s="1"/>
      <c r="O383" s="1"/>
      <c r="P383" s="47"/>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2"/>
      <c r="AY383" s="1"/>
      <c r="AZ383" s="1"/>
      <c r="BA383" s="1"/>
      <c r="BB383" s="1"/>
      <c r="BC383" s="1"/>
    </row>
    <row r="384" spans="1:55" ht="15.75" hidden="1" customHeight="1">
      <c r="A384" s="1"/>
      <c r="B384" s="1"/>
      <c r="C384" s="1"/>
      <c r="D384" s="1"/>
      <c r="E384" s="32"/>
      <c r="F384" s="1"/>
      <c r="G384" s="32"/>
      <c r="H384" s="32"/>
      <c r="I384" s="32"/>
      <c r="J384" s="1"/>
      <c r="K384" s="1"/>
      <c r="L384" s="1"/>
      <c r="M384" s="33"/>
      <c r="N384" s="1"/>
      <c r="O384" s="1"/>
      <c r="P384" s="47"/>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2"/>
      <c r="AY384" s="1"/>
      <c r="AZ384" s="1"/>
      <c r="BA384" s="1"/>
      <c r="BB384" s="1"/>
      <c r="BC384" s="1"/>
    </row>
    <row r="385" spans="1:55" ht="15.75" hidden="1" customHeight="1">
      <c r="A385" s="1"/>
      <c r="B385" s="1"/>
      <c r="C385" s="1"/>
      <c r="D385" s="1"/>
      <c r="E385" s="32"/>
      <c r="F385" s="1"/>
      <c r="G385" s="32"/>
      <c r="H385" s="32"/>
      <c r="I385" s="32"/>
      <c r="J385" s="1"/>
      <c r="K385" s="1"/>
      <c r="L385" s="1"/>
      <c r="M385" s="33"/>
      <c r="N385" s="1"/>
      <c r="O385" s="1"/>
      <c r="P385" s="47"/>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2"/>
      <c r="AY385" s="1"/>
      <c r="AZ385" s="1"/>
      <c r="BA385" s="1"/>
      <c r="BB385" s="1"/>
      <c r="BC385" s="1"/>
    </row>
    <row r="386" spans="1:55" ht="15.75" hidden="1" customHeight="1">
      <c r="A386" s="1"/>
      <c r="B386" s="1"/>
      <c r="C386" s="1"/>
      <c r="D386" s="1"/>
      <c r="E386" s="32"/>
      <c r="F386" s="1"/>
      <c r="G386" s="32"/>
      <c r="H386" s="32"/>
      <c r="I386" s="32"/>
      <c r="J386" s="1"/>
      <c r="K386" s="1"/>
      <c r="L386" s="1"/>
      <c r="M386" s="33"/>
      <c r="N386" s="1"/>
      <c r="O386" s="1"/>
      <c r="P386" s="47"/>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2"/>
      <c r="AY386" s="1"/>
      <c r="AZ386" s="1"/>
      <c r="BA386" s="1"/>
      <c r="BB386" s="1"/>
      <c r="BC386" s="1"/>
    </row>
    <row r="387" spans="1:55" ht="15.75" hidden="1" customHeight="1">
      <c r="A387" s="1"/>
      <c r="B387" s="1"/>
      <c r="C387" s="1"/>
      <c r="D387" s="1"/>
      <c r="E387" s="32"/>
      <c r="F387" s="1"/>
      <c r="G387" s="32"/>
      <c r="H387" s="32"/>
      <c r="I387" s="32"/>
      <c r="J387" s="1"/>
      <c r="K387" s="1"/>
      <c r="L387" s="1"/>
      <c r="M387" s="33"/>
      <c r="N387" s="1"/>
      <c r="O387" s="1"/>
      <c r="P387" s="47"/>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2"/>
      <c r="AY387" s="1"/>
      <c r="AZ387" s="1"/>
      <c r="BA387" s="1"/>
      <c r="BB387" s="1"/>
      <c r="BC387" s="1"/>
    </row>
    <row r="388" spans="1:55" ht="15.75" hidden="1" customHeight="1">
      <c r="A388" s="1"/>
      <c r="B388" s="1"/>
      <c r="C388" s="1"/>
      <c r="D388" s="1"/>
      <c r="E388" s="32"/>
      <c r="F388" s="1"/>
      <c r="G388" s="32"/>
      <c r="H388" s="32"/>
      <c r="I388" s="32"/>
      <c r="J388" s="1"/>
      <c r="K388" s="1"/>
      <c r="L388" s="1"/>
      <c r="M388" s="33"/>
      <c r="N388" s="1"/>
      <c r="O388" s="1"/>
      <c r="P388" s="47"/>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2"/>
      <c r="AY388" s="1"/>
      <c r="AZ388" s="1"/>
      <c r="BA388" s="1"/>
      <c r="BB388" s="1"/>
      <c r="BC388" s="1"/>
    </row>
    <row r="389" spans="1:55" ht="15.75" hidden="1" customHeight="1">
      <c r="A389" s="1"/>
      <c r="B389" s="1"/>
      <c r="C389" s="1"/>
      <c r="D389" s="1"/>
      <c r="E389" s="32"/>
      <c r="F389" s="1"/>
      <c r="G389" s="32"/>
      <c r="H389" s="32"/>
      <c r="I389" s="32"/>
      <c r="J389" s="1"/>
      <c r="K389" s="1"/>
      <c r="L389" s="1"/>
      <c r="M389" s="33"/>
      <c r="N389" s="1"/>
      <c r="O389" s="1"/>
      <c r="P389" s="47"/>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2"/>
      <c r="AY389" s="1"/>
      <c r="AZ389" s="1"/>
      <c r="BA389" s="1"/>
      <c r="BB389" s="1"/>
      <c r="BC389" s="1"/>
    </row>
    <row r="390" spans="1:55" ht="15.75" hidden="1" customHeight="1">
      <c r="A390" s="1"/>
      <c r="B390" s="1"/>
      <c r="C390" s="1"/>
      <c r="D390" s="1"/>
      <c r="E390" s="32"/>
      <c r="F390" s="1"/>
      <c r="G390" s="32"/>
      <c r="H390" s="32"/>
      <c r="I390" s="32"/>
      <c r="J390" s="1"/>
      <c r="K390" s="1"/>
      <c r="L390" s="1"/>
      <c r="M390" s="33"/>
      <c r="N390" s="1"/>
      <c r="O390" s="1"/>
      <c r="P390" s="47"/>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2"/>
      <c r="AY390" s="1"/>
      <c r="AZ390" s="1"/>
      <c r="BA390" s="1"/>
      <c r="BB390" s="1"/>
      <c r="BC390" s="1"/>
    </row>
    <row r="391" spans="1:55" ht="15.75" hidden="1" customHeight="1">
      <c r="A391" s="1"/>
      <c r="B391" s="1"/>
      <c r="C391" s="1"/>
      <c r="D391" s="1"/>
      <c r="E391" s="32"/>
      <c r="F391" s="1"/>
      <c r="G391" s="32"/>
      <c r="H391" s="32"/>
      <c r="I391" s="32"/>
      <c r="J391" s="1"/>
      <c r="K391" s="1"/>
      <c r="L391" s="1"/>
      <c r="M391" s="33"/>
      <c r="N391" s="1"/>
      <c r="O391" s="1"/>
      <c r="P391" s="47"/>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2"/>
      <c r="AY391" s="1"/>
      <c r="AZ391" s="1"/>
      <c r="BA391" s="1"/>
      <c r="BB391" s="1"/>
      <c r="BC391" s="1"/>
    </row>
    <row r="392" spans="1:55" ht="15.75" hidden="1" customHeight="1">
      <c r="A392" s="1"/>
      <c r="B392" s="1"/>
      <c r="C392" s="1"/>
      <c r="D392" s="1"/>
      <c r="E392" s="32"/>
      <c r="F392" s="1"/>
      <c r="G392" s="32"/>
      <c r="H392" s="32"/>
      <c r="I392" s="32"/>
      <c r="J392" s="1"/>
      <c r="K392" s="1"/>
      <c r="L392" s="1"/>
      <c r="M392" s="33"/>
      <c r="N392" s="1"/>
      <c r="O392" s="1"/>
      <c r="P392" s="47"/>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2"/>
      <c r="AY392" s="1"/>
      <c r="AZ392" s="1"/>
      <c r="BA392" s="1"/>
      <c r="BB392" s="1"/>
      <c r="BC392" s="1"/>
    </row>
    <row r="393" spans="1:55" ht="15.75" hidden="1" customHeight="1">
      <c r="A393" s="1"/>
      <c r="B393" s="1"/>
      <c r="C393" s="1"/>
      <c r="D393" s="1"/>
      <c r="E393" s="32"/>
      <c r="F393" s="1"/>
      <c r="G393" s="32"/>
      <c r="H393" s="32"/>
      <c r="I393" s="32"/>
      <c r="J393" s="1"/>
      <c r="K393" s="1"/>
      <c r="L393" s="1"/>
      <c r="M393" s="33"/>
      <c r="N393" s="1"/>
      <c r="O393" s="1"/>
      <c r="P393" s="47"/>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2"/>
      <c r="AY393" s="1"/>
      <c r="AZ393" s="1"/>
      <c r="BA393" s="1"/>
      <c r="BB393" s="1"/>
      <c r="BC393" s="1"/>
    </row>
    <row r="394" spans="1:55" ht="15.75" hidden="1" customHeight="1">
      <c r="A394" s="1"/>
      <c r="B394" s="1"/>
      <c r="C394" s="1"/>
      <c r="D394" s="1"/>
      <c r="E394" s="32"/>
      <c r="F394" s="1"/>
      <c r="G394" s="32"/>
      <c r="H394" s="32"/>
      <c r="I394" s="32"/>
      <c r="J394" s="1"/>
      <c r="K394" s="1"/>
      <c r="L394" s="1"/>
      <c r="M394" s="33"/>
      <c r="N394" s="1"/>
      <c r="O394" s="1"/>
      <c r="P394" s="47"/>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2"/>
      <c r="AY394" s="1"/>
      <c r="AZ394" s="1"/>
      <c r="BA394" s="1"/>
      <c r="BB394" s="1"/>
      <c r="BC394" s="1"/>
    </row>
    <row r="395" spans="1:55" ht="15.75" hidden="1" customHeight="1">
      <c r="A395" s="1"/>
      <c r="B395" s="1"/>
      <c r="C395" s="1"/>
      <c r="D395" s="1"/>
      <c r="E395" s="32"/>
      <c r="F395" s="1"/>
      <c r="G395" s="32"/>
      <c r="H395" s="32"/>
      <c r="I395" s="32"/>
      <c r="J395" s="1"/>
      <c r="K395" s="1"/>
      <c r="L395" s="1"/>
      <c r="M395" s="33"/>
      <c r="N395" s="1"/>
      <c r="O395" s="1"/>
      <c r="P395" s="47"/>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2"/>
      <c r="AY395" s="1"/>
      <c r="AZ395" s="1"/>
      <c r="BA395" s="1"/>
      <c r="BB395" s="1"/>
      <c r="BC395" s="1"/>
    </row>
    <row r="396" spans="1:55" ht="15.75" hidden="1" customHeight="1">
      <c r="A396" s="1"/>
      <c r="B396" s="1"/>
      <c r="C396" s="1"/>
      <c r="D396" s="1"/>
      <c r="E396" s="32"/>
      <c r="F396" s="1"/>
      <c r="G396" s="32"/>
      <c r="H396" s="32"/>
      <c r="I396" s="32"/>
      <c r="J396" s="1"/>
      <c r="K396" s="1"/>
      <c r="L396" s="1"/>
      <c r="M396" s="33"/>
      <c r="N396" s="1"/>
      <c r="O396" s="1"/>
      <c r="P396" s="47"/>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2"/>
      <c r="AY396" s="1"/>
      <c r="AZ396" s="1"/>
      <c r="BA396" s="1"/>
      <c r="BB396" s="1"/>
      <c r="BC396" s="1"/>
    </row>
    <row r="397" spans="1:55" ht="15.75" hidden="1" customHeight="1">
      <c r="A397" s="1"/>
      <c r="B397" s="1"/>
      <c r="C397" s="1"/>
      <c r="D397" s="1"/>
      <c r="E397" s="32"/>
      <c r="F397" s="1"/>
      <c r="G397" s="32"/>
      <c r="H397" s="32"/>
      <c r="I397" s="32"/>
      <c r="J397" s="1"/>
      <c r="K397" s="1"/>
      <c r="L397" s="1"/>
      <c r="M397" s="33"/>
      <c r="N397" s="1"/>
      <c r="O397" s="1"/>
      <c r="P397" s="47"/>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2"/>
      <c r="AY397" s="1"/>
      <c r="AZ397" s="1"/>
      <c r="BA397" s="1"/>
      <c r="BB397" s="1"/>
      <c r="BC397" s="1"/>
    </row>
    <row r="398" spans="1:55" ht="15.75" hidden="1" customHeight="1">
      <c r="A398" s="1"/>
      <c r="B398" s="1"/>
      <c r="C398" s="1"/>
      <c r="D398" s="1"/>
      <c r="E398" s="32"/>
      <c r="F398" s="1"/>
      <c r="G398" s="32"/>
      <c r="H398" s="32"/>
      <c r="I398" s="32"/>
      <c r="J398" s="1"/>
      <c r="K398" s="1"/>
      <c r="L398" s="1"/>
      <c r="M398" s="33"/>
      <c r="N398" s="1"/>
      <c r="O398" s="1"/>
      <c r="P398" s="47"/>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2"/>
      <c r="AY398" s="1"/>
      <c r="AZ398" s="1"/>
      <c r="BA398" s="1"/>
      <c r="BB398" s="1"/>
      <c r="BC398" s="1"/>
    </row>
    <row r="399" spans="1:55" ht="15.75" hidden="1" customHeight="1">
      <c r="A399" s="1"/>
      <c r="B399" s="1"/>
      <c r="C399" s="1"/>
      <c r="D399" s="1"/>
      <c r="E399" s="32"/>
      <c r="F399" s="1"/>
      <c r="G399" s="32"/>
      <c r="H399" s="32"/>
      <c r="I399" s="32"/>
      <c r="J399" s="1"/>
      <c r="K399" s="1"/>
      <c r="L399" s="1"/>
      <c r="M399" s="33"/>
      <c r="N399" s="1"/>
      <c r="O399" s="1"/>
      <c r="P399" s="47"/>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2"/>
      <c r="AY399" s="1"/>
      <c r="AZ399" s="1"/>
      <c r="BA399" s="1"/>
      <c r="BB399" s="1"/>
      <c r="BC399" s="1"/>
    </row>
    <row r="400" spans="1:55" ht="15.75" hidden="1" customHeight="1">
      <c r="A400" s="1"/>
      <c r="B400" s="1"/>
      <c r="C400" s="1"/>
      <c r="D400" s="1"/>
      <c r="E400" s="32"/>
      <c r="F400" s="1"/>
      <c r="G400" s="32"/>
      <c r="H400" s="32"/>
      <c r="I400" s="32"/>
      <c r="J400" s="1"/>
      <c r="K400" s="1"/>
      <c r="L400" s="1"/>
      <c r="M400" s="33"/>
      <c r="N400" s="1"/>
      <c r="O400" s="1"/>
      <c r="P400" s="47"/>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2"/>
      <c r="AY400" s="1"/>
      <c r="AZ400" s="1"/>
      <c r="BA400" s="1"/>
      <c r="BB400" s="1"/>
      <c r="BC400" s="1"/>
    </row>
    <row r="401" spans="1:55" ht="15.75" hidden="1" customHeight="1">
      <c r="A401" s="1"/>
      <c r="B401" s="1"/>
      <c r="C401" s="1"/>
      <c r="D401" s="1"/>
      <c r="E401" s="32"/>
      <c r="F401" s="1"/>
      <c r="G401" s="32"/>
      <c r="H401" s="32"/>
      <c r="I401" s="32"/>
      <c r="J401" s="1"/>
      <c r="K401" s="1"/>
      <c r="L401" s="1"/>
      <c r="M401" s="33"/>
      <c r="N401" s="1"/>
      <c r="O401" s="1"/>
      <c r="P401" s="47"/>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2"/>
      <c r="AY401" s="1"/>
      <c r="AZ401" s="1"/>
      <c r="BA401" s="1"/>
      <c r="BB401" s="1"/>
      <c r="BC401" s="1"/>
    </row>
    <row r="402" spans="1:55" ht="15.75" hidden="1" customHeight="1">
      <c r="A402" s="1"/>
      <c r="B402" s="1"/>
      <c r="C402" s="1"/>
      <c r="D402" s="1"/>
      <c r="E402" s="32"/>
      <c r="F402" s="1"/>
      <c r="G402" s="32"/>
      <c r="H402" s="32"/>
      <c r="I402" s="32"/>
      <c r="J402" s="1"/>
      <c r="K402" s="1"/>
      <c r="L402" s="1"/>
      <c r="M402" s="33"/>
      <c r="N402" s="1"/>
      <c r="O402" s="1"/>
      <c r="P402" s="47"/>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2"/>
      <c r="AY402" s="1"/>
      <c r="AZ402" s="1"/>
      <c r="BA402" s="1"/>
      <c r="BB402" s="1"/>
      <c r="BC402" s="1"/>
    </row>
    <row r="403" spans="1:55" ht="15.75" hidden="1" customHeight="1">
      <c r="A403" s="1"/>
      <c r="B403" s="1"/>
      <c r="C403" s="1"/>
      <c r="D403" s="1"/>
      <c r="E403" s="32"/>
      <c r="F403" s="1"/>
      <c r="G403" s="32"/>
      <c r="H403" s="32"/>
      <c r="I403" s="32"/>
      <c r="J403" s="1"/>
      <c r="K403" s="1"/>
      <c r="L403" s="1"/>
      <c r="M403" s="33"/>
      <c r="N403" s="1"/>
      <c r="O403" s="1"/>
      <c r="P403" s="47"/>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2"/>
      <c r="AY403" s="1"/>
      <c r="AZ403" s="1"/>
      <c r="BA403" s="1"/>
      <c r="BB403" s="1"/>
      <c r="BC403" s="1"/>
    </row>
    <row r="404" spans="1:55" ht="15.75" hidden="1" customHeight="1">
      <c r="A404" s="1"/>
      <c r="B404" s="1"/>
      <c r="C404" s="1"/>
      <c r="D404" s="1"/>
      <c r="E404" s="32"/>
      <c r="F404" s="1"/>
      <c r="G404" s="32"/>
      <c r="H404" s="32"/>
      <c r="I404" s="32"/>
      <c r="J404" s="1"/>
      <c r="K404" s="1"/>
      <c r="L404" s="1"/>
      <c r="M404" s="33"/>
      <c r="N404" s="1"/>
      <c r="O404" s="1"/>
      <c r="P404" s="47"/>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2"/>
      <c r="AY404" s="1"/>
      <c r="AZ404" s="1"/>
      <c r="BA404" s="1"/>
      <c r="BB404" s="1"/>
      <c r="BC404" s="1"/>
    </row>
    <row r="405" spans="1:55" ht="15.75" hidden="1" customHeight="1">
      <c r="A405" s="1"/>
      <c r="B405" s="1"/>
      <c r="C405" s="1"/>
      <c r="D405" s="1"/>
      <c r="E405" s="32"/>
      <c r="F405" s="1"/>
      <c r="G405" s="32"/>
      <c r="H405" s="32"/>
      <c r="I405" s="32"/>
      <c r="J405" s="1"/>
      <c r="K405" s="1"/>
      <c r="L405" s="1"/>
      <c r="M405" s="33"/>
      <c r="N405" s="1"/>
      <c r="O405" s="1"/>
      <c r="P405" s="47"/>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2"/>
      <c r="AY405" s="1"/>
      <c r="AZ405" s="1"/>
      <c r="BA405" s="1"/>
      <c r="BB405" s="1"/>
      <c r="BC405" s="1"/>
    </row>
    <row r="406" spans="1:55" ht="15.75" hidden="1" customHeight="1">
      <c r="A406" s="1"/>
      <c r="B406" s="1"/>
      <c r="C406" s="1"/>
      <c r="D406" s="1"/>
      <c r="E406" s="32"/>
      <c r="F406" s="1"/>
      <c r="G406" s="32"/>
      <c r="H406" s="32"/>
      <c r="I406" s="32"/>
      <c r="J406" s="1"/>
      <c r="K406" s="1"/>
      <c r="L406" s="1"/>
      <c r="M406" s="33"/>
      <c r="N406" s="1"/>
      <c r="O406" s="1"/>
      <c r="P406" s="47"/>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2"/>
      <c r="AY406" s="1"/>
      <c r="AZ406" s="1"/>
      <c r="BA406" s="1"/>
      <c r="BB406" s="1"/>
      <c r="BC406" s="1"/>
    </row>
    <row r="407" spans="1:55" ht="15.75" hidden="1" customHeight="1">
      <c r="A407" s="1"/>
      <c r="B407" s="1"/>
      <c r="C407" s="1"/>
      <c r="D407" s="1"/>
      <c r="E407" s="32"/>
      <c r="F407" s="1"/>
      <c r="G407" s="32"/>
      <c r="H407" s="32"/>
      <c r="I407" s="32"/>
      <c r="J407" s="1"/>
      <c r="K407" s="1"/>
      <c r="L407" s="1"/>
      <c r="M407" s="33"/>
      <c r="N407" s="1"/>
      <c r="O407" s="1"/>
      <c r="P407" s="47"/>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2"/>
      <c r="AY407" s="1"/>
      <c r="AZ407" s="1"/>
      <c r="BA407" s="1"/>
      <c r="BB407" s="1"/>
      <c r="BC407" s="1"/>
    </row>
    <row r="408" spans="1:55" ht="15.75" hidden="1" customHeight="1">
      <c r="A408" s="1"/>
      <c r="B408" s="1"/>
      <c r="C408" s="1"/>
      <c r="D408" s="1"/>
      <c r="E408" s="32"/>
      <c r="F408" s="1"/>
      <c r="G408" s="32"/>
      <c r="H408" s="32"/>
      <c r="I408" s="32"/>
      <c r="J408" s="1"/>
      <c r="K408" s="1"/>
      <c r="L408" s="1"/>
      <c r="M408" s="33"/>
      <c r="N408" s="1"/>
      <c r="O408" s="1"/>
      <c r="P408" s="47"/>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2"/>
      <c r="AY408" s="1"/>
      <c r="AZ408" s="1"/>
      <c r="BA408" s="1"/>
      <c r="BB408" s="1"/>
      <c r="BC408" s="1"/>
    </row>
    <row r="409" spans="1:55" ht="15.75" hidden="1" customHeight="1">
      <c r="A409" s="1"/>
      <c r="B409" s="1"/>
      <c r="C409" s="1"/>
      <c r="D409" s="1"/>
      <c r="E409" s="32"/>
      <c r="F409" s="1"/>
      <c r="G409" s="32"/>
      <c r="H409" s="32"/>
      <c r="I409" s="32"/>
      <c r="J409" s="1"/>
      <c r="K409" s="1"/>
      <c r="L409" s="1"/>
      <c r="M409" s="33"/>
      <c r="N409" s="1"/>
      <c r="O409" s="1"/>
      <c r="P409" s="47"/>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2"/>
      <c r="AY409" s="1"/>
      <c r="AZ409" s="1"/>
      <c r="BA409" s="1"/>
      <c r="BB409" s="1"/>
      <c r="BC409" s="1"/>
    </row>
    <row r="410" spans="1:55" ht="15.75" hidden="1" customHeight="1">
      <c r="A410" s="1"/>
      <c r="B410" s="1"/>
      <c r="C410" s="1"/>
      <c r="D410" s="1"/>
      <c r="E410" s="32"/>
      <c r="F410" s="1"/>
      <c r="G410" s="32"/>
      <c r="H410" s="32"/>
      <c r="I410" s="32"/>
      <c r="J410" s="1"/>
      <c r="K410" s="1"/>
      <c r="L410" s="1"/>
      <c r="M410" s="33"/>
      <c r="N410" s="1"/>
      <c r="O410" s="1"/>
      <c r="P410" s="47"/>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2"/>
      <c r="AY410" s="1"/>
      <c r="AZ410" s="1"/>
      <c r="BA410" s="1"/>
      <c r="BB410" s="1"/>
      <c r="BC410" s="1"/>
    </row>
    <row r="411" spans="1:55" ht="15.75" hidden="1" customHeight="1">
      <c r="A411" s="1"/>
      <c r="B411" s="1"/>
      <c r="C411" s="1"/>
      <c r="D411" s="1"/>
      <c r="E411" s="32"/>
      <c r="F411" s="1"/>
      <c r="G411" s="32"/>
      <c r="H411" s="32"/>
      <c r="I411" s="32"/>
      <c r="J411" s="1"/>
      <c r="K411" s="1"/>
      <c r="L411" s="1"/>
      <c r="M411" s="33"/>
      <c r="N411" s="1"/>
      <c r="O411" s="1"/>
      <c r="P411" s="47"/>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2"/>
      <c r="AY411" s="1"/>
      <c r="AZ411" s="1"/>
      <c r="BA411" s="1"/>
      <c r="BB411" s="1"/>
      <c r="BC411" s="1"/>
    </row>
    <row r="412" spans="1:55" ht="15.75" hidden="1" customHeight="1">
      <c r="A412" s="1"/>
      <c r="B412" s="1"/>
      <c r="C412" s="1"/>
      <c r="D412" s="1"/>
      <c r="E412" s="32"/>
      <c r="F412" s="1"/>
      <c r="G412" s="32"/>
      <c r="H412" s="32"/>
      <c r="I412" s="32"/>
      <c r="J412" s="1"/>
      <c r="K412" s="1"/>
      <c r="L412" s="1"/>
      <c r="M412" s="33"/>
      <c r="N412" s="1"/>
      <c r="O412" s="1"/>
      <c r="P412" s="47"/>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2"/>
      <c r="AY412" s="1"/>
      <c r="AZ412" s="1"/>
      <c r="BA412" s="1"/>
      <c r="BB412" s="1"/>
      <c r="BC412" s="1"/>
    </row>
    <row r="413" spans="1:55" ht="15.75" hidden="1" customHeight="1">
      <c r="A413" s="1"/>
      <c r="B413" s="1"/>
      <c r="C413" s="1"/>
      <c r="D413" s="1"/>
      <c r="E413" s="32"/>
      <c r="F413" s="1"/>
      <c r="G413" s="32"/>
      <c r="H413" s="32"/>
      <c r="I413" s="32"/>
      <c r="J413" s="1"/>
      <c r="K413" s="1"/>
      <c r="L413" s="1"/>
      <c r="M413" s="33"/>
      <c r="N413" s="1"/>
      <c r="O413" s="1"/>
      <c r="P413" s="47"/>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2"/>
      <c r="AY413" s="1"/>
      <c r="AZ413" s="1"/>
      <c r="BA413" s="1"/>
      <c r="BB413" s="1"/>
      <c r="BC413" s="1"/>
    </row>
    <row r="414" spans="1:55" ht="15.75" hidden="1" customHeight="1">
      <c r="A414" s="1"/>
      <c r="B414" s="1"/>
      <c r="C414" s="1"/>
      <c r="D414" s="1"/>
      <c r="E414" s="32"/>
      <c r="F414" s="1"/>
      <c r="G414" s="32"/>
      <c r="H414" s="32"/>
      <c r="I414" s="32"/>
      <c r="J414" s="1"/>
      <c r="K414" s="1"/>
      <c r="L414" s="1"/>
      <c r="M414" s="33"/>
      <c r="N414" s="1"/>
      <c r="O414" s="1"/>
      <c r="P414" s="47"/>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2"/>
      <c r="AY414" s="1"/>
      <c r="AZ414" s="1"/>
      <c r="BA414" s="1"/>
      <c r="BB414" s="1"/>
      <c r="BC414" s="1"/>
    </row>
    <row r="415" spans="1:55" ht="15.75" hidden="1" customHeight="1">
      <c r="A415" s="1"/>
      <c r="B415" s="1"/>
      <c r="C415" s="1"/>
      <c r="D415" s="1"/>
      <c r="E415" s="32"/>
      <c r="F415" s="1"/>
      <c r="G415" s="32"/>
      <c r="H415" s="32"/>
      <c r="I415" s="32"/>
      <c r="J415" s="1"/>
      <c r="K415" s="1"/>
      <c r="L415" s="1"/>
      <c r="M415" s="33"/>
      <c r="N415" s="1"/>
      <c r="O415" s="1"/>
      <c r="P415" s="47"/>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2"/>
      <c r="AY415" s="1"/>
      <c r="AZ415" s="1"/>
      <c r="BA415" s="1"/>
      <c r="BB415" s="1"/>
      <c r="BC415" s="1"/>
    </row>
    <row r="416" spans="1:55" ht="15.75" hidden="1" customHeight="1">
      <c r="A416" s="1"/>
      <c r="B416" s="1"/>
      <c r="C416" s="1"/>
      <c r="D416" s="1"/>
      <c r="E416" s="32"/>
      <c r="F416" s="1"/>
      <c r="G416" s="32"/>
      <c r="H416" s="32"/>
      <c r="I416" s="32"/>
      <c r="J416" s="1"/>
      <c r="K416" s="1"/>
      <c r="L416" s="1"/>
      <c r="M416" s="33"/>
      <c r="N416" s="1"/>
      <c r="O416" s="1"/>
      <c r="P416" s="47"/>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2"/>
      <c r="AY416" s="1"/>
      <c r="AZ416" s="1"/>
      <c r="BA416" s="1"/>
      <c r="BB416" s="1"/>
      <c r="BC416" s="1"/>
    </row>
    <row r="417" spans="1:55" ht="15.75" hidden="1" customHeight="1">
      <c r="A417" s="1"/>
      <c r="B417" s="1"/>
      <c r="C417" s="1"/>
      <c r="D417" s="1"/>
      <c r="E417" s="32"/>
      <c r="F417" s="1"/>
      <c r="G417" s="32"/>
      <c r="H417" s="32"/>
      <c r="I417" s="32"/>
      <c r="J417" s="1"/>
      <c r="K417" s="1"/>
      <c r="L417" s="1"/>
      <c r="M417" s="33"/>
      <c r="N417" s="1"/>
      <c r="O417" s="1"/>
      <c r="P417" s="47"/>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2"/>
      <c r="AY417" s="1"/>
      <c r="AZ417" s="1"/>
      <c r="BA417" s="1"/>
      <c r="BB417" s="1"/>
      <c r="BC417" s="1"/>
    </row>
    <row r="418" spans="1:55" ht="15.75" hidden="1" customHeight="1">
      <c r="A418" s="1"/>
      <c r="B418" s="1"/>
      <c r="C418" s="1"/>
      <c r="D418" s="1"/>
      <c r="E418" s="32"/>
      <c r="F418" s="1"/>
      <c r="G418" s="32"/>
      <c r="H418" s="32"/>
      <c r="I418" s="32"/>
      <c r="J418" s="1"/>
      <c r="K418" s="1"/>
      <c r="L418" s="1"/>
      <c r="M418" s="33"/>
      <c r="N418" s="1"/>
      <c r="O418" s="1"/>
      <c r="P418" s="47"/>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2"/>
      <c r="AY418" s="1"/>
      <c r="AZ418" s="1"/>
      <c r="BA418" s="1"/>
      <c r="BB418" s="1"/>
      <c r="BC418" s="1"/>
    </row>
    <row r="419" spans="1:55" ht="15.75" hidden="1" customHeight="1">
      <c r="A419" s="1"/>
      <c r="B419" s="1"/>
      <c r="C419" s="1"/>
      <c r="D419" s="1"/>
      <c r="E419" s="32"/>
      <c r="F419" s="1"/>
      <c r="G419" s="32"/>
      <c r="H419" s="32"/>
      <c r="I419" s="32"/>
      <c r="J419" s="1"/>
      <c r="K419" s="1"/>
      <c r="L419" s="1"/>
      <c r="M419" s="33"/>
      <c r="N419" s="1"/>
      <c r="O419" s="1"/>
      <c r="P419" s="47"/>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2"/>
      <c r="AY419" s="1"/>
      <c r="AZ419" s="1"/>
      <c r="BA419" s="1"/>
      <c r="BB419" s="1"/>
      <c r="BC419" s="1"/>
    </row>
    <row r="420" spans="1:55" ht="15.75" hidden="1" customHeight="1">
      <c r="A420" s="1"/>
      <c r="B420" s="1"/>
      <c r="C420" s="1"/>
      <c r="D420" s="1"/>
      <c r="E420" s="32"/>
      <c r="F420" s="1"/>
      <c r="G420" s="32"/>
      <c r="H420" s="32"/>
      <c r="I420" s="32"/>
      <c r="J420" s="1"/>
      <c r="K420" s="1"/>
      <c r="L420" s="1"/>
      <c r="M420" s="33"/>
      <c r="N420" s="1"/>
      <c r="O420" s="1"/>
      <c r="P420" s="47"/>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2"/>
      <c r="AY420" s="1"/>
      <c r="AZ420" s="1"/>
      <c r="BA420" s="1"/>
      <c r="BB420" s="1"/>
      <c r="BC420" s="1"/>
    </row>
    <row r="421" spans="1:55" ht="15.75" hidden="1" customHeight="1">
      <c r="A421" s="1"/>
      <c r="B421" s="1"/>
      <c r="C421" s="1"/>
      <c r="D421" s="1"/>
      <c r="E421" s="32"/>
      <c r="F421" s="1"/>
      <c r="G421" s="32"/>
      <c r="H421" s="32"/>
      <c r="I421" s="32"/>
      <c r="J421" s="1"/>
      <c r="K421" s="1"/>
      <c r="L421" s="1"/>
      <c r="M421" s="33"/>
      <c r="N421" s="1"/>
      <c r="O421" s="1"/>
      <c r="P421" s="47"/>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2"/>
      <c r="AY421" s="1"/>
      <c r="AZ421" s="1"/>
      <c r="BA421" s="1"/>
      <c r="BB421" s="1"/>
      <c r="BC421" s="1"/>
    </row>
    <row r="422" spans="1:55" ht="15.75" hidden="1" customHeight="1">
      <c r="A422" s="1"/>
      <c r="B422" s="1"/>
      <c r="C422" s="1"/>
      <c r="D422" s="1"/>
      <c r="E422" s="32"/>
      <c r="F422" s="1"/>
      <c r="G422" s="32"/>
      <c r="H422" s="32"/>
      <c r="I422" s="32"/>
      <c r="J422" s="1"/>
      <c r="K422" s="1"/>
      <c r="L422" s="1"/>
      <c r="M422" s="33"/>
      <c r="N422" s="1"/>
      <c r="O422" s="1"/>
      <c r="P422" s="47"/>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2"/>
      <c r="AY422" s="1"/>
      <c r="AZ422" s="1"/>
      <c r="BA422" s="1"/>
      <c r="BB422" s="1"/>
      <c r="BC422" s="1"/>
    </row>
    <row r="423" spans="1:55" ht="15.75" hidden="1" customHeight="1">
      <c r="A423" s="1"/>
      <c r="B423" s="1"/>
      <c r="C423" s="1"/>
      <c r="D423" s="1"/>
      <c r="E423" s="32"/>
      <c r="F423" s="1"/>
      <c r="G423" s="32"/>
      <c r="H423" s="32"/>
      <c r="I423" s="32"/>
      <c r="J423" s="1"/>
      <c r="K423" s="1"/>
      <c r="L423" s="1"/>
      <c r="M423" s="33"/>
      <c r="N423" s="1"/>
      <c r="O423" s="1"/>
      <c r="P423" s="47"/>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2"/>
      <c r="AY423" s="1"/>
      <c r="AZ423" s="1"/>
      <c r="BA423" s="1"/>
      <c r="BB423" s="1"/>
      <c r="BC423" s="1"/>
    </row>
    <row r="424" spans="1:55" ht="15.75" hidden="1" customHeight="1">
      <c r="A424" s="1"/>
      <c r="B424" s="1"/>
      <c r="C424" s="1"/>
      <c r="D424" s="1"/>
      <c r="E424" s="32"/>
      <c r="F424" s="1"/>
      <c r="G424" s="32"/>
      <c r="H424" s="32"/>
      <c r="I424" s="32"/>
      <c r="J424" s="1"/>
      <c r="K424" s="1"/>
      <c r="L424" s="1"/>
      <c r="M424" s="33"/>
      <c r="N424" s="1"/>
      <c r="O424" s="1"/>
      <c r="P424" s="47"/>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2"/>
      <c r="AY424" s="1"/>
      <c r="AZ424" s="1"/>
      <c r="BA424" s="1"/>
      <c r="BB424" s="1"/>
      <c r="BC424" s="1"/>
    </row>
    <row r="425" spans="1:55" ht="15.75" hidden="1" customHeight="1">
      <c r="A425" s="1"/>
      <c r="B425" s="1"/>
      <c r="C425" s="1"/>
      <c r="D425" s="1"/>
      <c r="E425" s="32"/>
      <c r="F425" s="1"/>
      <c r="G425" s="32"/>
      <c r="H425" s="32"/>
      <c r="I425" s="32"/>
      <c r="J425" s="1"/>
      <c r="K425" s="1"/>
      <c r="L425" s="1"/>
      <c r="M425" s="33"/>
      <c r="N425" s="1"/>
      <c r="O425" s="1"/>
      <c r="P425" s="47"/>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2"/>
      <c r="AY425" s="1"/>
      <c r="AZ425" s="1"/>
      <c r="BA425" s="1"/>
      <c r="BB425" s="1"/>
      <c r="BC425" s="1"/>
    </row>
    <row r="426" spans="1:55" ht="15.75" hidden="1" customHeight="1">
      <c r="A426" s="1"/>
      <c r="B426" s="1"/>
      <c r="C426" s="1"/>
      <c r="D426" s="1"/>
      <c r="E426" s="32"/>
      <c r="F426" s="1"/>
      <c r="G426" s="32"/>
      <c r="H426" s="32"/>
      <c r="I426" s="32"/>
      <c r="J426" s="1"/>
      <c r="K426" s="1"/>
      <c r="L426" s="1"/>
      <c r="M426" s="33"/>
      <c r="N426" s="1"/>
      <c r="O426" s="1"/>
      <c r="P426" s="47"/>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2"/>
      <c r="AY426" s="1"/>
      <c r="AZ426" s="1"/>
      <c r="BA426" s="1"/>
      <c r="BB426" s="1"/>
      <c r="BC426" s="1"/>
    </row>
    <row r="427" spans="1:55" ht="15.75" hidden="1" customHeight="1">
      <c r="A427" s="1"/>
      <c r="B427" s="1"/>
      <c r="C427" s="1"/>
      <c r="D427" s="1"/>
      <c r="E427" s="32"/>
      <c r="F427" s="1"/>
      <c r="G427" s="32"/>
      <c r="H427" s="32"/>
      <c r="I427" s="32"/>
      <c r="J427" s="1"/>
      <c r="K427" s="1"/>
      <c r="L427" s="1"/>
      <c r="M427" s="33"/>
      <c r="N427" s="1"/>
      <c r="O427" s="1"/>
      <c r="P427" s="47"/>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2"/>
      <c r="AY427" s="1"/>
      <c r="AZ427" s="1"/>
      <c r="BA427" s="1"/>
      <c r="BB427" s="1"/>
      <c r="BC427" s="1"/>
    </row>
    <row r="428" spans="1:55" ht="15.75" hidden="1" customHeight="1">
      <c r="A428" s="1"/>
      <c r="B428" s="1"/>
      <c r="C428" s="1"/>
      <c r="D428" s="1"/>
      <c r="E428" s="32"/>
      <c r="F428" s="1"/>
      <c r="G428" s="32"/>
      <c r="H428" s="32"/>
      <c r="I428" s="32"/>
      <c r="J428" s="1"/>
      <c r="K428" s="1"/>
      <c r="L428" s="1"/>
      <c r="M428" s="33"/>
      <c r="N428" s="1"/>
      <c r="O428" s="1"/>
      <c r="P428" s="47"/>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2"/>
      <c r="AY428" s="1"/>
      <c r="AZ428" s="1"/>
      <c r="BA428" s="1"/>
      <c r="BB428" s="1"/>
      <c r="BC428" s="1"/>
    </row>
    <row r="429" spans="1:55" ht="15.75" hidden="1" customHeight="1">
      <c r="A429" s="1"/>
      <c r="B429" s="1"/>
      <c r="C429" s="1"/>
      <c r="D429" s="1"/>
      <c r="E429" s="32"/>
      <c r="F429" s="1"/>
      <c r="G429" s="32"/>
      <c r="H429" s="32"/>
      <c r="I429" s="32"/>
      <c r="J429" s="1"/>
      <c r="K429" s="1"/>
      <c r="L429" s="1"/>
      <c r="M429" s="33"/>
      <c r="N429" s="1"/>
      <c r="O429" s="1"/>
      <c r="P429" s="47"/>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2"/>
      <c r="AY429" s="1"/>
      <c r="AZ429" s="1"/>
      <c r="BA429" s="1"/>
      <c r="BB429" s="1"/>
      <c r="BC429" s="1"/>
    </row>
    <row r="430" spans="1:55" ht="15.75" hidden="1" customHeight="1">
      <c r="A430" s="1"/>
      <c r="B430" s="1"/>
      <c r="C430" s="1"/>
      <c r="D430" s="1"/>
      <c r="E430" s="32"/>
      <c r="F430" s="1"/>
      <c r="G430" s="32"/>
      <c r="H430" s="32"/>
      <c r="I430" s="32"/>
      <c r="J430" s="1"/>
      <c r="K430" s="1"/>
      <c r="L430" s="1"/>
      <c r="M430" s="33"/>
      <c r="N430" s="1"/>
      <c r="O430" s="1"/>
      <c r="P430" s="47"/>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2"/>
      <c r="AY430" s="1"/>
      <c r="AZ430" s="1"/>
      <c r="BA430" s="1"/>
      <c r="BB430" s="1"/>
      <c r="BC430" s="1"/>
    </row>
    <row r="431" spans="1:55" ht="15.75" hidden="1" customHeight="1">
      <c r="A431" s="1"/>
      <c r="B431" s="1"/>
      <c r="C431" s="1"/>
      <c r="D431" s="1"/>
      <c r="E431" s="32"/>
      <c r="F431" s="1"/>
      <c r="G431" s="32"/>
      <c r="H431" s="32"/>
      <c r="I431" s="32"/>
      <c r="J431" s="1"/>
      <c r="K431" s="1"/>
      <c r="L431" s="1"/>
      <c r="M431" s="33"/>
      <c r="N431" s="1"/>
      <c r="O431" s="1"/>
      <c r="P431" s="47"/>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2"/>
      <c r="AY431" s="1"/>
      <c r="AZ431" s="1"/>
      <c r="BA431" s="1"/>
      <c r="BB431" s="1"/>
      <c r="BC431" s="1"/>
    </row>
    <row r="432" spans="1:55" ht="15.75" hidden="1" customHeight="1">
      <c r="A432" s="1"/>
      <c r="B432" s="1"/>
      <c r="C432" s="1"/>
      <c r="D432" s="1"/>
      <c r="E432" s="32"/>
      <c r="F432" s="1"/>
      <c r="G432" s="32"/>
      <c r="H432" s="32"/>
      <c r="I432" s="32"/>
      <c r="J432" s="1"/>
      <c r="K432" s="1"/>
      <c r="L432" s="1"/>
      <c r="M432" s="33"/>
      <c r="N432" s="1"/>
      <c r="O432" s="1"/>
      <c r="P432" s="47"/>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2"/>
      <c r="AY432" s="1"/>
      <c r="AZ432" s="1"/>
      <c r="BA432" s="1"/>
      <c r="BB432" s="1"/>
      <c r="BC432" s="1"/>
    </row>
    <row r="433" spans="1:55" ht="15.75" hidden="1" customHeight="1">
      <c r="A433" s="1"/>
      <c r="B433" s="1"/>
      <c r="C433" s="1"/>
      <c r="D433" s="1"/>
      <c r="E433" s="32"/>
      <c r="F433" s="1"/>
      <c r="G433" s="32"/>
      <c r="H433" s="32"/>
      <c r="I433" s="32"/>
      <c r="J433" s="1"/>
      <c r="K433" s="1"/>
      <c r="L433" s="1"/>
      <c r="M433" s="33"/>
      <c r="N433" s="1"/>
      <c r="O433" s="1"/>
      <c r="P433" s="47"/>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2"/>
      <c r="AY433" s="1"/>
      <c r="AZ433" s="1"/>
      <c r="BA433" s="1"/>
      <c r="BB433" s="1"/>
      <c r="BC433" s="1"/>
    </row>
    <row r="434" spans="1:55" ht="15.75" hidden="1" customHeight="1">
      <c r="A434" s="1"/>
      <c r="B434" s="1"/>
      <c r="C434" s="1"/>
      <c r="D434" s="1"/>
      <c r="E434" s="32"/>
      <c r="F434" s="1"/>
      <c r="G434" s="32"/>
      <c r="H434" s="32"/>
      <c r="I434" s="32"/>
      <c r="J434" s="1"/>
      <c r="K434" s="1"/>
      <c r="L434" s="1"/>
      <c r="M434" s="33"/>
      <c r="N434" s="1"/>
      <c r="O434" s="1"/>
      <c r="P434" s="47"/>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2"/>
      <c r="AY434" s="1"/>
      <c r="AZ434" s="1"/>
      <c r="BA434" s="1"/>
      <c r="BB434" s="1"/>
      <c r="BC434" s="1"/>
    </row>
    <row r="435" spans="1:55" ht="15.75" hidden="1" customHeight="1">
      <c r="A435" s="1"/>
      <c r="B435" s="1"/>
      <c r="C435" s="1"/>
      <c r="D435" s="1"/>
      <c r="E435" s="32"/>
      <c r="F435" s="1"/>
      <c r="G435" s="32"/>
      <c r="H435" s="32"/>
      <c r="I435" s="32"/>
      <c r="J435" s="1"/>
      <c r="K435" s="1"/>
      <c r="L435" s="1"/>
      <c r="M435" s="33"/>
      <c r="N435" s="1"/>
      <c r="O435" s="1"/>
      <c r="P435" s="47"/>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2"/>
      <c r="AY435" s="1"/>
      <c r="AZ435" s="1"/>
      <c r="BA435" s="1"/>
      <c r="BB435" s="1"/>
      <c r="BC435" s="1"/>
    </row>
    <row r="436" spans="1:55" ht="15.75" hidden="1" customHeight="1">
      <c r="A436" s="1"/>
      <c r="B436" s="1"/>
      <c r="C436" s="1"/>
      <c r="D436" s="1"/>
      <c r="E436" s="32"/>
      <c r="F436" s="1"/>
      <c r="G436" s="32"/>
      <c r="H436" s="32"/>
      <c r="I436" s="32"/>
      <c r="J436" s="1"/>
      <c r="K436" s="1"/>
      <c r="L436" s="1"/>
      <c r="M436" s="33"/>
      <c r="N436" s="1"/>
      <c r="O436" s="1"/>
      <c r="P436" s="47"/>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2"/>
      <c r="AY436" s="1"/>
      <c r="AZ436" s="1"/>
      <c r="BA436" s="1"/>
      <c r="BB436" s="1"/>
      <c r="BC436" s="1"/>
    </row>
    <row r="437" spans="1:55" ht="15.75" hidden="1" customHeight="1">
      <c r="A437" s="1"/>
      <c r="B437" s="1"/>
      <c r="C437" s="1"/>
      <c r="D437" s="1"/>
      <c r="E437" s="32"/>
      <c r="F437" s="1"/>
      <c r="G437" s="32"/>
      <c r="H437" s="32"/>
      <c r="I437" s="32"/>
      <c r="J437" s="1"/>
      <c r="K437" s="1"/>
      <c r="L437" s="1"/>
      <c r="M437" s="33"/>
      <c r="N437" s="1"/>
      <c r="O437" s="1"/>
      <c r="P437" s="47"/>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2"/>
      <c r="AY437" s="1"/>
      <c r="AZ437" s="1"/>
      <c r="BA437" s="1"/>
      <c r="BB437" s="1"/>
      <c r="BC437" s="1"/>
    </row>
    <row r="438" spans="1:55" ht="15.75" hidden="1" customHeight="1">
      <c r="A438" s="1"/>
      <c r="B438" s="1"/>
      <c r="C438" s="1"/>
      <c r="D438" s="1"/>
      <c r="E438" s="32"/>
      <c r="F438" s="1"/>
      <c r="G438" s="32"/>
      <c r="H438" s="32"/>
      <c r="I438" s="32"/>
      <c r="J438" s="1"/>
      <c r="K438" s="1"/>
      <c r="L438" s="1"/>
      <c r="M438" s="33"/>
      <c r="N438" s="1"/>
      <c r="O438" s="1"/>
      <c r="P438" s="47"/>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2"/>
      <c r="AY438" s="1"/>
      <c r="AZ438" s="1"/>
      <c r="BA438" s="1"/>
      <c r="BB438" s="1"/>
      <c r="BC438" s="1"/>
    </row>
    <row r="439" spans="1:55" ht="15.75" hidden="1" customHeight="1">
      <c r="A439" s="1"/>
      <c r="B439" s="1"/>
      <c r="C439" s="1"/>
      <c r="D439" s="1"/>
      <c r="E439" s="32"/>
      <c r="F439" s="1"/>
      <c r="G439" s="32"/>
      <c r="H439" s="32"/>
      <c r="I439" s="32"/>
      <c r="J439" s="1"/>
      <c r="K439" s="1"/>
      <c r="L439" s="1"/>
      <c r="M439" s="33"/>
      <c r="N439" s="1"/>
      <c r="O439" s="1"/>
      <c r="P439" s="47"/>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2"/>
      <c r="AY439" s="1"/>
      <c r="AZ439" s="1"/>
      <c r="BA439" s="1"/>
      <c r="BB439" s="1"/>
      <c r="BC439" s="1"/>
    </row>
    <row r="440" spans="1:55" ht="15.75" hidden="1" customHeight="1">
      <c r="A440" s="1"/>
      <c r="B440" s="1"/>
      <c r="C440" s="1"/>
      <c r="D440" s="1"/>
      <c r="E440" s="32"/>
      <c r="F440" s="1"/>
      <c r="G440" s="32"/>
      <c r="H440" s="32"/>
      <c r="I440" s="32"/>
      <c r="J440" s="1"/>
      <c r="K440" s="1"/>
      <c r="L440" s="1"/>
      <c r="M440" s="33"/>
      <c r="N440" s="1"/>
      <c r="O440" s="1"/>
      <c r="P440" s="47"/>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2"/>
      <c r="AY440" s="1"/>
      <c r="AZ440" s="1"/>
      <c r="BA440" s="1"/>
      <c r="BB440" s="1"/>
      <c r="BC440" s="1"/>
    </row>
    <row r="441" spans="1:55" ht="15.75" hidden="1" customHeight="1">
      <c r="A441" s="1"/>
      <c r="B441" s="1"/>
      <c r="C441" s="1"/>
      <c r="D441" s="1"/>
      <c r="E441" s="32"/>
      <c r="F441" s="1"/>
      <c r="G441" s="32"/>
      <c r="H441" s="32"/>
      <c r="I441" s="32"/>
      <c r="J441" s="1"/>
      <c r="K441" s="1"/>
      <c r="L441" s="1"/>
      <c r="M441" s="33"/>
      <c r="N441" s="1"/>
      <c r="O441" s="1"/>
      <c r="P441" s="47"/>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2"/>
      <c r="AY441" s="1"/>
      <c r="AZ441" s="1"/>
      <c r="BA441" s="1"/>
      <c r="BB441" s="1"/>
      <c r="BC441" s="1"/>
    </row>
    <row r="442" spans="1:55" ht="15.75" hidden="1" customHeight="1">
      <c r="A442" s="1"/>
      <c r="B442" s="1"/>
      <c r="C442" s="1"/>
      <c r="D442" s="1"/>
      <c r="E442" s="32"/>
      <c r="F442" s="1"/>
      <c r="G442" s="32"/>
      <c r="H442" s="32"/>
      <c r="I442" s="32"/>
      <c r="J442" s="1"/>
      <c r="K442" s="1"/>
      <c r="L442" s="1"/>
      <c r="M442" s="33"/>
      <c r="N442" s="1"/>
      <c r="O442" s="1"/>
      <c r="P442" s="47"/>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2"/>
      <c r="AY442" s="1"/>
      <c r="AZ442" s="1"/>
      <c r="BA442" s="1"/>
      <c r="BB442" s="1"/>
      <c r="BC442" s="1"/>
    </row>
    <row r="443" spans="1:55" ht="15.75" hidden="1" customHeight="1">
      <c r="A443" s="1"/>
      <c r="B443" s="1"/>
      <c r="C443" s="1"/>
      <c r="D443" s="1"/>
      <c r="E443" s="32"/>
      <c r="F443" s="1"/>
      <c r="G443" s="32"/>
      <c r="H443" s="32"/>
      <c r="I443" s="32"/>
      <c r="J443" s="1"/>
      <c r="K443" s="1"/>
      <c r="L443" s="1"/>
      <c r="M443" s="33"/>
      <c r="N443" s="1"/>
      <c r="O443" s="1"/>
      <c r="P443" s="47"/>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2"/>
      <c r="AY443" s="1"/>
      <c r="AZ443" s="1"/>
      <c r="BA443" s="1"/>
      <c r="BB443" s="1"/>
      <c r="BC443" s="1"/>
    </row>
    <row r="444" spans="1:55" ht="15.75" hidden="1" customHeight="1">
      <c r="A444" s="1"/>
      <c r="B444" s="1"/>
      <c r="C444" s="1"/>
      <c r="D444" s="1"/>
      <c r="E444" s="32"/>
      <c r="F444" s="1"/>
      <c r="G444" s="32"/>
      <c r="H444" s="32"/>
      <c r="I444" s="32"/>
      <c r="J444" s="1"/>
      <c r="K444" s="1"/>
      <c r="L444" s="1"/>
      <c r="M444" s="33"/>
      <c r="N444" s="1"/>
      <c r="O444" s="1"/>
      <c r="P444" s="47"/>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2"/>
      <c r="AY444" s="1"/>
      <c r="AZ444" s="1"/>
      <c r="BA444" s="1"/>
      <c r="BB444" s="1"/>
      <c r="BC444" s="1"/>
    </row>
    <row r="445" spans="1:55" ht="15.75" hidden="1" customHeight="1">
      <c r="A445" s="1"/>
      <c r="B445" s="1"/>
      <c r="C445" s="1"/>
      <c r="D445" s="1"/>
      <c r="E445" s="32"/>
      <c r="F445" s="1"/>
      <c r="G445" s="32"/>
      <c r="H445" s="32"/>
      <c r="I445" s="32"/>
      <c r="J445" s="1"/>
      <c r="K445" s="1"/>
      <c r="L445" s="1"/>
      <c r="M445" s="33"/>
      <c r="N445" s="1"/>
      <c r="O445" s="1"/>
      <c r="P445" s="47"/>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2"/>
      <c r="AY445" s="1"/>
      <c r="AZ445" s="1"/>
      <c r="BA445" s="1"/>
      <c r="BB445" s="1"/>
      <c r="BC445" s="1"/>
    </row>
    <row r="446" spans="1:55" ht="15.75" hidden="1" customHeight="1">
      <c r="A446" s="1"/>
      <c r="B446" s="1"/>
      <c r="C446" s="1"/>
      <c r="D446" s="1"/>
      <c r="E446" s="32"/>
      <c r="F446" s="1"/>
      <c r="G446" s="32"/>
      <c r="H446" s="32"/>
      <c r="I446" s="32"/>
      <c r="J446" s="1"/>
      <c r="K446" s="1"/>
      <c r="L446" s="1"/>
      <c r="M446" s="33"/>
      <c r="N446" s="1"/>
      <c r="O446" s="1"/>
      <c r="P446" s="47"/>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2"/>
      <c r="AY446" s="1"/>
      <c r="AZ446" s="1"/>
      <c r="BA446" s="1"/>
      <c r="BB446" s="1"/>
      <c r="BC446" s="1"/>
    </row>
    <row r="447" spans="1:55" ht="15.75" hidden="1" customHeight="1">
      <c r="A447" s="1"/>
      <c r="B447" s="1"/>
      <c r="C447" s="1"/>
      <c r="D447" s="1"/>
      <c r="E447" s="32"/>
      <c r="F447" s="1"/>
      <c r="G447" s="32"/>
      <c r="H447" s="32"/>
      <c r="I447" s="32"/>
      <c r="J447" s="1"/>
      <c r="K447" s="1"/>
      <c r="L447" s="1"/>
      <c r="M447" s="33"/>
      <c r="N447" s="1"/>
      <c r="O447" s="1"/>
      <c r="P447" s="47"/>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2"/>
      <c r="AY447" s="1"/>
      <c r="AZ447" s="1"/>
      <c r="BA447" s="1"/>
      <c r="BB447" s="1"/>
      <c r="BC447" s="1"/>
    </row>
    <row r="448" spans="1:55" ht="15.75" hidden="1" customHeight="1">
      <c r="A448" s="1"/>
      <c r="B448" s="1"/>
      <c r="C448" s="1"/>
      <c r="D448" s="1"/>
      <c r="E448" s="32"/>
      <c r="F448" s="1"/>
      <c r="G448" s="32"/>
      <c r="H448" s="32"/>
      <c r="I448" s="32"/>
      <c r="J448" s="1"/>
      <c r="K448" s="1"/>
      <c r="L448" s="1"/>
      <c r="M448" s="33"/>
      <c r="N448" s="1"/>
      <c r="O448" s="1"/>
      <c r="P448" s="47"/>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2"/>
      <c r="AY448" s="1"/>
      <c r="AZ448" s="1"/>
      <c r="BA448" s="1"/>
      <c r="BB448" s="1"/>
      <c r="BC448" s="1"/>
    </row>
    <row r="449" spans="1:55" ht="15.75" hidden="1" customHeight="1">
      <c r="A449" s="1"/>
      <c r="B449" s="1"/>
      <c r="C449" s="1"/>
      <c r="D449" s="1"/>
      <c r="E449" s="32"/>
      <c r="F449" s="1"/>
      <c r="G449" s="32"/>
      <c r="H449" s="32"/>
      <c r="I449" s="32"/>
      <c r="J449" s="1"/>
      <c r="K449" s="1"/>
      <c r="L449" s="1"/>
      <c r="M449" s="33"/>
      <c r="N449" s="1"/>
      <c r="O449" s="1"/>
      <c r="P449" s="47"/>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2"/>
      <c r="AY449" s="1"/>
      <c r="AZ449" s="1"/>
      <c r="BA449" s="1"/>
      <c r="BB449" s="1"/>
      <c r="BC449" s="1"/>
    </row>
    <row r="450" spans="1:55" ht="15.75" hidden="1" customHeight="1">
      <c r="A450" s="1"/>
      <c r="B450" s="1"/>
      <c r="C450" s="1"/>
      <c r="D450" s="1"/>
      <c r="E450" s="32"/>
      <c r="F450" s="1"/>
      <c r="G450" s="32"/>
      <c r="H450" s="32"/>
      <c r="I450" s="32"/>
      <c r="J450" s="1"/>
      <c r="K450" s="1"/>
      <c r="L450" s="1"/>
      <c r="M450" s="33"/>
      <c r="N450" s="1"/>
      <c r="O450" s="1"/>
      <c r="P450" s="47"/>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2"/>
      <c r="AY450" s="1"/>
      <c r="AZ450" s="1"/>
      <c r="BA450" s="1"/>
      <c r="BB450" s="1"/>
      <c r="BC450" s="1"/>
    </row>
    <row r="451" spans="1:55" ht="15.75" hidden="1" customHeight="1">
      <c r="A451" s="1"/>
      <c r="B451" s="1"/>
      <c r="C451" s="1"/>
      <c r="D451" s="1"/>
      <c r="E451" s="32"/>
      <c r="F451" s="1"/>
      <c r="G451" s="32"/>
      <c r="H451" s="32"/>
      <c r="I451" s="32"/>
      <c r="J451" s="1"/>
      <c r="K451" s="1"/>
      <c r="L451" s="1"/>
      <c r="M451" s="33"/>
      <c r="N451" s="1"/>
      <c r="O451" s="1"/>
      <c r="P451" s="47"/>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2"/>
      <c r="AY451" s="1"/>
      <c r="AZ451" s="1"/>
      <c r="BA451" s="1"/>
      <c r="BB451" s="1"/>
      <c r="BC451" s="1"/>
    </row>
    <row r="452" spans="1:55" ht="15.75" hidden="1" customHeight="1">
      <c r="A452" s="1"/>
      <c r="B452" s="1"/>
      <c r="C452" s="1"/>
      <c r="D452" s="1"/>
      <c r="E452" s="32"/>
      <c r="F452" s="1"/>
      <c r="G452" s="32"/>
      <c r="H452" s="32"/>
      <c r="I452" s="32"/>
      <c r="J452" s="1"/>
      <c r="K452" s="1"/>
      <c r="L452" s="1"/>
      <c r="M452" s="33"/>
      <c r="N452" s="1"/>
      <c r="O452" s="1"/>
      <c r="P452" s="47"/>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2"/>
      <c r="AY452" s="1"/>
      <c r="AZ452" s="1"/>
      <c r="BA452" s="1"/>
      <c r="BB452" s="1"/>
      <c r="BC452" s="1"/>
    </row>
    <row r="453" spans="1:55" ht="15.75" hidden="1" customHeight="1">
      <c r="A453" s="1"/>
      <c r="B453" s="1"/>
      <c r="C453" s="1"/>
      <c r="D453" s="1"/>
      <c r="E453" s="32"/>
      <c r="F453" s="1"/>
      <c r="G453" s="32"/>
      <c r="H453" s="32"/>
      <c r="I453" s="32"/>
      <c r="J453" s="1"/>
      <c r="K453" s="1"/>
      <c r="L453" s="1"/>
      <c r="M453" s="33"/>
      <c r="N453" s="1"/>
      <c r="O453" s="1"/>
      <c r="P453" s="47"/>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2"/>
      <c r="AY453" s="1"/>
      <c r="AZ453" s="1"/>
      <c r="BA453" s="1"/>
      <c r="BB453" s="1"/>
      <c r="BC453" s="1"/>
    </row>
    <row r="454" spans="1:55" ht="15.75" hidden="1" customHeight="1">
      <c r="A454" s="1"/>
      <c r="B454" s="1"/>
      <c r="C454" s="1"/>
      <c r="D454" s="1"/>
      <c r="E454" s="32"/>
      <c r="F454" s="1"/>
      <c r="G454" s="32"/>
      <c r="H454" s="32"/>
      <c r="I454" s="32"/>
      <c r="J454" s="1"/>
      <c r="K454" s="1"/>
      <c r="L454" s="1"/>
      <c r="M454" s="33"/>
      <c r="N454" s="1"/>
      <c r="O454" s="1"/>
      <c r="P454" s="47"/>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2"/>
      <c r="AY454" s="1"/>
      <c r="AZ454" s="1"/>
      <c r="BA454" s="1"/>
      <c r="BB454" s="1"/>
      <c r="BC454" s="1"/>
    </row>
    <row r="455" spans="1:55" ht="15.75" hidden="1" customHeight="1">
      <c r="A455" s="1"/>
      <c r="B455" s="1"/>
      <c r="C455" s="1"/>
      <c r="D455" s="1"/>
      <c r="E455" s="32"/>
      <c r="F455" s="1"/>
      <c r="G455" s="32"/>
      <c r="H455" s="32"/>
      <c r="I455" s="32"/>
      <c r="J455" s="1"/>
      <c r="K455" s="1"/>
      <c r="L455" s="1"/>
      <c r="M455" s="33"/>
      <c r="N455" s="1"/>
      <c r="O455" s="1"/>
      <c r="P455" s="47"/>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2"/>
      <c r="AY455" s="1"/>
      <c r="AZ455" s="1"/>
      <c r="BA455" s="1"/>
      <c r="BB455" s="1"/>
      <c r="BC455" s="1"/>
    </row>
    <row r="456" spans="1:55" ht="15.75" hidden="1" customHeight="1">
      <c r="A456" s="1"/>
      <c r="B456" s="1"/>
      <c r="C456" s="1"/>
      <c r="D456" s="1"/>
      <c r="E456" s="32"/>
      <c r="F456" s="1"/>
      <c r="G456" s="32"/>
      <c r="H456" s="32"/>
      <c r="I456" s="32"/>
      <c r="J456" s="1"/>
      <c r="K456" s="1"/>
      <c r="L456" s="1"/>
      <c r="M456" s="33"/>
      <c r="N456" s="1"/>
      <c r="O456" s="1"/>
      <c r="P456" s="47"/>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2"/>
      <c r="AY456" s="1"/>
      <c r="AZ456" s="1"/>
      <c r="BA456" s="1"/>
      <c r="BB456" s="1"/>
      <c r="BC456" s="1"/>
    </row>
    <row r="457" spans="1:55" ht="15.75" hidden="1" customHeight="1">
      <c r="A457" s="1"/>
      <c r="B457" s="1"/>
      <c r="C457" s="1"/>
      <c r="D457" s="1"/>
      <c r="E457" s="32"/>
      <c r="F457" s="1"/>
      <c r="G457" s="32"/>
      <c r="H457" s="32"/>
      <c r="I457" s="32"/>
      <c r="J457" s="1"/>
      <c r="K457" s="1"/>
      <c r="L457" s="1"/>
      <c r="M457" s="33"/>
      <c r="N457" s="1"/>
      <c r="O457" s="1"/>
      <c r="P457" s="47"/>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2"/>
      <c r="AY457" s="1"/>
      <c r="AZ457" s="1"/>
      <c r="BA457" s="1"/>
      <c r="BB457" s="1"/>
      <c r="BC457" s="1"/>
    </row>
    <row r="458" spans="1:55" ht="15.75" hidden="1" customHeight="1">
      <c r="A458" s="1"/>
      <c r="B458" s="1"/>
      <c r="C458" s="1"/>
      <c r="D458" s="1"/>
      <c r="E458" s="32"/>
      <c r="F458" s="1"/>
      <c r="G458" s="32"/>
      <c r="H458" s="32"/>
      <c r="I458" s="32"/>
      <c r="J458" s="1"/>
      <c r="K458" s="1"/>
      <c r="L458" s="1"/>
      <c r="M458" s="33"/>
      <c r="N458" s="1"/>
      <c r="O458" s="1"/>
      <c r="P458" s="47"/>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2"/>
      <c r="AY458" s="1"/>
      <c r="AZ458" s="1"/>
      <c r="BA458" s="1"/>
      <c r="BB458" s="1"/>
      <c r="BC458" s="1"/>
    </row>
    <row r="459" spans="1:55" ht="15.75" hidden="1" customHeight="1">
      <c r="A459" s="1"/>
      <c r="B459" s="1"/>
      <c r="C459" s="1"/>
      <c r="D459" s="1"/>
      <c r="E459" s="32"/>
      <c r="F459" s="1"/>
      <c r="G459" s="32"/>
      <c r="H459" s="32"/>
      <c r="I459" s="32"/>
      <c r="J459" s="1"/>
      <c r="K459" s="1"/>
      <c r="L459" s="1"/>
      <c r="M459" s="33"/>
      <c r="N459" s="1"/>
      <c r="O459" s="1"/>
      <c r="P459" s="47"/>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2"/>
      <c r="AY459" s="1"/>
      <c r="AZ459" s="1"/>
      <c r="BA459" s="1"/>
      <c r="BB459" s="1"/>
      <c r="BC459" s="1"/>
    </row>
    <row r="460" spans="1:55" ht="15.75" hidden="1" customHeight="1">
      <c r="A460" s="1"/>
      <c r="B460" s="1"/>
      <c r="C460" s="1"/>
      <c r="D460" s="1"/>
      <c r="E460" s="32"/>
      <c r="F460" s="1"/>
      <c r="G460" s="32"/>
      <c r="H460" s="32"/>
      <c r="I460" s="32"/>
      <c r="J460" s="1"/>
      <c r="K460" s="1"/>
      <c r="L460" s="1"/>
      <c r="M460" s="33"/>
      <c r="N460" s="1"/>
      <c r="O460" s="1"/>
      <c r="P460" s="47"/>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2"/>
      <c r="AY460" s="1"/>
      <c r="AZ460" s="1"/>
      <c r="BA460" s="1"/>
      <c r="BB460" s="1"/>
      <c r="BC460" s="1"/>
    </row>
    <row r="461" spans="1:55" ht="15.75" hidden="1" customHeight="1">
      <c r="A461" s="1"/>
      <c r="B461" s="1"/>
      <c r="C461" s="1"/>
      <c r="D461" s="1"/>
      <c r="E461" s="32"/>
      <c r="F461" s="1"/>
      <c r="G461" s="32"/>
      <c r="H461" s="32"/>
      <c r="I461" s="32"/>
      <c r="J461" s="1"/>
      <c r="K461" s="1"/>
      <c r="L461" s="1"/>
      <c r="M461" s="33"/>
      <c r="N461" s="1"/>
      <c r="O461" s="1"/>
      <c r="P461" s="47"/>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2"/>
      <c r="AY461" s="1"/>
      <c r="AZ461" s="1"/>
      <c r="BA461" s="1"/>
      <c r="BB461" s="1"/>
      <c r="BC461" s="1"/>
    </row>
    <row r="462" spans="1:55" ht="15.75" hidden="1" customHeight="1">
      <c r="A462" s="1"/>
      <c r="B462" s="1"/>
      <c r="C462" s="1"/>
      <c r="D462" s="1"/>
      <c r="E462" s="32"/>
      <c r="F462" s="1"/>
      <c r="G462" s="32"/>
      <c r="H462" s="32"/>
      <c r="I462" s="32"/>
      <c r="J462" s="1"/>
      <c r="K462" s="1"/>
      <c r="L462" s="1"/>
      <c r="M462" s="33"/>
      <c r="N462" s="1"/>
      <c r="O462" s="1"/>
      <c r="P462" s="47"/>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2"/>
      <c r="AY462" s="1"/>
      <c r="AZ462" s="1"/>
      <c r="BA462" s="1"/>
      <c r="BB462" s="1"/>
      <c r="BC462" s="1"/>
    </row>
    <row r="463" spans="1:55" ht="15.75" hidden="1" customHeight="1">
      <c r="A463" s="1"/>
      <c r="B463" s="1"/>
      <c r="C463" s="1"/>
      <c r="D463" s="1"/>
      <c r="E463" s="32"/>
      <c r="F463" s="1"/>
      <c r="G463" s="32"/>
      <c r="H463" s="32"/>
      <c r="I463" s="32"/>
      <c r="J463" s="1"/>
      <c r="K463" s="1"/>
      <c r="L463" s="1"/>
      <c r="M463" s="33"/>
      <c r="N463" s="1"/>
      <c r="O463" s="1"/>
      <c r="P463" s="47"/>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2"/>
      <c r="AY463" s="1"/>
      <c r="AZ463" s="1"/>
      <c r="BA463" s="1"/>
      <c r="BB463" s="1"/>
      <c r="BC463" s="1"/>
    </row>
    <row r="464" spans="1:55" ht="15.75" hidden="1" customHeight="1">
      <c r="A464" s="1"/>
      <c r="B464" s="1"/>
      <c r="C464" s="1"/>
      <c r="D464" s="1"/>
      <c r="E464" s="32"/>
      <c r="F464" s="1"/>
      <c r="G464" s="32"/>
      <c r="H464" s="32"/>
      <c r="I464" s="32"/>
      <c r="J464" s="1"/>
      <c r="K464" s="1"/>
      <c r="L464" s="1"/>
      <c r="M464" s="33"/>
      <c r="N464" s="1"/>
      <c r="O464" s="1"/>
      <c r="P464" s="47"/>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2"/>
      <c r="AY464" s="1"/>
      <c r="AZ464" s="1"/>
      <c r="BA464" s="1"/>
      <c r="BB464" s="1"/>
      <c r="BC464" s="1"/>
    </row>
    <row r="465" spans="1:55" ht="15.75" hidden="1" customHeight="1">
      <c r="A465" s="1"/>
      <c r="B465" s="1"/>
      <c r="C465" s="1"/>
      <c r="D465" s="1"/>
      <c r="E465" s="32"/>
      <c r="F465" s="1"/>
      <c r="G465" s="32"/>
      <c r="H465" s="32"/>
      <c r="I465" s="32"/>
      <c r="J465" s="1"/>
      <c r="K465" s="1"/>
      <c r="L465" s="1"/>
      <c r="M465" s="33"/>
      <c r="N465" s="1"/>
      <c r="O465" s="1"/>
      <c r="P465" s="47"/>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2"/>
      <c r="AY465" s="1"/>
      <c r="AZ465" s="1"/>
      <c r="BA465" s="1"/>
      <c r="BB465" s="1"/>
      <c r="BC465" s="1"/>
    </row>
    <row r="466" spans="1:55" ht="15.75" hidden="1" customHeight="1">
      <c r="A466" s="1"/>
      <c r="B466" s="1"/>
      <c r="C466" s="1"/>
      <c r="D466" s="1"/>
      <c r="E466" s="32"/>
      <c r="F466" s="1"/>
      <c r="G466" s="32"/>
      <c r="H466" s="32"/>
      <c r="I466" s="32"/>
      <c r="J466" s="1"/>
      <c r="K466" s="1"/>
      <c r="L466" s="1"/>
      <c r="M466" s="33"/>
      <c r="N466" s="1"/>
      <c r="O466" s="1"/>
      <c r="P466" s="47"/>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2"/>
      <c r="AY466" s="1"/>
      <c r="AZ466" s="1"/>
      <c r="BA466" s="1"/>
      <c r="BB466" s="1"/>
      <c r="BC466" s="1"/>
    </row>
    <row r="467" spans="1:55" ht="15.75" hidden="1" customHeight="1">
      <c r="A467" s="1"/>
      <c r="B467" s="1"/>
      <c r="C467" s="1"/>
      <c r="D467" s="1"/>
      <c r="E467" s="32"/>
      <c r="F467" s="1"/>
      <c r="G467" s="32"/>
      <c r="H467" s="32"/>
      <c r="I467" s="32"/>
      <c r="J467" s="1"/>
      <c r="K467" s="1"/>
      <c r="L467" s="1"/>
      <c r="M467" s="33"/>
      <c r="N467" s="1"/>
      <c r="O467" s="1"/>
      <c r="P467" s="47"/>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2"/>
      <c r="AY467" s="1"/>
      <c r="AZ467" s="1"/>
      <c r="BA467" s="1"/>
      <c r="BB467" s="1"/>
      <c r="BC467" s="1"/>
    </row>
    <row r="468" spans="1:55" ht="15.75" hidden="1" customHeight="1">
      <c r="A468" s="1"/>
      <c r="B468" s="1"/>
      <c r="C468" s="1"/>
      <c r="D468" s="1"/>
      <c r="E468" s="32"/>
      <c r="F468" s="1"/>
      <c r="G468" s="32"/>
      <c r="H468" s="32"/>
      <c r="I468" s="32"/>
      <c r="J468" s="1"/>
      <c r="K468" s="1"/>
      <c r="L468" s="1"/>
      <c r="M468" s="33"/>
      <c r="N468" s="1"/>
      <c r="O468" s="1"/>
      <c r="P468" s="47"/>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2"/>
      <c r="AY468" s="1"/>
      <c r="AZ468" s="1"/>
      <c r="BA468" s="1"/>
      <c r="BB468" s="1"/>
      <c r="BC468" s="1"/>
    </row>
    <row r="469" spans="1:55" ht="15.75" hidden="1" customHeight="1">
      <c r="A469" s="1"/>
      <c r="B469" s="1"/>
      <c r="C469" s="1"/>
      <c r="D469" s="1"/>
      <c r="E469" s="32"/>
      <c r="F469" s="1"/>
      <c r="G469" s="32"/>
      <c r="H469" s="32"/>
      <c r="I469" s="32"/>
      <c r="J469" s="1"/>
      <c r="K469" s="1"/>
      <c r="L469" s="1"/>
      <c r="M469" s="33"/>
      <c r="N469" s="1"/>
      <c r="O469" s="1"/>
      <c r="P469" s="47"/>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2"/>
      <c r="AY469" s="1"/>
      <c r="AZ469" s="1"/>
      <c r="BA469" s="1"/>
      <c r="BB469" s="1"/>
      <c r="BC469" s="1"/>
    </row>
    <row r="470" spans="1:55" ht="15.75" hidden="1" customHeight="1">
      <c r="A470" s="1"/>
      <c r="B470" s="1"/>
      <c r="C470" s="1"/>
      <c r="D470" s="1"/>
      <c r="E470" s="32"/>
      <c r="F470" s="1"/>
      <c r="G470" s="32"/>
      <c r="H470" s="32"/>
      <c r="I470" s="32"/>
      <c r="J470" s="1"/>
      <c r="K470" s="1"/>
      <c r="L470" s="1"/>
      <c r="M470" s="33"/>
      <c r="N470" s="1"/>
      <c r="O470" s="1"/>
      <c r="P470" s="47"/>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2"/>
      <c r="AY470" s="1"/>
      <c r="AZ470" s="1"/>
      <c r="BA470" s="1"/>
      <c r="BB470" s="1"/>
      <c r="BC470" s="1"/>
    </row>
    <row r="471" spans="1:55" ht="15.75" hidden="1" customHeight="1">
      <c r="A471" s="1"/>
      <c r="B471" s="1"/>
      <c r="C471" s="1"/>
      <c r="D471" s="1"/>
      <c r="E471" s="32"/>
      <c r="F471" s="1"/>
      <c r="G471" s="32"/>
      <c r="H471" s="32"/>
      <c r="I471" s="32"/>
      <c r="J471" s="1"/>
      <c r="K471" s="1"/>
      <c r="L471" s="1"/>
      <c r="M471" s="33"/>
      <c r="N471" s="1"/>
      <c r="O471" s="1"/>
      <c r="P471" s="47"/>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2"/>
      <c r="AY471" s="1"/>
      <c r="AZ471" s="1"/>
      <c r="BA471" s="1"/>
      <c r="BB471" s="1"/>
      <c r="BC471" s="1"/>
    </row>
    <row r="472" spans="1:55" ht="15.75" hidden="1" customHeight="1">
      <c r="A472" s="1"/>
      <c r="B472" s="1"/>
      <c r="C472" s="1"/>
      <c r="D472" s="1"/>
      <c r="E472" s="32"/>
      <c r="F472" s="1"/>
      <c r="G472" s="32"/>
      <c r="H472" s="32"/>
      <c r="I472" s="32"/>
      <c r="J472" s="1"/>
      <c r="K472" s="1"/>
      <c r="L472" s="1"/>
      <c r="M472" s="33"/>
      <c r="N472" s="1"/>
      <c r="O472" s="1"/>
      <c r="P472" s="47"/>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2"/>
      <c r="AY472" s="1"/>
      <c r="AZ472" s="1"/>
      <c r="BA472" s="1"/>
      <c r="BB472" s="1"/>
      <c r="BC472" s="1"/>
    </row>
    <row r="473" spans="1:55" ht="15.75" hidden="1" customHeight="1">
      <c r="A473" s="1"/>
      <c r="B473" s="1"/>
      <c r="C473" s="1"/>
      <c r="D473" s="1"/>
      <c r="E473" s="32"/>
      <c r="F473" s="1"/>
      <c r="G473" s="32"/>
      <c r="H473" s="32"/>
      <c r="I473" s="32"/>
      <c r="J473" s="1"/>
      <c r="K473" s="1"/>
      <c r="L473" s="1"/>
      <c r="M473" s="33"/>
      <c r="N473" s="1"/>
      <c r="O473" s="1"/>
      <c r="P473" s="47"/>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2"/>
      <c r="AY473" s="1"/>
      <c r="AZ473" s="1"/>
      <c r="BA473" s="1"/>
      <c r="BB473" s="1"/>
      <c r="BC473" s="1"/>
    </row>
    <row r="474" spans="1:55" ht="15.75" hidden="1" customHeight="1">
      <c r="A474" s="1"/>
      <c r="B474" s="1"/>
      <c r="C474" s="1"/>
      <c r="D474" s="1"/>
      <c r="E474" s="32"/>
      <c r="F474" s="1"/>
      <c r="G474" s="32"/>
      <c r="H474" s="32"/>
      <c r="I474" s="32"/>
      <c r="J474" s="1"/>
      <c r="K474" s="1"/>
      <c r="L474" s="1"/>
      <c r="M474" s="33"/>
      <c r="N474" s="1"/>
      <c r="O474" s="1"/>
      <c r="P474" s="47"/>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2"/>
      <c r="AY474" s="1"/>
      <c r="AZ474" s="1"/>
      <c r="BA474" s="1"/>
      <c r="BB474" s="1"/>
      <c r="BC474" s="1"/>
    </row>
    <row r="475" spans="1:55" ht="15.75" hidden="1" customHeight="1">
      <c r="A475" s="1"/>
      <c r="B475" s="1"/>
      <c r="C475" s="1"/>
      <c r="D475" s="1"/>
      <c r="E475" s="32"/>
      <c r="F475" s="1"/>
      <c r="G475" s="32"/>
      <c r="H475" s="32"/>
      <c r="I475" s="32"/>
      <c r="J475" s="1"/>
      <c r="K475" s="1"/>
      <c r="L475" s="1"/>
      <c r="M475" s="33"/>
      <c r="N475" s="1"/>
      <c r="O475" s="1"/>
      <c r="P475" s="47"/>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2"/>
      <c r="AY475" s="1"/>
      <c r="AZ475" s="1"/>
      <c r="BA475" s="1"/>
      <c r="BB475" s="1"/>
      <c r="BC475" s="1"/>
    </row>
    <row r="476" spans="1:55" ht="15.75" hidden="1" customHeight="1">
      <c r="A476" s="1"/>
      <c r="B476" s="1"/>
      <c r="C476" s="1"/>
      <c r="D476" s="1"/>
      <c r="E476" s="32"/>
      <c r="F476" s="1"/>
      <c r="G476" s="32"/>
      <c r="H476" s="32"/>
      <c r="I476" s="32"/>
      <c r="J476" s="1"/>
      <c r="K476" s="1"/>
      <c r="L476" s="1"/>
      <c r="M476" s="33"/>
      <c r="N476" s="1"/>
      <c r="O476" s="1"/>
      <c r="P476" s="47"/>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2"/>
      <c r="AY476" s="1"/>
      <c r="AZ476" s="1"/>
      <c r="BA476" s="1"/>
      <c r="BB476" s="1"/>
      <c r="BC476" s="1"/>
    </row>
    <row r="477" spans="1:55" ht="15.75" hidden="1" customHeight="1">
      <c r="A477" s="1"/>
      <c r="B477" s="1"/>
      <c r="C477" s="1"/>
      <c r="D477" s="1"/>
      <c r="E477" s="32"/>
      <c r="F477" s="1"/>
      <c r="G477" s="32"/>
      <c r="H477" s="32"/>
      <c r="I477" s="32"/>
      <c r="J477" s="1"/>
      <c r="K477" s="1"/>
      <c r="L477" s="1"/>
      <c r="M477" s="33"/>
      <c r="N477" s="1"/>
      <c r="O477" s="1"/>
      <c r="P477" s="47"/>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2"/>
      <c r="AY477" s="1"/>
      <c r="AZ477" s="1"/>
      <c r="BA477" s="1"/>
      <c r="BB477" s="1"/>
      <c r="BC477" s="1"/>
    </row>
    <row r="478" spans="1:55" ht="15.75" hidden="1" customHeight="1">
      <c r="A478" s="1"/>
      <c r="B478" s="1"/>
      <c r="C478" s="1"/>
      <c r="D478" s="1"/>
      <c r="E478" s="32"/>
      <c r="F478" s="1"/>
      <c r="G478" s="32"/>
      <c r="H478" s="32"/>
      <c r="I478" s="32"/>
      <c r="J478" s="1"/>
      <c r="K478" s="1"/>
      <c r="L478" s="1"/>
      <c r="M478" s="33"/>
      <c r="N478" s="1"/>
      <c r="O478" s="1"/>
      <c r="P478" s="47"/>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2"/>
      <c r="AY478" s="1"/>
      <c r="AZ478" s="1"/>
      <c r="BA478" s="1"/>
      <c r="BB478" s="1"/>
      <c r="BC478" s="1"/>
    </row>
    <row r="479" spans="1:55" ht="15.75" hidden="1" customHeight="1">
      <c r="A479" s="1"/>
      <c r="B479" s="1"/>
      <c r="C479" s="1"/>
      <c r="D479" s="1"/>
      <c r="E479" s="32"/>
      <c r="F479" s="1"/>
      <c r="G479" s="32"/>
      <c r="H479" s="32"/>
      <c r="I479" s="32"/>
      <c r="J479" s="1"/>
      <c r="K479" s="1"/>
      <c r="L479" s="1"/>
      <c r="M479" s="33"/>
      <c r="N479" s="1"/>
      <c r="O479" s="1"/>
      <c r="P479" s="47"/>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2"/>
      <c r="AY479" s="1"/>
      <c r="AZ479" s="1"/>
      <c r="BA479" s="1"/>
      <c r="BB479" s="1"/>
      <c r="BC479" s="1"/>
    </row>
    <row r="480" spans="1:55" ht="15.75" hidden="1" customHeight="1">
      <c r="A480" s="1"/>
      <c r="B480" s="1"/>
      <c r="C480" s="1"/>
      <c r="D480" s="1"/>
      <c r="E480" s="32"/>
      <c r="F480" s="1"/>
      <c r="G480" s="32"/>
      <c r="H480" s="32"/>
      <c r="I480" s="32"/>
      <c r="J480" s="1"/>
      <c r="K480" s="1"/>
      <c r="L480" s="1"/>
      <c r="M480" s="33"/>
      <c r="N480" s="1"/>
      <c r="O480" s="1"/>
      <c r="P480" s="47"/>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2"/>
      <c r="AY480" s="1"/>
      <c r="AZ480" s="1"/>
      <c r="BA480" s="1"/>
      <c r="BB480" s="1"/>
      <c r="BC480" s="1"/>
    </row>
    <row r="481" spans="1:55" ht="15.75" hidden="1" customHeight="1">
      <c r="A481" s="1"/>
      <c r="B481" s="1"/>
      <c r="C481" s="1"/>
      <c r="D481" s="1"/>
      <c r="E481" s="32"/>
      <c r="F481" s="1"/>
      <c r="G481" s="32"/>
      <c r="H481" s="32"/>
      <c r="I481" s="32"/>
      <c r="J481" s="1"/>
      <c r="K481" s="1"/>
      <c r="L481" s="1"/>
      <c r="M481" s="33"/>
      <c r="N481" s="1"/>
      <c r="O481" s="1"/>
      <c r="P481" s="47"/>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2"/>
      <c r="AY481" s="1"/>
      <c r="AZ481" s="1"/>
      <c r="BA481" s="1"/>
      <c r="BB481" s="1"/>
      <c r="BC481" s="1"/>
    </row>
    <row r="482" spans="1:55" ht="15.75" hidden="1" customHeight="1">
      <c r="A482" s="1"/>
      <c r="B482" s="1"/>
      <c r="C482" s="1"/>
      <c r="D482" s="1"/>
      <c r="E482" s="32"/>
      <c r="F482" s="1"/>
      <c r="G482" s="32"/>
      <c r="H482" s="32"/>
      <c r="I482" s="32"/>
      <c r="J482" s="1"/>
      <c r="K482" s="1"/>
      <c r="L482" s="1"/>
      <c r="M482" s="33"/>
      <c r="N482" s="1"/>
      <c r="O482" s="1"/>
      <c r="P482" s="47"/>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2"/>
      <c r="AY482" s="1"/>
      <c r="AZ482" s="1"/>
      <c r="BA482" s="1"/>
      <c r="BB482" s="1"/>
      <c r="BC482" s="1"/>
    </row>
    <row r="483" spans="1:55" ht="15.75" hidden="1" customHeight="1">
      <c r="A483" s="1"/>
      <c r="B483" s="1"/>
      <c r="C483" s="1"/>
      <c r="D483" s="1"/>
      <c r="E483" s="32"/>
      <c r="F483" s="1"/>
      <c r="G483" s="32"/>
      <c r="H483" s="32"/>
      <c r="I483" s="32"/>
      <c r="J483" s="1"/>
      <c r="K483" s="1"/>
      <c r="L483" s="1"/>
      <c r="M483" s="33"/>
      <c r="N483" s="1"/>
      <c r="O483" s="1"/>
      <c r="P483" s="47"/>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2"/>
      <c r="AY483" s="1"/>
      <c r="AZ483" s="1"/>
      <c r="BA483" s="1"/>
      <c r="BB483" s="1"/>
      <c r="BC483" s="1"/>
    </row>
    <row r="484" spans="1:55" ht="15.75" hidden="1" customHeight="1">
      <c r="A484" s="1"/>
      <c r="B484" s="1"/>
      <c r="C484" s="1"/>
      <c r="D484" s="1"/>
      <c r="E484" s="32"/>
      <c r="F484" s="1"/>
      <c r="G484" s="32"/>
      <c r="H484" s="32"/>
      <c r="I484" s="32"/>
      <c r="J484" s="1"/>
      <c r="K484" s="1"/>
      <c r="L484" s="1"/>
      <c r="M484" s="33"/>
      <c r="N484" s="1"/>
      <c r="O484" s="1"/>
      <c r="P484" s="47"/>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2"/>
      <c r="AY484" s="1"/>
      <c r="AZ484" s="1"/>
      <c r="BA484" s="1"/>
      <c r="BB484" s="1"/>
      <c r="BC484" s="1"/>
    </row>
    <row r="485" spans="1:55" ht="15.75" hidden="1" customHeight="1">
      <c r="A485" s="1"/>
      <c r="B485" s="1"/>
      <c r="C485" s="1"/>
      <c r="D485" s="1"/>
      <c r="E485" s="32"/>
      <c r="F485" s="1"/>
      <c r="G485" s="32"/>
      <c r="H485" s="32"/>
      <c r="I485" s="32"/>
      <c r="J485" s="1"/>
      <c r="K485" s="1"/>
      <c r="L485" s="1"/>
      <c r="M485" s="33"/>
      <c r="N485" s="1"/>
      <c r="O485" s="1"/>
      <c r="P485" s="47"/>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2"/>
      <c r="AY485" s="1"/>
      <c r="AZ485" s="1"/>
      <c r="BA485" s="1"/>
      <c r="BB485" s="1"/>
      <c r="BC485" s="1"/>
    </row>
    <row r="486" spans="1:55" ht="15.75" hidden="1" customHeight="1">
      <c r="A486" s="1"/>
      <c r="B486" s="1"/>
      <c r="C486" s="1"/>
      <c r="D486" s="1"/>
      <c r="E486" s="32"/>
      <c r="F486" s="1"/>
      <c r="G486" s="32"/>
      <c r="H486" s="32"/>
      <c r="I486" s="32"/>
      <c r="J486" s="1"/>
      <c r="K486" s="1"/>
      <c r="L486" s="1"/>
      <c r="M486" s="33"/>
      <c r="N486" s="1"/>
      <c r="O486" s="1"/>
      <c r="P486" s="47"/>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2"/>
      <c r="AY486" s="1"/>
      <c r="AZ486" s="1"/>
      <c r="BA486" s="1"/>
      <c r="BB486" s="1"/>
      <c r="BC486" s="1"/>
    </row>
    <row r="487" spans="1:55" ht="15.75" hidden="1" customHeight="1">
      <c r="A487" s="1"/>
      <c r="B487" s="1"/>
      <c r="C487" s="1"/>
      <c r="D487" s="1"/>
      <c r="E487" s="32"/>
      <c r="F487" s="1"/>
      <c r="G487" s="32"/>
      <c r="H487" s="32"/>
      <c r="I487" s="32"/>
      <c r="J487" s="1"/>
      <c r="K487" s="1"/>
      <c r="L487" s="1"/>
      <c r="M487" s="33"/>
      <c r="N487" s="1"/>
      <c r="O487" s="1"/>
      <c r="P487" s="47"/>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2"/>
      <c r="AY487" s="1"/>
      <c r="AZ487" s="1"/>
      <c r="BA487" s="1"/>
      <c r="BB487" s="1"/>
      <c r="BC487" s="1"/>
    </row>
    <row r="488" spans="1:55" ht="15.75" hidden="1" customHeight="1">
      <c r="A488" s="1"/>
      <c r="B488" s="1"/>
      <c r="C488" s="1"/>
      <c r="D488" s="1"/>
      <c r="E488" s="32"/>
      <c r="F488" s="1"/>
      <c r="G488" s="32"/>
      <c r="H488" s="32"/>
      <c r="I488" s="32"/>
      <c r="J488" s="1"/>
      <c r="K488" s="1"/>
      <c r="L488" s="1"/>
      <c r="M488" s="33"/>
      <c r="N488" s="1"/>
      <c r="O488" s="1"/>
      <c r="P488" s="47"/>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2"/>
      <c r="AY488" s="1"/>
      <c r="AZ488" s="1"/>
      <c r="BA488" s="1"/>
      <c r="BB488" s="1"/>
      <c r="BC488" s="1"/>
    </row>
    <row r="489" spans="1:55" ht="15.75" hidden="1" customHeight="1">
      <c r="A489" s="1"/>
      <c r="B489" s="1"/>
      <c r="C489" s="1"/>
      <c r="D489" s="1"/>
      <c r="E489" s="32"/>
      <c r="F489" s="1"/>
      <c r="G489" s="32"/>
      <c r="H489" s="32"/>
      <c r="I489" s="32"/>
      <c r="J489" s="1"/>
      <c r="K489" s="1"/>
      <c r="L489" s="1"/>
      <c r="M489" s="33"/>
      <c r="N489" s="1"/>
      <c r="O489" s="1"/>
      <c r="P489" s="47"/>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2"/>
      <c r="AY489" s="1"/>
      <c r="AZ489" s="1"/>
      <c r="BA489" s="1"/>
      <c r="BB489" s="1"/>
      <c r="BC489" s="1"/>
    </row>
    <row r="490" spans="1:55" ht="15.75" hidden="1" customHeight="1">
      <c r="A490" s="1"/>
      <c r="B490" s="1"/>
      <c r="C490" s="1"/>
      <c r="D490" s="1"/>
      <c r="E490" s="32"/>
      <c r="F490" s="1"/>
      <c r="G490" s="32"/>
      <c r="H490" s="32"/>
      <c r="I490" s="32"/>
      <c r="J490" s="1"/>
      <c r="K490" s="1"/>
      <c r="L490" s="1"/>
      <c r="M490" s="33"/>
      <c r="N490" s="1"/>
      <c r="O490" s="1"/>
      <c r="P490" s="47"/>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2"/>
      <c r="AY490" s="1"/>
      <c r="AZ490" s="1"/>
      <c r="BA490" s="1"/>
      <c r="BB490" s="1"/>
      <c r="BC490" s="1"/>
    </row>
    <row r="491" spans="1:55" ht="15.75" hidden="1" customHeight="1">
      <c r="A491" s="1"/>
      <c r="B491" s="1"/>
      <c r="C491" s="1"/>
      <c r="D491" s="1"/>
      <c r="E491" s="32"/>
      <c r="F491" s="1"/>
      <c r="G491" s="32"/>
      <c r="H491" s="32"/>
      <c r="I491" s="32"/>
      <c r="J491" s="1"/>
      <c r="K491" s="1"/>
      <c r="L491" s="1"/>
      <c r="M491" s="33"/>
      <c r="N491" s="1"/>
      <c r="O491" s="1"/>
      <c r="P491" s="47"/>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2"/>
      <c r="AY491" s="1"/>
      <c r="AZ491" s="1"/>
      <c r="BA491" s="1"/>
      <c r="BB491" s="1"/>
      <c r="BC491" s="1"/>
    </row>
    <row r="492" spans="1:55" ht="15.75" hidden="1" customHeight="1">
      <c r="A492" s="1"/>
      <c r="B492" s="1"/>
      <c r="C492" s="1"/>
      <c r="D492" s="1"/>
      <c r="E492" s="32"/>
      <c r="F492" s="1"/>
      <c r="G492" s="32"/>
      <c r="H492" s="32"/>
      <c r="I492" s="32"/>
      <c r="J492" s="1"/>
      <c r="K492" s="1"/>
      <c r="L492" s="1"/>
      <c r="M492" s="33"/>
      <c r="N492" s="1"/>
      <c r="O492" s="1"/>
      <c r="P492" s="47"/>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2"/>
      <c r="AY492" s="1"/>
      <c r="AZ492" s="1"/>
      <c r="BA492" s="1"/>
      <c r="BB492" s="1"/>
      <c r="BC492" s="1"/>
    </row>
    <row r="493" spans="1:55" ht="15.75" hidden="1" customHeight="1">
      <c r="A493" s="1"/>
      <c r="B493" s="1"/>
      <c r="C493" s="1"/>
      <c r="D493" s="1"/>
      <c r="E493" s="32"/>
      <c r="F493" s="1"/>
      <c r="G493" s="32"/>
      <c r="H493" s="32"/>
      <c r="I493" s="32"/>
      <c r="J493" s="1"/>
      <c r="K493" s="1"/>
      <c r="L493" s="1"/>
      <c r="M493" s="33"/>
      <c r="N493" s="1"/>
      <c r="O493" s="1"/>
      <c r="P493" s="47"/>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2"/>
      <c r="AY493" s="1"/>
      <c r="AZ493" s="1"/>
      <c r="BA493" s="1"/>
      <c r="BB493" s="1"/>
      <c r="BC493" s="1"/>
    </row>
    <row r="494" spans="1:55" ht="15.75" hidden="1" customHeight="1">
      <c r="A494" s="1"/>
      <c r="B494" s="1"/>
      <c r="C494" s="1"/>
      <c r="D494" s="1"/>
      <c r="E494" s="32"/>
      <c r="F494" s="1"/>
      <c r="G494" s="32"/>
      <c r="H494" s="32"/>
      <c r="I494" s="32"/>
      <c r="J494" s="1"/>
      <c r="K494" s="1"/>
      <c r="L494" s="1"/>
      <c r="M494" s="33"/>
      <c r="N494" s="1"/>
      <c r="O494" s="1"/>
      <c r="P494" s="47"/>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2"/>
      <c r="AY494" s="1"/>
      <c r="AZ494" s="1"/>
      <c r="BA494" s="1"/>
      <c r="BB494" s="1"/>
      <c r="BC494" s="1"/>
    </row>
    <row r="495" spans="1:55" ht="15.75" hidden="1" customHeight="1">
      <c r="A495" s="1"/>
      <c r="B495" s="1"/>
      <c r="C495" s="1"/>
      <c r="D495" s="1"/>
      <c r="E495" s="32"/>
      <c r="F495" s="1"/>
      <c r="G495" s="32"/>
      <c r="H495" s="32"/>
      <c r="I495" s="32"/>
      <c r="J495" s="1"/>
      <c r="K495" s="1"/>
      <c r="L495" s="1"/>
      <c r="M495" s="33"/>
      <c r="N495" s="1"/>
      <c r="O495" s="1"/>
      <c r="P495" s="47"/>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2"/>
      <c r="AY495" s="1"/>
      <c r="AZ495" s="1"/>
      <c r="BA495" s="1"/>
      <c r="BB495" s="1"/>
      <c r="BC495" s="1"/>
    </row>
    <row r="496" spans="1:55" ht="15.75" hidden="1" customHeight="1">
      <c r="A496" s="1"/>
      <c r="B496" s="1"/>
      <c r="C496" s="1"/>
      <c r="D496" s="1"/>
      <c r="E496" s="32"/>
      <c r="F496" s="1"/>
      <c r="G496" s="32"/>
      <c r="H496" s="32"/>
      <c r="I496" s="32"/>
      <c r="J496" s="1"/>
      <c r="K496" s="1"/>
      <c r="L496" s="1"/>
      <c r="M496" s="33"/>
      <c r="N496" s="1"/>
      <c r="O496" s="1"/>
      <c r="P496" s="47"/>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2"/>
      <c r="AY496" s="1"/>
      <c r="AZ496" s="1"/>
      <c r="BA496" s="1"/>
      <c r="BB496" s="1"/>
      <c r="BC496" s="1"/>
    </row>
    <row r="497" spans="1:55" ht="15.75" hidden="1" customHeight="1">
      <c r="A497" s="1"/>
      <c r="B497" s="1"/>
      <c r="C497" s="1"/>
      <c r="D497" s="1"/>
      <c r="E497" s="32"/>
      <c r="F497" s="1"/>
      <c r="G497" s="32"/>
      <c r="H497" s="32"/>
      <c r="I497" s="32"/>
      <c r="J497" s="1"/>
      <c r="K497" s="1"/>
      <c r="L497" s="1"/>
      <c r="M497" s="33"/>
      <c r="N497" s="1"/>
      <c r="O497" s="1"/>
      <c r="P497" s="47"/>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2"/>
      <c r="AY497" s="1"/>
      <c r="AZ497" s="1"/>
      <c r="BA497" s="1"/>
      <c r="BB497" s="1"/>
      <c r="BC497" s="1"/>
    </row>
    <row r="498" spans="1:55" ht="15.75" hidden="1" customHeight="1">
      <c r="A498" s="1"/>
      <c r="B498" s="1"/>
      <c r="C498" s="1"/>
      <c r="D498" s="1"/>
      <c r="E498" s="32"/>
      <c r="F498" s="1"/>
      <c r="G498" s="32"/>
      <c r="H498" s="32"/>
      <c r="I498" s="32"/>
      <c r="J498" s="1"/>
      <c r="K498" s="1"/>
      <c r="L498" s="1"/>
      <c r="M498" s="33"/>
      <c r="N498" s="1"/>
      <c r="O498" s="1"/>
      <c r="P498" s="47"/>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2"/>
      <c r="AY498" s="1"/>
      <c r="AZ498" s="1"/>
      <c r="BA498" s="1"/>
      <c r="BB498" s="1"/>
      <c r="BC498" s="1"/>
    </row>
    <row r="499" spans="1:55" ht="15.75" hidden="1" customHeight="1">
      <c r="A499" s="1"/>
      <c r="B499" s="1"/>
      <c r="C499" s="1"/>
      <c r="D499" s="1"/>
      <c r="E499" s="32"/>
      <c r="F499" s="1"/>
      <c r="G499" s="32"/>
      <c r="H499" s="32"/>
      <c r="I499" s="32"/>
      <c r="J499" s="1"/>
      <c r="K499" s="1"/>
      <c r="L499" s="1"/>
      <c r="M499" s="33"/>
      <c r="N499" s="1"/>
      <c r="O499" s="1"/>
      <c r="P499" s="47"/>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2"/>
      <c r="AY499" s="1"/>
      <c r="AZ499" s="1"/>
      <c r="BA499" s="1"/>
      <c r="BB499" s="1"/>
      <c r="BC499" s="1"/>
    </row>
    <row r="500" spans="1:55" ht="15.75" hidden="1" customHeight="1">
      <c r="A500" s="1"/>
      <c r="B500" s="1"/>
      <c r="C500" s="1"/>
      <c r="D500" s="1"/>
      <c r="E500" s="32"/>
      <c r="F500" s="1"/>
      <c r="G500" s="32"/>
      <c r="H500" s="32"/>
      <c r="I500" s="32"/>
      <c r="J500" s="1"/>
      <c r="K500" s="1"/>
      <c r="L500" s="1"/>
      <c r="M500" s="33"/>
      <c r="N500" s="1"/>
      <c r="O500" s="1"/>
      <c r="P500" s="47"/>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2"/>
      <c r="AY500" s="1"/>
      <c r="AZ500" s="1"/>
      <c r="BA500" s="1"/>
      <c r="BB500" s="1"/>
      <c r="BC500" s="1"/>
    </row>
    <row r="501" spans="1:55" ht="15.75" hidden="1" customHeight="1">
      <c r="A501" s="1"/>
      <c r="B501" s="1"/>
      <c r="C501" s="1"/>
      <c r="D501" s="1"/>
      <c r="E501" s="32"/>
      <c r="F501" s="1"/>
      <c r="G501" s="32"/>
      <c r="H501" s="32"/>
      <c r="I501" s="32"/>
      <c r="J501" s="1"/>
      <c r="K501" s="1"/>
      <c r="L501" s="1"/>
      <c r="M501" s="33"/>
      <c r="N501" s="1"/>
      <c r="O501" s="1"/>
      <c r="P501" s="47"/>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2"/>
      <c r="AY501" s="1"/>
      <c r="AZ501" s="1"/>
      <c r="BA501" s="1"/>
      <c r="BB501" s="1"/>
      <c r="BC501" s="1"/>
    </row>
    <row r="502" spans="1:55" ht="15.75" hidden="1" customHeight="1">
      <c r="A502" s="1"/>
      <c r="B502" s="1"/>
      <c r="C502" s="1"/>
      <c r="D502" s="1"/>
      <c r="E502" s="32"/>
      <c r="F502" s="1"/>
      <c r="G502" s="32"/>
      <c r="H502" s="32"/>
      <c r="I502" s="32"/>
      <c r="J502" s="1"/>
      <c r="K502" s="1"/>
      <c r="L502" s="1"/>
      <c r="M502" s="33"/>
      <c r="N502" s="1"/>
      <c r="O502" s="1"/>
      <c r="P502" s="47"/>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2"/>
      <c r="AY502" s="1"/>
      <c r="AZ502" s="1"/>
      <c r="BA502" s="1"/>
      <c r="BB502" s="1"/>
      <c r="BC502" s="1"/>
    </row>
    <row r="503" spans="1:55" ht="15.75" hidden="1" customHeight="1">
      <c r="A503" s="1"/>
      <c r="B503" s="1"/>
      <c r="C503" s="1"/>
      <c r="D503" s="1"/>
      <c r="E503" s="32"/>
      <c r="F503" s="1"/>
      <c r="G503" s="32"/>
      <c r="H503" s="32"/>
      <c r="I503" s="32"/>
      <c r="J503" s="1"/>
      <c r="K503" s="1"/>
      <c r="L503" s="1"/>
      <c r="M503" s="33"/>
      <c r="N503" s="1"/>
      <c r="O503" s="1"/>
      <c r="P503" s="47"/>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2"/>
      <c r="AY503" s="1"/>
      <c r="AZ503" s="1"/>
      <c r="BA503" s="1"/>
      <c r="BB503" s="1"/>
      <c r="BC503" s="1"/>
    </row>
    <row r="504" spans="1:55" ht="15.75" hidden="1" customHeight="1">
      <c r="A504" s="1"/>
      <c r="B504" s="1"/>
      <c r="C504" s="1"/>
      <c r="D504" s="1"/>
      <c r="E504" s="32"/>
      <c r="F504" s="1"/>
      <c r="G504" s="32"/>
      <c r="H504" s="32"/>
      <c r="I504" s="32"/>
      <c r="J504" s="1"/>
      <c r="K504" s="1"/>
      <c r="L504" s="1"/>
      <c r="M504" s="33"/>
      <c r="N504" s="1"/>
      <c r="O504" s="1"/>
      <c r="P504" s="47"/>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2"/>
      <c r="AY504" s="1"/>
      <c r="AZ504" s="1"/>
      <c r="BA504" s="1"/>
      <c r="BB504" s="1"/>
      <c r="BC504" s="1"/>
    </row>
    <row r="505" spans="1:55" ht="15.75" hidden="1" customHeight="1">
      <c r="A505" s="1"/>
      <c r="B505" s="1"/>
      <c r="C505" s="1"/>
      <c r="D505" s="1"/>
      <c r="E505" s="32"/>
      <c r="F505" s="1"/>
      <c r="G505" s="32"/>
      <c r="H505" s="32"/>
      <c r="I505" s="32"/>
      <c r="J505" s="1"/>
      <c r="K505" s="1"/>
      <c r="L505" s="1"/>
      <c r="M505" s="33"/>
      <c r="N505" s="1"/>
      <c r="O505" s="1"/>
      <c r="P505" s="47"/>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2"/>
      <c r="AY505" s="1"/>
      <c r="AZ505" s="1"/>
      <c r="BA505" s="1"/>
      <c r="BB505" s="1"/>
      <c r="BC505" s="1"/>
    </row>
    <row r="506" spans="1:55" ht="15.75" hidden="1" customHeight="1">
      <c r="A506" s="1"/>
      <c r="B506" s="1"/>
      <c r="C506" s="1"/>
      <c r="D506" s="1"/>
      <c r="E506" s="32"/>
      <c r="F506" s="1"/>
      <c r="G506" s="32"/>
      <c r="H506" s="32"/>
      <c r="I506" s="32"/>
      <c r="J506" s="1"/>
      <c r="K506" s="1"/>
      <c r="L506" s="1"/>
      <c r="M506" s="33"/>
      <c r="N506" s="1"/>
      <c r="O506" s="1"/>
      <c r="P506" s="47"/>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2"/>
      <c r="AY506" s="1"/>
      <c r="AZ506" s="1"/>
      <c r="BA506" s="1"/>
      <c r="BB506" s="1"/>
      <c r="BC506" s="1"/>
    </row>
    <row r="507" spans="1:55" ht="15.75" hidden="1" customHeight="1">
      <c r="A507" s="1"/>
      <c r="B507" s="1"/>
      <c r="C507" s="1"/>
      <c r="D507" s="1"/>
      <c r="E507" s="32"/>
      <c r="F507" s="1"/>
      <c r="G507" s="32"/>
      <c r="H507" s="32"/>
      <c r="I507" s="32"/>
      <c r="J507" s="1"/>
      <c r="K507" s="1"/>
      <c r="L507" s="1"/>
      <c r="M507" s="33"/>
      <c r="N507" s="1"/>
      <c r="O507" s="1"/>
      <c r="P507" s="47"/>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2"/>
      <c r="AY507" s="1"/>
      <c r="AZ507" s="1"/>
      <c r="BA507" s="1"/>
      <c r="BB507" s="1"/>
      <c r="BC507" s="1"/>
    </row>
    <row r="508" spans="1:55" ht="15.75" hidden="1" customHeight="1">
      <c r="A508" s="1"/>
      <c r="B508" s="1"/>
      <c r="C508" s="1"/>
      <c r="D508" s="1"/>
      <c r="E508" s="32"/>
      <c r="F508" s="1"/>
      <c r="G508" s="32"/>
      <c r="H508" s="32"/>
      <c r="I508" s="32"/>
      <c r="J508" s="1"/>
      <c r="K508" s="1"/>
      <c r="L508" s="1"/>
      <c r="M508" s="33"/>
      <c r="N508" s="1"/>
      <c r="O508" s="1"/>
      <c r="P508" s="47"/>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2"/>
      <c r="AY508" s="1"/>
      <c r="AZ508" s="1"/>
      <c r="BA508" s="1"/>
      <c r="BB508" s="1"/>
      <c r="BC508" s="1"/>
    </row>
    <row r="509" spans="1:55" ht="15.75" hidden="1" customHeight="1">
      <c r="A509" s="1"/>
      <c r="B509" s="1"/>
      <c r="C509" s="1"/>
      <c r="D509" s="1"/>
      <c r="E509" s="32"/>
      <c r="F509" s="1"/>
      <c r="G509" s="32"/>
      <c r="H509" s="32"/>
      <c r="I509" s="32"/>
      <c r="J509" s="1"/>
      <c r="K509" s="1"/>
      <c r="L509" s="1"/>
      <c r="M509" s="33"/>
      <c r="N509" s="1"/>
      <c r="O509" s="1"/>
      <c r="P509" s="47"/>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2"/>
      <c r="AY509" s="1"/>
      <c r="AZ509" s="1"/>
      <c r="BA509" s="1"/>
      <c r="BB509" s="1"/>
      <c r="BC509" s="1"/>
    </row>
    <row r="510" spans="1:55" ht="15.75" hidden="1" customHeight="1">
      <c r="A510" s="1"/>
      <c r="B510" s="1"/>
      <c r="C510" s="1"/>
      <c r="D510" s="1"/>
      <c r="E510" s="32"/>
      <c r="F510" s="1"/>
      <c r="G510" s="32"/>
      <c r="H510" s="32"/>
      <c r="I510" s="32"/>
      <c r="J510" s="1"/>
      <c r="K510" s="1"/>
      <c r="L510" s="1"/>
      <c r="M510" s="33"/>
      <c r="N510" s="1"/>
      <c r="O510" s="1"/>
      <c r="P510" s="47"/>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2"/>
      <c r="AY510" s="1"/>
      <c r="AZ510" s="1"/>
      <c r="BA510" s="1"/>
      <c r="BB510" s="1"/>
      <c r="BC510" s="1"/>
    </row>
    <row r="511" spans="1:55" ht="15.75" hidden="1" customHeight="1">
      <c r="A511" s="1"/>
      <c r="B511" s="1"/>
      <c r="C511" s="1"/>
      <c r="D511" s="1"/>
      <c r="E511" s="32"/>
      <c r="F511" s="1"/>
      <c r="G511" s="32"/>
      <c r="H511" s="32"/>
      <c r="I511" s="32"/>
      <c r="J511" s="1"/>
      <c r="K511" s="1"/>
      <c r="L511" s="1"/>
      <c r="M511" s="33"/>
      <c r="N511" s="1"/>
      <c r="O511" s="1"/>
      <c r="P511" s="47"/>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2"/>
      <c r="AY511" s="1"/>
      <c r="AZ511" s="1"/>
      <c r="BA511" s="1"/>
      <c r="BB511" s="1"/>
      <c r="BC511" s="1"/>
    </row>
    <row r="512" spans="1:55" ht="15.75" hidden="1" customHeight="1">
      <c r="A512" s="1"/>
      <c r="B512" s="1"/>
      <c r="C512" s="1"/>
      <c r="D512" s="1"/>
      <c r="E512" s="32"/>
      <c r="F512" s="1"/>
      <c r="G512" s="32"/>
      <c r="H512" s="32"/>
      <c r="I512" s="32"/>
      <c r="J512" s="1"/>
      <c r="K512" s="1"/>
      <c r="L512" s="1"/>
      <c r="M512" s="33"/>
      <c r="N512" s="1"/>
      <c r="O512" s="1"/>
      <c r="P512" s="47"/>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2"/>
      <c r="AY512" s="1"/>
      <c r="AZ512" s="1"/>
      <c r="BA512" s="1"/>
      <c r="BB512" s="1"/>
      <c r="BC512" s="1"/>
    </row>
    <row r="513" spans="1:55" ht="15.75" hidden="1" customHeight="1">
      <c r="A513" s="1"/>
      <c r="B513" s="1"/>
      <c r="C513" s="1"/>
      <c r="D513" s="1"/>
      <c r="E513" s="32"/>
      <c r="F513" s="1"/>
      <c r="G513" s="32"/>
      <c r="H513" s="32"/>
      <c r="I513" s="32"/>
      <c r="J513" s="1"/>
      <c r="K513" s="1"/>
      <c r="L513" s="1"/>
      <c r="M513" s="33"/>
      <c r="N513" s="1"/>
      <c r="O513" s="1"/>
      <c r="P513" s="47"/>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2"/>
      <c r="AY513" s="1"/>
      <c r="AZ513" s="1"/>
      <c r="BA513" s="1"/>
      <c r="BB513" s="1"/>
      <c r="BC513" s="1"/>
    </row>
    <row r="514" spans="1:55" ht="15.75" hidden="1" customHeight="1">
      <c r="A514" s="1"/>
      <c r="B514" s="1"/>
      <c r="C514" s="1"/>
      <c r="D514" s="1"/>
      <c r="E514" s="32"/>
      <c r="F514" s="1"/>
      <c r="G514" s="32"/>
      <c r="H514" s="32"/>
      <c r="I514" s="32"/>
      <c r="J514" s="1"/>
      <c r="K514" s="1"/>
      <c r="L514" s="1"/>
      <c r="M514" s="33"/>
      <c r="N514" s="1"/>
      <c r="O514" s="1"/>
      <c r="P514" s="47"/>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2"/>
      <c r="AY514" s="1"/>
      <c r="AZ514" s="1"/>
      <c r="BA514" s="1"/>
      <c r="BB514" s="1"/>
      <c r="BC514" s="1"/>
    </row>
    <row r="515" spans="1:55" ht="15.75" hidden="1" customHeight="1">
      <c r="A515" s="1"/>
      <c r="B515" s="1"/>
      <c r="C515" s="1"/>
      <c r="D515" s="1"/>
      <c r="E515" s="32"/>
      <c r="F515" s="1"/>
      <c r="G515" s="32"/>
      <c r="H515" s="32"/>
      <c r="I515" s="32"/>
      <c r="J515" s="1"/>
      <c r="K515" s="1"/>
      <c r="L515" s="1"/>
      <c r="M515" s="33"/>
      <c r="N515" s="1"/>
      <c r="O515" s="1"/>
      <c r="P515" s="47"/>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2"/>
      <c r="AY515" s="1"/>
      <c r="AZ515" s="1"/>
      <c r="BA515" s="1"/>
      <c r="BB515" s="1"/>
      <c r="BC515" s="1"/>
    </row>
    <row r="516" spans="1:55" ht="15.75" hidden="1" customHeight="1">
      <c r="A516" s="1"/>
      <c r="B516" s="1"/>
      <c r="C516" s="1"/>
      <c r="D516" s="1"/>
      <c r="E516" s="32"/>
      <c r="F516" s="1"/>
      <c r="G516" s="32"/>
      <c r="H516" s="32"/>
      <c r="I516" s="32"/>
      <c r="J516" s="1"/>
      <c r="K516" s="1"/>
      <c r="L516" s="1"/>
      <c r="M516" s="33"/>
      <c r="N516" s="1"/>
      <c r="O516" s="1"/>
      <c r="P516" s="47"/>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2"/>
      <c r="AY516" s="1"/>
      <c r="AZ516" s="1"/>
      <c r="BA516" s="1"/>
      <c r="BB516" s="1"/>
      <c r="BC516" s="1"/>
    </row>
    <row r="517" spans="1:55" ht="15.75" hidden="1" customHeight="1">
      <c r="A517" s="1"/>
      <c r="B517" s="1"/>
      <c r="C517" s="1"/>
      <c r="D517" s="1"/>
      <c r="E517" s="32"/>
      <c r="F517" s="1"/>
      <c r="G517" s="32"/>
      <c r="H517" s="32"/>
      <c r="I517" s="32"/>
      <c r="J517" s="1"/>
      <c r="K517" s="1"/>
      <c r="L517" s="1"/>
      <c r="M517" s="33"/>
      <c r="N517" s="1"/>
      <c r="O517" s="1"/>
      <c r="P517" s="47"/>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2"/>
      <c r="AY517" s="1"/>
      <c r="AZ517" s="1"/>
      <c r="BA517" s="1"/>
      <c r="BB517" s="1"/>
      <c r="BC517" s="1"/>
    </row>
    <row r="518" spans="1:55" ht="15.75" hidden="1" customHeight="1">
      <c r="A518" s="1"/>
      <c r="B518" s="1"/>
      <c r="C518" s="1"/>
      <c r="D518" s="1"/>
      <c r="E518" s="32"/>
      <c r="F518" s="1"/>
      <c r="G518" s="32"/>
      <c r="H518" s="32"/>
      <c r="I518" s="32"/>
      <c r="J518" s="1"/>
      <c r="K518" s="1"/>
      <c r="L518" s="1"/>
      <c r="M518" s="33"/>
      <c r="N518" s="1"/>
      <c r="O518" s="1"/>
      <c r="P518" s="47"/>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2"/>
      <c r="AY518" s="1"/>
      <c r="AZ518" s="1"/>
      <c r="BA518" s="1"/>
      <c r="BB518" s="1"/>
      <c r="BC518" s="1"/>
    </row>
    <row r="519" spans="1:55" ht="15.75" hidden="1" customHeight="1">
      <c r="A519" s="1"/>
      <c r="B519" s="1"/>
      <c r="C519" s="1"/>
      <c r="D519" s="1"/>
      <c r="E519" s="32"/>
      <c r="F519" s="1"/>
      <c r="G519" s="32"/>
      <c r="H519" s="32"/>
      <c r="I519" s="32"/>
      <c r="J519" s="1"/>
      <c r="K519" s="1"/>
      <c r="L519" s="1"/>
      <c r="M519" s="33"/>
      <c r="N519" s="1"/>
      <c r="O519" s="1"/>
      <c r="P519" s="47"/>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2"/>
      <c r="AY519" s="1"/>
      <c r="AZ519" s="1"/>
      <c r="BA519" s="1"/>
      <c r="BB519" s="1"/>
      <c r="BC519" s="1"/>
    </row>
    <row r="520" spans="1:55" ht="15.75" hidden="1" customHeight="1">
      <c r="A520" s="1"/>
      <c r="B520" s="1"/>
      <c r="C520" s="1"/>
      <c r="D520" s="1"/>
      <c r="E520" s="32"/>
      <c r="F520" s="1"/>
      <c r="G520" s="32"/>
      <c r="H520" s="32"/>
      <c r="I520" s="32"/>
      <c r="J520" s="1"/>
      <c r="K520" s="1"/>
      <c r="L520" s="1"/>
      <c r="M520" s="33"/>
      <c r="N520" s="1"/>
      <c r="O520" s="1"/>
      <c r="P520" s="47"/>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2"/>
      <c r="AY520" s="1"/>
      <c r="AZ520" s="1"/>
      <c r="BA520" s="1"/>
      <c r="BB520" s="1"/>
      <c r="BC520" s="1"/>
    </row>
    <row r="521" spans="1:55" ht="15.75" hidden="1" customHeight="1">
      <c r="A521" s="1"/>
      <c r="B521" s="1"/>
      <c r="C521" s="1"/>
      <c r="D521" s="1"/>
      <c r="E521" s="32"/>
      <c r="F521" s="1"/>
      <c r="G521" s="32"/>
      <c r="H521" s="32"/>
      <c r="I521" s="32"/>
      <c r="J521" s="1"/>
      <c r="K521" s="1"/>
      <c r="L521" s="1"/>
      <c r="M521" s="33"/>
      <c r="N521" s="1"/>
      <c r="O521" s="1"/>
      <c r="P521" s="47"/>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2"/>
      <c r="AY521" s="1"/>
      <c r="AZ521" s="1"/>
      <c r="BA521" s="1"/>
      <c r="BB521" s="1"/>
      <c r="BC521" s="1"/>
    </row>
    <row r="522" spans="1:55" ht="15.75" hidden="1" customHeight="1">
      <c r="A522" s="1"/>
      <c r="B522" s="1"/>
      <c r="C522" s="1"/>
      <c r="D522" s="1"/>
      <c r="E522" s="32"/>
      <c r="F522" s="1"/>
      <c r="G522" s="32"/>
      <c r="H522" s="32"/>
      <c r="I522" s="32"/>
      <c r="J522" s="1"/>
      <c r="K522" s="1"/>
      <c r="L522" s="1"/>
      <c r="M522" s="33"/>
      <c r="N522" s="1"/>
      <c r="O522" s="1"/>
      <c r="P522" s="47"/>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2"/>
      <c r="AY522" s="1"/>
      <c r="AZ522" s="1"/>
      <c r="BA522" s="1"/>
      <c r="BB522" s="1"/>
      <c r="BC522" s="1"/>
    </row>
    <row r="523" spans="1:55" ht="15.75" hidden="1" customHeight="1">
      <c r="A523" s="1"/>
      <c r="B523" s="1"/>
      <c r="C523" s="1"/>
      <c r="D523" s="1"/>
      <c r="E523" s="32"/>
      <c r="F523" s="1"/>
      <c r="G523" s="32"/>
      <c r="H523" s="32"/>
      <c r="I523" s="32"/>
      <c r="J523" s="1"/>
      <c r="K523" s="1"/>
      <c r="L523" s="1"/>
      <c r="M523" s="33"/>
      <c r="N523" s="1"/>
      <c r="O523" s="1"/>
      <c r="P523" s="47"/>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2"/>
      <c r="AY523" s="1"/>
      <c r="AZ523" s="1"/>
      <c r="BA523" s="1"/>
      <c r="BB523" s="1"/>
      <c r="BC523" s="1"/>
    </row>
    <row r="524" spans="1:55" ht="15.75" hidden="1" customHeight="1">
      <c r="A524" s="1"/>
      <c r="B524" s="1"/>
      <c r="C524" s="1"/>
      <c r="D524" s="1"/>
      <c r="E524" s="32"/>
      <c r="F524" s="1"/>
      <c r="G524" s="32"/>
      <c r="H524" s="32"/>
      <c r="I524" s="32"/>
      <c r="J524" s="1"/>
      <c r="K524" s="1"/>
      <c r="L524" s="1"/>
      <c r="M524" s="33"/>
      <c r="N524" s="1"/>
      <c r="O524" s="1"/>
      <c r="P524" s="47"/>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2"/>
      <c r="AY524" s="1"/>
      <c r="AZ524" s="1"/>
      <c r="BA524" s="1"/>
      <c r="BB524" s="1"/>
      <c r="BC524" s="1"/>
    </row>
    <row r="525" spans="1:55" ht="15.75" hidden="1" customHeight="1">
      <c r="A525" s="1"/>
      <c r="B525" s="1"/>
      <c r="C525" s="1"/>
      <c r="D525" s="1"/>
      <c r="E525" s="32"/>
      <c r="F525" s="1"/>
      <c r="G525" s="32"/>
      <c r="H525" s="32"/>
      <c r="I525" s="32"/>
      <c r="J525" s="1"/>
      <c r="K525" s="1"/>
      <c r="L525" s="1"/>
      <c r="M525" s="33"/>
      <c r="N525" s="1"/>
      <c r="O525" s="1"/>
      <c r="P525" s="47"/>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2"/>
      <c r="AY525" s="1"/>
      <c r="AZ525" s="1"/>
      <c r="BA525" s="1"/>
      <c r="BB525" s="1"/>
      <c r="BC525" s="1"/>
    </row>
    <row r="526" spans="1:55" ht="15.75" hidden="1" customHeight="1">
      <c r="A526" s="1"/>
      <c r="B526" s="1"/>
      <c r="C526" s="1"/>
      <c r="D526" s="1"/>
      <c r="E526" s="32"/>
      <c r="F526" s="1"/>
      <c r="G526" s="32"/>
      <c r="H526" s="32"/>
      <c r="I526" s="32"/>
      <c r="J526" s="1"/>
      <c r="K526" s="1"/>
      <c r="L526" s="1"/>
      <c r="M526" s="33"/>
      <c r="N526" s="1"/>
      <c r="O526" s="1"/>
      <c r="P526" s="47"/>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2"/>
      <c r="AY526" s="1"/>
      <c r="AZ526" s="1"/>
      <c r="BA526" s="1"/>
      <c r="BB526" s="1"/>
      <c r="BC526" s="1"/>
    </row>
    <row r="527" spans="1:55" ht="15.75" hidden="1" customHeight="1">
      <c r="A527" s="1"/>
      <c r="B527" s="1"/>
      <c r="C527" s="1"/>
      <c r="D527" s="1"/>
      <c r="E527" s="32"/>
      <c r="F527" s="1"/>
      <c r="G527" s="32"/>
      <c r="H527" s="32"/>
      <c r="I527" s="32"/>
      <c r="J527" s="1"/>
      <c r="K527" s="1"/>
      <c r="L527" s="1"/>
      <c r="M527" s="33"/>
      <c r="N527" s="1"/>
      <c r="O527" s="1"/>
      <c r="P527" s="47"/>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2"/>
      <c r="AY527" s="1"/>
      <c r="AZ527" s="1"/>
      <c r="BA527" s="1"/>
      <c r="BB527" s="1"/>
      <c r="BC527" s="1"/>
    </row>
    <row r="528" spans="1:55" ht="15.75" hidden="1" customHeight="1">
      <c r="A528" s="1"/>
      <c r="B528" s="1"/>
      <c r="C528" s="1"/>
      <c r="D528" s="1"/>
      <c r="E528" s="32"/>
      <c r="F528" s="1"/>
      <c r="G528" s="32"/>
      <c r="H528" s="32"/>
      <c r="I528" s="32"/>
      <c r="J528" s="1"/>
      <c r="K528" s="1"/>
      <c r="L528" s="1"/>
      <c r="M528" s="33"/>
      <c r="N528" s="1"/>
      <c r="O528" s="1"/>
      <c r="P528" s="47"/>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2"/>
      <c r="AY528" s="1"/>
      <c r="AZ528" s="1"/>
      <c r="BA528" s="1"/>
      <c r="BB528" s="1"/>
      <c r="BC528" s="1"/>
    </row>
    <row r="529" spans="1:55" ht="15.75" hidden="1" customHeight="1">
      <c r="A529" s="1"/>
      <c r="B529" s="1"/>
      <c r="C529" s="1"/>
      <c r="D529" s="1"/>
      <c r="E529" s="32"/>
      <c r="F529" s="1"/>
      <c r="G529" s="32"/>
      <c r="H529" s="32"/>
      <c r="I529" s="32"/>
      <c r="J529" s="1"/>
      <c r="K529" s="1"/>
      <c r="L529" s="1"/>
      <c r="M529" s="33"/>
      <c r="N529" s="1"/>
      <c r="O529" s="1"/>
      <c r="P529" s="47"/>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2"/>
      <c r="AY529" s="1"/>
      <c r="AZ529" s="1"/>
      <c r="BA529" s="1"/>
      <c r="BB529" s="1"/>
      <c r="BC529" s="1"/>
    </row>
    <row r="530" spans="1:55" ht="15.75" hidden="1" customHeight="1">
      <c r="A530" s="1"/>
      <c r="B530" s="1"/>
      <c r="C530" s="1"/>
      <c r="D530" s="1"/>
      <c r="E530" s="32"/>
      <c r="F530" s="1"/>
      <c r="G530" s="32"/>
      <c r="H530" s="32"/>
      <c r="I530" s="32"/>
      <c r="J530" s="1"/>
      <c r="K530" s="1"/>
      <c r="L530" s="1"/>
      <c r="M530" s="33"/>
      <c r="N530" s="1"/>
      <c r="O530" s="1"/>
      <c r="P530" s="47"/>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2"/>
      <c r="AY530" s="1"/>
      <c r="AZ530" s="1"/>
      <c r="BA530" s="1"/>
      <c r="BB530" s="1"/>
      <c r="BC530" s="1"/>
    </row>
    <row r="531" spans="1:55" ht="15.75" hidden="1" customHeight="1">
      <c r="A531" s="1"/>
      <c r="B531" s="1"/>
      <c r="C531" s="1"/>
      <c r="D531" s="1"/>
      <c r="E531" s="32"/>
      <c r="F531" s="1"/>
      <c r="G531" s="32"/>
      <c r="H531" s="32"/>
      <c r="I531" s="32"/>
      <c r="J531" s="1"/>
      <c r="K531" s="1"/>
      <c r="L531" s="1"/>
      <c r="M531" s="33"/>
      <c r="N531" s="1"/>
      <c r="O531" s="1"/>
      <c r="P531" s="47"/>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2"/>
      <c r="AY531" s="1"/>
      <c r="AZ531" s="1"/>
      <c r="BA531" s="1"/>
      <c r="BB531" s="1"/>
      <c r="BC531" s="1"/>
    </row>
    <row r="532" spans="1:55" ht="15.75" hidden="1" customHeight="1">
      <c r="A532" s="1"/>
      <c r="B532" s="1"/>
      <c r="C532" s="1"/>
      <c r="D532" s="1"/>
      <c r="E532" s="32"/>
      <c r="F532" s="1"/>
      <c r="G532" s="32"/>
      <c r="H532" s="32"/>
      <c r="I532" s="32"/>
      <c r="J532" s="1"/>
      <c r="K532" s="1"/>
      <c r="L532" s="1"/>
      <c r="M532" s="33"/>
      <c r="N532" s="1"/>
      <c r="O532" s="1"/>
      <c r="P532" s="47"/>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2"/>
      <c r="AY532" s="1"/>
      <c r="AZ532" s="1"/>
      <c r="BA532" s="1"/>
      <c r="BB532" s="1"/>
      <c r="BC532" s="1"/>
    </row>
    <row r="533" spans="1:55" ht="15.75" hidden="1" customHeight="1">
      <c r="A533" s="1"/>
      <c r="B533" s="1"/>
      <c r="C533" s="1"/>
      <c r="D533" s="1"/>
      <c r="E533" s="32"/>
      <c r="F533" s="1"/>
      <c r="G533" s="32"/>
      <c r="H533" s="32"/>
      <c r="I533" s="32"/>
      <c r="J533" s="1"/>
      <c r="K533" s="1"/>
      <c r="L533" s="1"/>
      <c r="M533" s="33"/>
      <c r="N533" s="1"/>
      <c r="O533" s="1"/>
      <c r="P533" s="47"/>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2"/>
      <c r="AY533" s="1"/>
      <c r="AZ533" s="1"/>
      <c r="BA533" s="1"/>
      <c r="BB533" s="1"/>
      <c r="BC533" s="1"/>
    </row>
    <row r="534" spans="1:55" ht="15.75" hidden="1" customHeight="1">
      <c r="A534" s="1"/>
      <c r="B534" s="1"/>
      <c r="C534" s="1"/>
      <c r="D534" s="1"/>
      <c r="E534" s="32"/>
      <c r="F534" s="1"/>
      <c r="G534" s="32"/>
      <c r="H534" s="32"/>
      <c r="I534" s="32"/>
      <c r="J534" s="1"/>
      <c r="K534" s="1"/>
      <c r="L534" s="1"/>
      <c r="M534" s="33"/>
      <c r="N534" s="1"/>
      <c r="O534" s="1"/>
      <c r="P534" s="47"/>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2"/>
      <c r="AY534" s="1"/>
      <c r="AZ534" s="1"/>
      <c r="BA534" s="1"/>
      <c r="BB534" s="1"/>
      <c r="BC534" s="1"/>
    </row>
    <row r="535" spans="1:55" ht="15.75" hidden="1" customHeight="1">
      <c r="A535" s="1"/>
      <c r="B535" s="1"/>
      <c r="C535" s="1"/>
      <c r="D535" s="1"/>
      <c r="E535" s="32"/>
      <c r="F535" s="1"/>
      <c r="G535" s="32"/>
      <c r="H535" s="32"/>
      <c r="I535" s="32"/>
      <c r="J535" s="1"/>
      <c r="K535" s="1"/>
      <c r="L535" s="1"/>
      <c r="M535" s="33"/>
      <c r="N535" s="1"/>
      <c r="O535" s="1"/>
      <c r="P535" s="47"/>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2"/>
      <c r="AY535" s="1"/>
      <c r="AZ535" s="1"/>
      <c r="BA535" s="1"/>
      <c r="BB535" s="1"/>
      <c r="BC535" s="1"/>
    </row>
    <row r="536" spans="1:55" ht="15.75" hidden="1" customHeight="1">
      <c r="A536" s="1"/>
      <c r="B536" s="1"/>
      <c r="C536" s="1"/>
      <c r="D536" s="1"/>
      <c r="E536" s="32"/>
      <c r="F536" s="1"/>
      <c r="G536" s="32"/>
      <c r="H536" s="32"/>
      <c r="I536" s="32"/>
      <c r="J536" s="1"/>
      <c r="K536" s="1"/>
      <c r="L536" s="1"/>
      <c r="M536" s="33"/>
      <c r="N536" s="1"/>
      <c r="O536" s="1"/>
      <c r="P536" s="47"/>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2"/>
      <c r="AY536" s="1"/>
      <c r="AZ536" s="1"/>
      <c r="BA536" s="1"/>
      <c r="BB536" s="1"/>
      <c r="BC536" s="1"/>
    </row>
    <row r="537" spans="1:55" ht="15.75" hidden="1" customHeight="1">
      <c r="A537" s="1"/>
      <c r="B537" s="1"/>
      <c r="C537" s="1"/>
      <c r="D537" s="1"/>
      <c r="E537" s="32"/>
      <c r="F537" s="1"/>
      <c r="G537" s="32"/>
      <c r="H537" s="32"/>
      <c r="I537" s="32"/>
      <c r="J537" s="1"/>
      <c r="K537" s="1"/>
      <c r="L537" s="1"/>
      <c r="M537" s="33"/>
      <c r="N537" s="1"/>
      <c r="O537" s="1"/>
      <c r="P537" s="47"/>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2"/>
      <c r="AY537" s="1"/>
      <c r="AZ537" s="1"/>
      <c r="BA537" s="1"/>
      <c r="BB537" s="1"/>
      <c r="BC537" s="1"/>
    </row>
    <row r="538" spans="1:55" ht="15.75" hidden="1" customHeight="1">
      <c r="A538" s="1"/>
      <c r="B538" s="1"/>
      <c r="C538" s="1"/>
      <c r="D538" s="1"/>
      <c r="E538" s="32"/>
      <c r="F538" s="1"/>
      <c r="G538" s="32"/>
      <c r="H538" s="32"/>
      <c r="I538" s="32"/>
      <c r="J538" s="1"/>
      <c r="K538" s="1"/>
      <c r="L538" s="1"/>
      <c r="M538" s="33"/>
      <c r="N538" s="1"/>
      <c r="O538" s="1"/>
      <c r="P538" s="47"/>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2"/>
      <c r="AY538" s="1"/>
      <c r="AZ538" s="1"/>
      <c r="BA538" s="1"/>
      <c r="BB538" s="1"/>
      <c r="BC538" s="1"/>
    </row>
    <row r="539" spans="1:55" ht="15.75" hidden="1" customHeight="1">
      <c r="A539" s="1"/>
      <c r="B539" s="1"/>
      <c r="C539" s="1"/>
      <c r="D539" s="1"/>
      <c r="E539" s="32"/>
      <c r="F539" s="1"/>
      <c r="G539" s="32"/>
      <c r="H539" s="32"/>
      <c r="I539" s="32"/>
      <c r="J539" s="1"/>
      <c r="K539" s="1"/>
      <c r="L539" s="1"/>
      <c r="M539" s="33"/>
      <c r="N539" s="1"/>
      <c r="O539" s="1"/>
      <c r="P539" s="47"/>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2"/>
      <c r="AY539" s="1"/>
      <c r="AZ539" s="1"/>
      <c r="BA539" s="1"/>
      <c r="BB539" s="1"/>
      <c r="BC539" s="1"/>
    </row>
    <row r="540" spans="1:55" ht="15.75" hidden="1" customHeight="1">
      <c r="A540" s="1"/>
      <c r="B540" s="1"/>
      <c r="C540" s="1"/>
      <c r="D540" s="1"/>
      <c r="E540" s="32"/>
      <c r="F540" s="1"/>
      <c r="G540" s="32"/>
      <c r="H540" s="32"/>
      <c r="I540" s="32"/>
      <c r="J540" s="1"/>
      <c r="K540" s="1"/>
      <c r="L540" s="1"/>
      <c r="M540" s="33"/>
      <c r="N540" s="1"/>
      <c r="O540" s="1"/>
      <c r="P540" s="47"/>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2"/>
      <c r="AY540" s="1"/>
      <c r="AZ540" s="1"/>
      <c r="BA540" s="1"/>
      <c r="BB540" s="1"/>
      <c r="BC540" s="1"/>
    </row>
    <row r="541" spans="1:55" ht="15.75" hidden="1" customHeight="1">
      <c r="A541" s="1"/>
      <c r="B541" s="1"/>
      <c r="C541" s="1"/>
      <c r="D541" s="1"/>
      <c r="E541" s="32"/>
      <c r="F541" s="1"/>
      <c r="G541" s="32"/>
      <c r="H541" s="32"/>
      <c r="I541" s="32"/>
      <c r="J541" s="1"/>
      <c r="K541" s="1"/>
      <c r="L541" s="1"/>
      <c r="M541" s="33"/>
      <c r="N541" s="1"/>
      <c r="O541" s="1"/>
      <c r="P541" s="47"/>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2"/>
      <c r="AY541" s="1"/>
      <c r="AZ541" s="1"/>
      <c r="BA541" s="1"/>
      <c r="BB541" s="1"/>
      <c r="BC541" s="1"/>
    </row>
    <row r="542" spans="1:55" ht="15.75" hidden="1" customHeight="1">
      <c r="A542" s="1"/>
      <c r="B542" s="1"/>
      <c r="C542" s="1"/>
      <c r="D542" s="1"/>
      <c r="E542" s="32"/>
      <c r="F542" s="1"/>
      <c r="G542" s="32"/>
      <c r="H542" s="32"/>
      <c r="I542" s="32"/>
      <c r="J542" s="1"/>
      <c r="K542" s="1"/>
      <c r="L542" s="1"/>
      <c r="M542" s="33"/>
      <c r="N542" s="1"/>
      <c r="O542" s="1"/>
      <c r="P542" s="47"/>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2"/>
      <c r="AY542" s="1"/>
      <c r="AZ542" s="1"/>
      <c r="BA542" s="1"/>
      <c r="BB542" s="1"/>
      <c r="BC542" s="1"/>
    </row>
    <row r="543" spans="1:55" ht="15.75" hidden="1" customHeight="1">
      <c r="A543" s="1"/>
      <c r="B543" s="1"/>
      <c r="C543" s="1"/>
      <c r="D543" s="1"/>
      <c r="E543" s="32"/>
      <c r="F543" s="1"/>
      <c r="G543" s="32"/>
      <c r="H543" s="32"/>
      <c r="I543" s="32"/>
      <c r="J543" s="1"/>
      <c r="K543" s="1"/>
      <c r="L543" s="1"/>
      <c r="M543" s="33"/>
      <c r="N543" s="1"/>
      <c r="O543" s="1"/>
      <c r="P543" s="47"/>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2"/>
      <c r="AY543" s="1"/>
      <c r="AZ543" s="1"/>
      <c r="BA543" s="1"/>
      <c r="BB543" s="1"/>
      <c r="BC543" s="1"/>
    </row>
    <row r="544" spans="1:55" ht="15.75" hidden="1" customHeight="1">
      <c r="A544" s="1"/>
      <c r="B544" s="1"/>
      <c r="C544" s="1"/>
      <c r="D544" s="1"/>
      <c r="E544" s="32"/>
      <c r="F544" s="1"/>
      <c r="G544" s="32"/>
      <c r="H544" s="32"/>
      <c r="I544" s="32"/>
      <c r="J544" s="1"/>
      <c r="K544" s="1"/>
      <c r="L544" s="1"/>
      <c r="M544" s="33"/>
      <c r="N544" s="1"/>
      <c r="O544" s="1"/>
      <c r="P544" s="47"/>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2"/>
      <c r="AY544" s="1"/>
      <c r="AZ544" s="1"/>
      <c r="BA544" s="1"/>
      <c r="BB544" s="1"/>
      <c r="BC544" s="1"/>
    </row>
    <row r="545" spans="1:55" ht="15.75" hidden="1" customHeight="1">
      <c r="A545" s="1"/>
      <c r="B545" s="1"/>
      <c r="C545" s="1"/>
      <c r="D545" s="1"/>
      <c r="E545" s="32"/>
      <c r="F545" s="1"/>
      <c r="G545" s="32"/>
      <c r="H545" s="32"/>
      <c r="I545" s="32"/>
      <c r="J545" s="1"/>
      <c r="K545" s="1"/>
      <c r="L545" s="1"/>
      <c r="M545" s="33"/>
      <c r="N545" s="1"/>
      <c r="O545" s="1"/>
      <c r="P545" s="47"/>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2"/>
      <c r="AY545" s="1"/>
      <c r="AZ545" s="1"/>
      <c r="BA545" s="1"/>
      <c r="BB545" s="1"/>
      <c r="BC545" s="1"/>
    </row>
    <row r="546" spans="1:55" ht="15.75" hidden="1" customHeight="1">
      <c r="A546" s="1"/>
      <c r="B546" s="1"/>
      <c r="C546" s="1"/>
      <c r="D546" s="1"/>
      <c r="E546" s="32"/>
      <c r="F546" s="1"/>
      <c r="G546" s="32"/>
      <c r="H546" s="32"/>
      <c r="I546" s="32"/>
      <c r="J546" s="1"/>
      <c r="K546" s="1"/>
      <c r="L546" s="1"/>
      <c r="M546" s="33"/>
      <c r="N546" s="1"/>
      <c r="O546" s="1"/>
      <c r="P546" s="47"/>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2"/>
      <c r="AY546" s="1"/>
      <c r="AZ546" s="1"/>
      <c r="BA546" s="1"/>
      <c r="BB546" s="1"/>
      <c r="BC546" s="1"/>
    </row>
    <row r="547" spans="1:55" ht="15.75" hidden="1" customHeight="1">
      <c r="A547" s="1"/>
      <c r="B547" s="1"/>
      <c r="C547" s="1"/>
      <c r="D547" s="1"/>
      <c r="E547" s="32"/>
      <c r="F547" s="1"/>
      <c r="G547" s="32"/>
      <c r="H547" s="32"/>
      <c r="I547" s="32"/>
      <c r="J547" s="1"/>
      <c r="K547" s="1"/>
      <c r="L547" s="1"/>
      <c r="M547" s="33"/>
      <c r="N547" s="1"/>
      <c r="O547" s="1"/>
      <c r="P547" s="47"/>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2"/>
      <c r="AY547" s="1"/>
      <c r="AZ547" s="1"/>
      <c r="BA547" s="1"/>
      <c r="BB547" s="1"/>
      <c r="BC547" s="1"/>
    </row>
    <row r="548" spans="1:55" ht="15.75" hidden="1" customHeight="1">
      <c r="A548" s="1"/>
      <c r="B548" s="1"/>
      <c r="C548" s="1"/>
      <c r="D548" s="1"/>
      <c r="E548" s="32"/>
      <c r="F548" s="1"/>
      <c r="G548" s="32"/>
      <c r="H548" s="32"/>
      <c r="I548" s="32"/>
      <c r="J548" s="1"/>
      <c r="K548" s="1"/>
      <c r="L548" s="1"/>
      <c r="M548" s="33"/>
      <c r="N548" s="1"/>
      <c r="O548" s="1"/>
      <c r="P548" s="47"/>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2"/>
      <c r="AY548" s="1"/>
      <c r="AZ548" s="1"/>
      <c r="BA548" s="1"/>
      <c r="BB548" s="1"/>
      <c r="BC548" s="1"/>
    </row>
    <row r="549" spans="1:55" ht="15.75" hidden="1" customHeight="1">
      <c r="A549" s="1"/>
      <c r="B549" s="1"/>
      <c r="C549" s="1"/>
      <c r="D549" s="1"/>
      <c r="E549" s="32"/>
      <c r="F549" s="1"/>
      <c r="G549" s="32"/>
      <c r="H549" s="32"/>
      <c r="I549" s="32"/>
      <c r="J549" s="1"/>
      <c r="K549" s="1"/>
      <c r="L549" s="1"/>
      <c r="M549" s="33"/>
      <c r="N549" s="1"/>
      <c r="O549" s="1"/>
      <c r="P549" s="47"/>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2"/>
      <c r="AY549" s="1"/>
      <c r="AZ549" s="1"/>
      <c r="BA549" s="1"/>
      <c r="BB549" s="1"/>
      <c r="BC549" s="1"/>
    </row>
    <row r="550" spans="1:55" ht="15.75" hidden="1" customHeight="1">
      <c r="A550" s="1"/>
      <c r="B550" s="1"/>
      <c r="C550" s="1"/>
      <c r="D550" s="1"/>
      <c r="E550" s="32"/>
      <c r="F550" s="1"/>
      <c r="G550" s="32"/>
      <c r="H550" s="32"/>
      <c r="I550" s="32"/>
      <c r="J550" s="1"/>
      <c r="K550" s="1"/>
      <c r="L550" s="1"/>
      <c r="M550" s="33"/>
      <c r="N550" s="1"/>
      <c r="O550" s="1"/>
      <c r="P550" s="47"/>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2"/>
      <c r="AY550" s="1"/>
      <c r="AZ550" s="1"/>
      <c r="BA550" s="1"/>
      <c r="BB550" s="1"/>
      <c r="BC550" s="1"/>
    </row>
    <row r="551" spans="1:55" ht="15.75" hidden="1" customHeight="1">
      <c r="A551" s="1"/>
      <c r="B551" s="1"/>
      <c r="C551" s="1"/>
      <c r="D551" s="1"/>
      <c r="E551" s="32"/>
      <c r="F551" s="1"/>
      <c r="G551" s="32"/>
      <c r="H551" s="32"/>
      <c r="I551" s="32"/>
      <c r="J551" s="1"/>
      <c r="K551" s="1"/>
      <c r="L551" s="1"/>
      <c r="M551" s="33"/>
      <c r="N551" s="1"/>
      <c r="O551" s="1"/>
      <c r="P551" s="47"/>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2"/>
      <c r="AY551" s="1"/>
      <c r="AZ551" s="1"/>
      <c r="BA551" s="1"/>
      <c r="BB551" s="1"/>
      <c r="BC551" s="1"/>
    </row>
    <row r="552" spans="1:55" ht="15.75" hidden="1" customHeight="1">
      <c r="A552" s="1"/>
      <c r="B552" s="1"/>
      <c r="C552" s="1"/>
      <c r="D552" s="1"/>
      <c r="E552" s="32"/>
      <c r="F552" s="1"/>
      <c r="G552" s="32"/>
      <c r="H552" s="32"/>
      <c r="I552" s="32"/>
      <c r="J552" s="1"/>
      <c r="K552" s="1"/>
      <c r="L552" s="1"/>
      <c r="M552" s="33"/>
      <c r="N552" s="1"/>
      <c r="O552" s="1"/>
      <c r="P552" s="47"/>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2"/>
      <c r="AY552" s="1"/>
      <c r="AZ552" s="1"/>
      <c r="BA552" s="1"/>
      <c r="BB552" s="1"/>
      <c r="BC552" s="1"/>
    </row>
    <row r="553" spans="1:55" ht="15.75" hidden="1" customHeight="1">
      <c r="A553" s="1"/>
      <c r="B553" s="1"/>
      <c r="C553" s="1"/>
      <c r="D553" s="1"/>
      <c r="E553" s="32"/>
      <c r="F553" s="1"/>
      <c r="G553" s="32"/>
      <c r="H553" s="32"/>
      <c r="I553" s="32"/>
      <c r="J553" s="1"/>
      <c r="K553" s="1"/>
      <c r="L553" s="1"/>
      <c r="M553" s="33"/>
      <c r="N553" s="1"/>
      <c r="O553" s="1"/>
      <c r="P553" s="47"/>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2"/>
      <c r="AY553" s="1"/>
      <c r="AZ553" s="1"/>
      <c r="BA553" s="1"/>
      <c r="BB553" s="1"/>
      <c r="BC553" s="1"/>
    </row>
    <row r="554" spans="1:55" ht="15.75" hidden="1" customHeight="1">
      <c r="A554" s="1"/>
      <c r="B554" s="1"/>
      <c r="C554" s="1"/>
      <c r="D554" s="1"/>
      <c r="E554" s="32"/>
      <c r="F554" s="1"/>
      <c r="G554" s="32"/>
      <c r="H554" s="32"/>
      <c r="I554" s="32"/>
      <c r="J554" s="1"/>
      <c r="K554" s="1"/>
      <c r="L554" s="1"/>
      <c r="M554" s="33"/>
      <c r="N554" s="1"/>
      <c r="O554" s="1"/>
      <c r="P554" s="47"/>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2"/>
      <c r="AY554" s="1"/>
      <c r="AZ554" s="1"/>
      <c r="BA554" s="1"/>
      <c r="BB554" s="1"/>
      <c r="BC554" s="1"/>
    </row>
    <row r="555" spans="1:55" ht="15.75" hidden="1" customHeight="1">
      <c r="A555" s="1"/>
      <c r="B555" s="1"/>
      <c r="C555" s="1"/>
      <c r="D555" s="1"/>
      <c r="E555" s="32"/>
      <c r="F555" s="1"/>
      <c r="G555" s="32"/>
      <c r="H555" s="32"/>
      <c r="I555" s="32"/>
      <c r="J555" s="1"/>
      <c r="K555" s="1"/>
      <c r="L555" s="1"/>
      <c r="M555" s="33"/>
      <c r="N555" s="1"/>
      <c r="O555" s="1"/>
      <c r="P555" s="47"/>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2"/>
      <c r="AY555" s="1"/>
      <c r="AZ555" s="1"/>
      <c r="BA555" s="1"/>
      <c r="BB555" s="1"/>
      <c r="BC555" s="1"/>
    </row>
    <row r="556" spans="1:55" ht="15.75" hidden="1" customHeight="1">
      <c r="A556" s="1"/>
      <c r="B556" s="1"/>
      <c r="C556" s="1"/>
      <c r="D556" s="1"/>
      <c r="E556" s="32"/>
      <c r="F556" s="1"/>
      <c r="G556" s="32"/>
      <c r="H556" s="32"/>
      <c r="I556" s="32"/>
      <c r="J556" s="1"/>
      <c r="K556" s="1"/>
      <c r="L556" s="1"/>
      <c r="M556" s="33"/>
      <c r="N556" s="1"/>
      <c r="O556" s="1"/>
      <c r="P556" s="47"/>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2"/>
      <c r="AY556" s="1"/>
      <c r="AZ556" s="1"/>
      <c r="BA556" s="1"/>
      <c r="BB556" s="1"/>
      <c r="BC556" s="1"/>
    </row>
    <row r="557" spans="1:55" ht="15.75" hidden="1" customHeight="1">
      <c r="A557" s="1"/>
      <c r="B557" s="1"/>
      <c r="C557" s="1"/>
      <c r="D557" s="1"/>
      <c r="E557" s="32"/>
      <c r="F557" s="1"/>
      <c r="G557" s="32"/>
      <c r="H557" s="32"/>
      <c r="I557" s="32"/>
      <c r="J557" s="1"/>
      <c r="K557" s="1"/>
      <c r="L557" s="1"/>
      <c r="M557" s="33"/>
      <c r="N557" s="1"/>
      <c r="O557" s="1"/>
      <c r="P557" s="47"/>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2"/>
      <c r="AY557" s="1"/>
      <c r="AZ557" s="1"/>
      <c r="BA557" s="1"/>
      <c r="BB557" s="1"/>
      <c r="BC557" s="1"/>
    </row>
    <row r="558" spans="1:55" ht="15.75" hidden="1" customHeight="1">
      <c r="A558" s="1"/>
      <c r="B558" s="1"/>
      <c r="C558" s="1"/>
      <c r="D558" s="1"/>
      <c r="E558" s="32"/>
      <c r="F558" s="1"/>
      <c r="G558" s="32"/>
      <c r="H558" s="32"/>
      <c r="I558" s="32"/>
      <c r="J558" s="1"/>
      <c r="K558" s="1"/>
      <c r="L558" s="1"/>
      <c r="M558" s="33"/>
      <c r="N558" s="1"/>
      <c r="O558" s="1"/>
      <c r="P558" s="47"/>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2"/>
      <c r="AY558" s="1"/>
      <c r="AZ558" s="1"/>
      <c r="BA558" s="1"/>
      <c r="BB558" s="1"/>
      <c r="BC558" s="1"/>
    </row>
    <row r="559" spans="1:55" ht="15.75" hidden="1" customHeight="1">
      <c r="A559" s="1"/>
      <c r="B559" s="1"/>
      <c r="C559" s="1"/>
      <c r="D559" s="1"/>
      <c r="E559" s="32"/>
      <c r="F559" s="1"/>
      <c r="G559" s="32"/>
      <c r="H559" s="32"/>
      <c r="I559" s="32"/>
      <c r="J559" s="1"/>
      <c r="K559" s="1"/>
      <c r="L559" s="1"/>
      <c r="M559" s="33"/>
      <c r="N559" s="1"/>
      <c r="O559" s="1"/>
      <c r="P559" s="47"/>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2"/>
      <c r="AY559" s="1"/>
      <c r="AZ559" s="1"/>
      <c r="BA559" s="1"/>
      <c r="BB559" s="1"/>
      <c r="BC559" s="1"/>
    </row>
    <row r="560" spans="1:55" ht="15.75" hidden="1" customHeight="1">
      <c r="A560" s="1"/>
      <c r="B560" s="1"/>
      <c r="C560" s="1"/>
      <c r="D560" s="1"/>
      <c r="E560" s="32"/>
      <c r="F560" s="1"/>
      <c r="G560" s="32"/>
      <c r="H560" s="32"/>
      <c r="I560" s="32"/>
      <c r="J560" s="1"/>
      <c r="K560" s="1"/>
      <c r="L560" s="1"/>
      <c r="M560" s="33"/>
      <c r="N560" s="1"/>
      <c r="O560" s="1"/>
      <c r="P560" s="47"/>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2"/>
      <c r="AY560" s="1"/>
      <c r="AZ560" s="1"/>
      <c r="BA560" s="1"/>
      <c r="BB560" s="1"/>
      <c r="BC560" s="1"/>
    </row>
    <row r="561" spans="1:55" ht="15.75" hidden="1" customHeight="1">
      <c r="A561" s="1"/>
      <c r="B561" s="1"/>
      <c r="C561" s="1"/>
      <c r="D561" s="1"/>
      <c r="E561" s="32"/>
      <c r="F561" s="1"/>
      <c r="G561" s="32"/>
      <c r="H561" s="32"/>
      <c r="I561" s="32"/>
      <c r="J561" s="1"/>
      <c r="K561" s="1"/>
      <c r="L561" s="1"/>
      <c r="M561" s="33"/>
      <c r="N561" s="1"/>
      <c r="O561" s="1"/>
      <c r="P561" s="47"/>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2"/>
      <c r="AY561" s="1"/>
      <c r="AZ561" s="1"/>
      <c r="BA561" s="1"/>
      <c r="BB561" s="1"/>
      <c r="BC561" s="1"/>
    </row>
    <row r="562" spans="1:55" ht="15.75" hidden="1" customHeight="1">
      <c r="A562" s="1"/>
      <c r="B562" s="1"/>
      <c r="C562" s="1"/>
      <c r="D562" s="1"/>
      <c r="E562" s="32"/>
      <c r="F562" s="1"/>
      <c r="G562" s="32"/>
      <c r="H562" s="32"/>
      <c r="I562" s="32"/>
      <c r="J562" s="1"/>
      <c r="K562" s="1"/>
      <c r="L562" s="1"/>
      <c r="M562" s="33"/>
      <c r="N562" s="1"/>
      <c r="O562" s="1"/>
      <c r="P562" s="47"/>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2"/>
      <c r="AY562" s="1"/>
      <c r="AZ562" s="1"/>
      <c r="BA562" s="1"/>
      <c r="BB562" s="1"/>
      <c r="BC562" s="1"/>
    </row>
    <row r="563" spans="1:55" ht="15.75" hidden="1" customHeight="1">
      <c r="A563" s="1"/>
      <c r="B563" s="1"/>
      <c r="C563" s="1"/>
      <c r="D563" s="1"/>
      <c r="E563" s="32"/>
      <c r="F563" s="1"/>
      <c r="G563" s="32"/>
      <c r="H563" s="32"/>
      <c r="I563" s="32"/>
      <c r="J563" s="1"/>
      <c r="K563" s="1"/>
      <c r="L563" s="1"/>
      <c r="M563" s="33"/>
      <c r="N563" s="1"/>
      <c r="O563" s="1"/>
      <c r="P563" s="47"/>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2"/>
      <c r="AY563" s="1"/>
      <c r="AZ563" s="1"/>
      <c r="BA563" s="1"/>
      <c r="BB563" s="1"/>
      <c r="BC563" s="1"/>
    </row>
    <row r="564" spans="1:55" ht="15.75" hidden="1" customHeight="1">
      <c r="A564" s="1"/>
      <c r="B564" s="1"/>
      <c r="C564" s="1"/>
      <c r="D564" s="1"/>
      <c r="E564" s="32"/>
      <c r="F564" s="1"/>
      <c r="G564" s="32"/>
      <c r="H564" s="32"/>
      <c r="I564" s="32"/>
      <c r="J564" s="1"/>
      <c r="K564" s="1"/>
      <c r="L564" s="1"/>
      <c r="M564" s="33"/>
      <c r="N564" s="1"/>
      <c r="O564" s="1"/>
      <c r="P564" s="47"/>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2"/>
      <c r="AY564" s="1"/>
      <c r="AZ564" s="1"/>
      <c r="BA564" s="1"/>
      <c r="BB564" s="1"/>
      <c r="BC564" s="1"/>
    </row>
    <row r="565" spans="1:55" ht="15.75" hidden="1" customHeight="1">
      <c r="A565" s="1"/>
      <c r="B565" s="1"/>
      <c r="C565" s="1"/>
      <c r="D565" s="1"/>
      <c r="E565" s="32"/>
      <c r="F565" s="1"/>
      <c r="G565" s="32"/>
      <c r="H565" s="32"/>
      <c r="I565" s="32"/>
      <c r="J565" s="1"/>
      <c r="K565" s="1"/>
      <c r="L565" s="1"/>
      <c r="M565" s="33"/>
      <c r="N565" s="1"/>
      <c r="O565" s="1"/>
      <c r="P565" s="47"/>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2"/>
      <c r="AY565" s="1"/>
      <c r="AZ565" s="1"/>
      <c r="BA565" s="1"/>
      <c r="BB565" s="1"/>
      <c r="BC565" s="1"/>
    </row>
    <row r="566" spans="1:55" ht="15.75" hidden="1" customHeight="1">
      <c r="A566" s="1"/>
      <c r="B566" s="1"/>
      <c r="C566" s="1"/>
      <c r="D566" s="1"/>
      <c r="E566" s="32"/>
      <c r="F566" s="1"/>
      <c r="G566" s="32"/>
      <c r="H566" s="32"/>
      <c r="I566" s="32"/>
      <c r="J566" s="1"/>
      <c r="K566" s="1"/>
      <c r="L566" s="1"/>
      <c r="M566" s="33"/>
      <c r="N566" s="1"/>
      <c r="O566" s="1"/>
      <c r="P566" s="47"/>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2"/>
      <c r="AY566" s="1"/>
      <c r="AZ566" s="1"/>
      <c r="BA566" s="1"/>
      <c r="BB566" s="1"/>
      <c r="BC566" s="1"/>
    </row>
    <row r="567" spans="1:55" ht="15.75" hidden="1" customHeight="1">
      <c r="A567" s="1"/>
      <c r="B567" s="1"/>
      <c r="C567" s="1"/>
      <c r="D567" s="1"/>
      <c r="E567" s="32"/>
      <c r="F567" s="1"/>
      <c r="G567" s="32"/>
      <c r="H567" s="32"/>
      <c r="I567" s="32"/>
      <c r="J567" s="1"/>
      <c r="K567" s="1"/>
      <c r="L567" s="1"/>
      <c r="M567" s="33"/>
      <c r="N567" s="1"/>
      <c r="O567" s="1"/>
      <c r="P567" s="47"/>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2"/>
      <c r="AY567" s="1"/>
      <c r="AZ567" s="1"/>
      <c r="BA567" s="1"/>
      <c r="BB567" s="1"/>
      <c r="BC567" s="1"/>
    </row>
    <row r="568" spans="1:55" ht="15.75" hidden="1" customHeight="1">
      <c r="A568" s="1"/>
      <c r="B568" s="1"/>
      <c r="C568" s="1"/>
      <c r="D568" s="1"/>
      <c r="E568" s="32"/>
      <c r="F568" s="1"/>
      <c r="G568" s="32"/>
      <c r="H568" s="32"/>
      <c r="I568" s="32"/>
      <c r="J568" s="1"/>
      <c r="K568" s="1"/>
      <c r="L568" s="1"/>
      <c r="M568" s="33"/>
      <c r="N568" s="1"/>
      <c r="O568" s="1"/>
      <c r="P568" s="47"/>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2"/>
      <c r="AY568" s="1"/>
      <c r="AZ568" s="1"/>
      <c r="BA568" s="1"/>
      <c r="BB568" s="1"/>
      <c r="BC568" s="1"/>
    </row>
    <row r="569" spans="1:55" ht="15.75" hidden="1" customHeight="1">
      <c r="A569" s="1"/>
      <c r="B569" s="1"/>
      <c r="C569" s="1"/>
      <c r="D569" s="1"/>
      <c r="E569" s="32"/>
      <c r="F569" s="1"/>
      <c r="G569" s="32"/>
      <c r="H569" s="32"/>
      <c r="I569" s="32"/>
      <c r="J569" s="1"/>
      <c r="K569" s="1"/>
      <c r="L569" s="1"/>
      <c r="M569" s="33"/>
      <c r="N569" s="1"/>
      <c r="O569" s="1"/>
      <c r="P569" s="47"/>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2"/>
      <c r="AY569" s="1"/>
      <c r="AZ569" s="1"/>
      <c r="BA569" s="1"/>
      <c r="BB569" s="1"/>
      <c r="BC569" s="1"/>
    </row>
    <row r="570" spans="1:55" ht="15.75" hidden="1" customHeight="1">
      <c r="A570" s="1"/>
      <c r="B570" s="1"/>
      <c r="C570" s="1"/>
      <c r="D570" s="1"/>
      <c r="E570" s="32"/>
      <c r="F570" s="1"/>
      <c r="G570" s="32"/>
      <c r="H570" s="32"/>
      <c r="I570" s="32"/>
      <c r="J570" s="1"/>
      <c r="K570" s="1"/>
      <c r="L570" s="1"/>
      <c r="M570" s="33"/>
      <c r="N570" s="1"/>
      <c r="O570" s="1"/>
      <c r="P570" s="47"/>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2"/>
      <c r="AY570" s="1"/>
      <c r="AZ570" s="1"/>
      <c r="BA570" s="1"/>
      <c r="BB570" s="1"/>
      <c r="BC570" s="1"/>
    </row>
    <row r="571" spans="1:55" ht="15.75" hidden="1" customHeight="1">
      <c r="A571" s="1"/>
      <c r="B571" s="1"/>
      <c r="C571" s="1"/>
      <c r="D571" s="1"/>
      <c r="E571" s="32"/>
      <c r="F571" s="1"/>
      <c r="G571" s="32"/>
      <c r="H571" s="32"/>
      <c r="I571" s="32"/>
      <c r="J571" s="1"/>
      <c r="K571" s="1"/>
      <c r="L571" s="1"/>
      <c r="M571" s="33"/>
      <c r="N571" s="1"/>
      <c r="O571" s="1"/>
      <c r="P571" s="47"/>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2"/>
      <c r="AY571" s="1"/>
      <c r="AZ571" s="1"/>
      <c r="BA571" s="1"/>
      <c r="BB571" s="1"/>
      <c r="BC571" s="1"/>
    </row>
    <row r="572" spans="1:55" ht="15.75" hidden="1" customHeight="1">
      <c r="A572" s="1"/>
      <c r="B572" s="1"/>
      <c r="C572" s="1"/>
      <c r="D572" s="1"/>
      <c r="E572" s="32"/>
      <c r="F572" s="1"/>
      <c r="G572" s="32"/>
      <c r="H572" s="32"/>
      <c r="I572" s="32"/>
      <c r="J572" s="1"/>
      <c r="K572" s="1"/>
      <c r="L572" s="1"/>
      <c r="M572" s="33"/>
      <c r="N572" s="1"/>
      <c r="O572" s="1"/>
      <c r="P572" s="47"/>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2"/>
      <c r="AY572" s="1"/>
      <c r="AZ572" s="1"/>
      <c r="BA572" s="1"/>
      <c r="BB572" s="1"/>
      <c r="BC572" s="1"/>
    </row>
    <row r="573" spans="1:55" ht="15.75" hidden="1" customHeight="1">
      <c r="A573" s="1"/>
      <c r="B573" s="1"/>
      <c r="C573" s="1"/>
      <c r="D573" s="1"/>
      <c r="E573" s="32"/>
      <c r="F573" s="1"/>
      <c r="G573" s="32"/>
      <c r="H573" s="32"/>
      <c r="I573" s="32"/>
      <c r="J573" s="1"/>
      <c r="K573" s="1"/>
      <c r="L573" s="1"/>
      <c r="M573" s="33"/>
      <c r="N573" s="1"/>
      <c r="O573" s="1"/>
      <c r="P573" s="47"/>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2"/>
      <c r="AY573" s="1"/>
      <c r="AZ573" s="1"/>
      <c r="BA573" s="1"/>
      <c r="BB573" s="1"/>
      <c r="BC573" s="1"/>
    </row>
    <row r="574" spans="1:55" ht="15.75" hidden="1" customHeight="1">
      <c r="A574" s="1"/>
      <c r="B574" s="1"/>
      <c r="C574" s="1"/>
      <c r="D574" s="1"/>
      <c r="E574" s="32"/>
      <c r="F574" s="1"/>
      <c r="G574" s="32"/>
      <c r="H574" s="32"/>
      <c r="I574" s="32"/>
      <c r="J574" s="1"/>
      <c r="K574" s="1"/>
      <c r="L574" s="1"/>
      <c r="M574" s="33"/>
      <c r="N574" s="1"/>
      <c r="O574" s="1"/>
      <c r="P574" s="47"/>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2"/>
      <c r="AY574" s="1"/>
      <c r="AZ574" s="1"/>
      <c r="BA574" s="1"/>
      <c r="BB574" s="1"/>
      <c r="BC574" s="1"/>
    </row>
    <row r="575" spans="1:55" ht="15.75" hidden="1" customHeight="1">
      <c r="A575" s="1"/>
      <c r="B575" s="1"/>
      <c r="C575" s="1"/>
      <c r="D575" s="1"/>
      <c r="E575" s="32"/>
      <c r="F575" s="1"/>
      <c r="G575" s="32"/>
      <c r="H575" s="32"/>
      <c r="I575" s="32"/>
      <c r="J575" s="1"/>
      <c r="K575" s="1"/>
      <c r="L575" s="1"/>
      <c r="M575" s="33"/>
      <c r="N575" s="1"/>
      <c r="O575" s="1"/>
      <c r="P575" s="47"/>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2"/>
      <c r="AY575" s="1"/>
      <c r="AZ575" s="1"/>
      <c r="BA575" s="1"/>
      <c r="BB575" s="1"/>
      <c r="BC575" s="1"/>
    </row>
    <row r="576" spans="1:55" ht="15.75" hidden="1" customHeight="1">
      <c r="A576" s="1"/>
      <c r="B576" s="1"/>
      <c r="C576" s="1"/>
      <c r="D576" s="1"/>
      <c r="E576" s="32"/>
      <c r="F576" s="1"/>
      <c r="G576" s="32"/>
      <c r="H576" s="32"/>
      <c r="I576" s="32"/>
      <c r="J576" s="1"/>
      <c r="K576" s="1"/>
      <c r="L576" s="1"/>
      <c r="M576" s="33"/>
      <c r="N576" s="1"/>
      <c r="O576" s="1"/>
      <c r="P576" s="47"/>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2"/>
      <c r="AY576" s="1"/>
      <c r="AZ576" s="1"/>
      <c r="BA576" s="1"/>
      <c r="BB576" s="1"/>
      <c r="BC576" s="1"/>
    </row>
    <row r="577" spans="1:55" ht="15.75" hidden="1" customHeight="1">
      <c r="A577" s="1"/>
      <c r="B577" s="1"/>
      <c r="C577" s="1"/>
      <c r="D577" s="1"/>
      <c r="E577" s="32"/>
      <c r="F577" s="1"/>
      <c r="G577" s="32"/>
      <c r="H577" s="32"/>
      <c r="I577" s="32"/>
      <c r="J577" s="1"/>
      <c r="K577" s="1"/>
      <c r="L577" s="1"/>
      <c r="M577" s="33"/>
      <c r="N577" s="1"/>
      <c r="O577" s="1"/>
      <c r="P577" s="47"/>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2"/>
      <c r="AY577" s="1"/>
      <c r="AZ577" s="1"/>
      <c r="BA577" s="1"/>
      <c r="BB577" s="1"/>
      <c r="BC577" s="1"/>
    </row>
    <row r="578" spans="1:55" ht="15.75" hidden="1" customHeight="1">
      <c r="A578" s="1"/>
      <c r="B578" s="1"/>
      <c r="C578" s="1"/>
      <c r="D578" s="1"/>
      <c r="E578" s="32"/>
      <c r="F578" s="1"/>
      <c r="G578" s="32"/>
      <c r="H578" s="32"/>
      <c r="I578" s="32"/>
      <c r="J578" s="1"/>
      <c r="K578" s="1"/>
      <c r="L578" s="1"/>
      <c r="M578" s="33"/>
      <c r="N578" s="1"/>
      <c r="O578" s="1"/>
      <c r="P578" s="47"/>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2"/>
      <c r="AY578" s="1"/>
      <c r="AZ578" s="1"/>
      <c r="BA578" s="1"/>
      <c r="BB578" s="1"/>
      <c r="BC578" s="1"/>
    </row>
    <row r="579" spans="1:55" ht="15.75" hidden="1" customHeight="1">
      <c r="A579" s="1"/>
      <c r="B579" s="1"/>
      <c r="C579" s="1"/>
      <c r="D579" s="1"/>
      <c r="E579" s="32"/>
      <c r="F579" s="1"/>
      <c r="G579" s="32"/>
      <c r="H579" s="32"/>
      <c r="I579" s="32"/>
      <c r="J579" s="1"/>
      <c r="K579" s="1"/>
      <c r="L579" s="1"/>
      <c r="M579" s="33"/>
      <c r="N579" s="1"/>
      <c r="O579" s="1"/>
      <c r="P579" s="47"/>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2"/>
      <c r="AY579" s="1"/>
      <c r="AZ579" s="1"/>
      <c r="BA579" s="1"/>
      <c r="BB579" s="1"/>
      <c r="BC579" s="1"/>
    </row>
    <row r="580" spans="1:55" ht="15.75" hidden="1" customHeight="1">
      <c r="A580" s="1"/>
      <c r="B580" s="1"/>
      <c r="C580" s="1"/>
      <c r="D580" s="1"/>
      <c r="E580" s="32"/>
      <c r="F580" s="1"/>
      <c r="G580" s="32"/>
      <c r="H580" s="32"/>
      <c r="I580" s="32"/>
      <c r="J580" s="1"/>
      <c r="K580" s="1"/>
      <c r="L580" s="1"/>
      <c r="M580" s="33"/>
      <c r="N580" s="1"/>
      <c r="O580" s="1"/>
      <c r="P580" s="47"/>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2"/>
      <c r="AY580" s="1"/>
      <c r="AZ580" s="1"/>
      <c r="BA580" s="1"/>
      <c r="BB580" s="1"/>
      <c r="BC580" s="1"/>
    </row>
    <row r="581" spans="1:55" ht="15.75" hidden="1" customHeight="1">
      <c r="A581" s="1"/>
      <c r="B581" s="1"/>
      <c r="C581" s="1"/>
      <c r="D581" s="1"/>
      <c r="E581" s="32"/>
      <c r="F581" s="1"/>
      <c r="G581" s="32"/>
      <c r="H581" s="32"/>
      <c r="I581" s="32"/>
      <c r="J581" s="1"/>
      <c r="K581" s="1"/>
      <c r="L581" s="1"/>
      <c r="M581" s="33"/>
      <c r="N581" s="1"/>
      <c r="O581" s="1"/>
      <c r="P581" s="47"/>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2"/>
      <c r="AY581" s="1"/>
      <c r="AZ581" s="1"/>
      <c r="BA581" s="1"/>
      <c r="BB581" s="1"/>
      <c r="BC581" s="1"/>
    </row>
    <row r="582" spans="1:55" ht="15.75" hidden="1" customHeight="1">
      <c r="A582" s="1"/>
      <c r="B582" s="1"/>
      <c r="C582" s="1"/>
      <c r="D582" s="1"/>
      <c r="E582" s="32"/>
      <c r="F582" s="1"/>
      <c r="G582" s="32"/>
      <c r="H582" s="32"/>
      <c r="I582" s="32"/>
      <c r="J582" s="1"/>
      <c r="K582" s="1"/>
      <c r="L582" s="1"/>
      <c r="M582" s="33"/>
      <c r="N582" s="1"/>
      <c r="O582" s="1"/>
      <c r="P582" s="47"/>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2"/>
      <c r="AY582" s="1"/>
      <c r="AZ582" s="1"/>
      <c r="BA582" s="1"/>
      <c r="BB582" s="1"/>
      <c r="BC582" s="1"/>
    </row>
    <row r="583" spans="1:55" ht="15.75" hidden="1" customHeight="1">
      <c r="A583" s="1"/>
      <c r="B583" s="1"/>
      <c r="C583" s="1"/>
      <c r="D583" s="1"/>
      <c r="E583" s="32"/>
      <c r="F583" s="1"/>
      <c r="G583" s="32"/>
      <c r="H583" s="32"/>
      <c r="I583" s="32"/>
      <c r="J583" s="1"/>
      <c r="K583" s="1"/>
      <c r="L583" s="1"/>
      <c r="M583" s="33"/>
      <c r="N583" s="1"/>
      <c r="O583" s="1"/>
      <c r="P583" s="47"/>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2"/>
      <c r="AY583" s="1"/>
      <c r="AZ583" s="1"/>
      <c r="BA583" s="1"/>
      <c r="BB583" s="1"/>
      <c r="BC583" s="1"/>
    </row>
    <row r="584" spans="1:55" ht="15.75" hidden="1" customHeight="1">
      <c r="A584" s="1"/>
      <c r="B584" s="1"/>
      <c r="C584" s="1"/>
      <c r="D584" s="1"/>
      <c r="E584" s="32"/>
      <c r="F584" s="1"/>
      <c r="G584" s="32"/>
      <c r="H584" s="32"/>
      <c r="I584" s="32"/>
      <c r="J584" s="1"/>
      <c r="K584" s="1"/>
      <c r="L584" s="1"/>
      <c r="M584" s="33"/>
      <c r="N584" s="1"/>
      <c r="O584" s="1"/>
      <c r="P584" s="47"/>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2"/>
      <c r="AY584" s="1"/>
      <c r="AZ584" s="1"/>
      <c r="BA584" s="1"/>
      <c r="BB584" s="1"/>
      <c r="BC584" s="1"/>
    </row>
    <row r="585" spans="1:55" ht="15.75" hidden="1" customHeight="1">
      <c r="A585" s="1"/>
      <c r="B585" s="1"/>
      <c r="C585" s="1"/>
      <c r="D585" s="1"/>
      <c r="E585" s="32"/>
      <c r="F585" s="1"/>
      <c r="G585" s="32"/>
      <c r="H585" s="32"/>
      <c r="I585" s="32"/>
      <c r="J585" s="1"/>
      <c r="K585" s="1"/>
      <c r="L585" s="1"/>
      <c r="M585" s="33"/>
      <c r="N585" s="1"/>
      <c r="O585" s="1"/>
      <c r="P585" s="47"/>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2"/>
      <c r="AY585" s="1"/>
      <c r="AZ585" s="1"/>
      <c r="BA585" s="1"/>
      <c r="BB585" s="1"/>
      <c r="BC585" s="1"/>
    </row>
    <row r="586" spans="1:55" ht="15.75" hidden="1" customHeight="1">
      <c r="A586" s="1"/>
      <c r="B586" s="1"/>
      <c r="C586" s="1"/>
      <c r="D586" s="1"/>
      <c r="E586" s="32"/>
      <c r="F586" s="1"/>
      <c r="G586" s="32"/>
      <c r="H586" s="32"/>
      <c r="I586" s="32"/>
      <c r="J586" s="1"/>
      <c r="K586" s="1"/>
      <c r="L586" s="1"/>
      <c r="M586" s="33"/>
      <c r="N586" s="1"/>
      <c r="O586" s="1"/>
      <c r="P586" s="47"/>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2"/>
      <c r="AY586" s="1"/>
      <c r="AZ586" s="1"/>
      <c r="BA586" s="1"/>
      <c r="BB586" s="1"/>
      <c r="BC586" s="1"/>
    </row>
    <row r="587" spans="1:55" ht="15.75" hidden="1" customHeight="1">
      <c r="A587" s="1"/>
      <c r="B587" s="1"/>
      <c r="C587" s="1"/>
      <c r="D587" s="1"/>
      <c r="E587" s="32"/>
      <c r="F587" s="1"/>
      <c r="G587" s="32"/>
      <c r="H587" s="32"/>
      <c r="I587" s="32"/>
      <c r="J587" s="1"/>
      <c r="K587" s="1"/>
      <c r="L587" s="1"/>
      <c r="M587" s="33"/>
      <c r="N587" s="1"/>
      <c r="O587" s="1"/>
      <c r="P587" s="47"/>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2"/>
      <c r="AY587" s="1"/>
      <c r="AZ587" s="1"/>
      <c r="BA587" s="1"/>
      <c r="BB587" s="1"/>
      <c r="BC587" s="1"/>
    </row>
    <row r="588" spans="1:55" ht="15.75" hidden="1" customHeight="1">
      <c r="A588" s="1"/>
      <c r="B588" s="1"/>
      <c r="C588" s="1"/>
      <c r="D588" s="1"/>
      <c r="E588" s="32"/>
      <c r="F588" s="1"/>
      <c r="G588" s="32"/>
      <c r="H588" s="32"/>
      <c r="I588" s="32"/>
      <c r="J588" s="1"/>
      <c r="K588" s="1"/>
      <c r="L588" s="1"/>
      <c r="M588" s="33"/>
      <c r="N588" s="1"/>
      <c r="O588" s="1"/>
      <c r="P588" s="47"/>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2"/>
      <c r="AY588" s="1"/>
      <c r="AZ588" s="1"/>
      <c r="BA588" s="1"/>
      <c r="BB588" s="1"/>
      <c r="BC588" s="1"/>
    </row>
    <row r="589" spans="1:55" ht="15.75" hidden="1" customHeight="1">
      <c r="A589" s="1"/>
      <c r="B589" s="1"/>
      <c r="C589" s="1"/>
      <c r="D589" s="1"/>
      <c r="E589" s="32"/>
      <c r="F589" s="1"/>
      <c r="G589" s="32"/>
      <c r="H589" s="32"/>
      <c r="I589" s="32"/>
      <c r="J589" s="1"/>
      <c r="K589" s="1"/>
      <c r="L589" s="1"/>
      <c r="M589" s="33"/>
      <c r="N589" s="1"/>
      <c r="O589" s="1"/>
      <c r="P589" s="47"/>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2"/>
      <c r="AY589" s="1"/>
      <c r="AZ589" s="1"/>
      <c r="BA589" s="1"/>
      <c r="BB589" s="1"/>
      <c r="BC589" s="1"/>
    </row>
    <row r="590" spans="1:55" ht="15.75" hidden="1" customHeight="1">
      <c r="A590" s="1"/>
      <c r="B590" s="1"/>
      <c r="C590" s="1"/>
      <c r="D590" s="1"/>
      <c r="E590" s="32"/>
      <c r="F590" s="1"/>
      <c r="G590" s="32"/>
      <c r="H590" s="32"/>
      <c r="I590" s="32"/>
      <c r="J590" s="1"/>
      <c r="K590" s="1"/>
      <c r="L590" s="1"/>
      <c r="M590" s="33"/>
      <c r="N590" s="1"/>
      <c r="O590" s="1"/>
      <c r="P590" s="47"/>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2"/>
      <c r="AY590" s="1"/>
      <c r="AZ590" s="1"/>
      <c r="BA590" s="1"/>
      <c r="BB590" s="1"/>
      <c r="BC590" s="1"/>
    </row>
    <row r="591" spans="1:55" ht="15.75" hidden="1" customHeight="1">
      <c r="A591" s="1"/>
      <c r="B591" s="1"/>
      <c r="C591" s="1"/>
      <c r="D591" s="1"/>
      <c r="E591" s="32"/>
      <c r="F591" s="1"/>
      <c r="G591" s="32"/>
      <c r="H591" s="32"/>
      <c r="I591" s="32"/>
      <c r="J591" s="1"/>
      <c r="K591" s="1"/>
      <c r="L591" s="1"/>
      <c r="M591" s="33"/>
      <c r="N591" s="1"/>
      <c r="O591" s="1"/>
      <c r="P591" s="47"/>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2"/>
      <c r="AY591" s="1"/>
      <c r="AZ591" s="1"/>
      <c r="BA591" s="1"/>
      <c r="BB591" s="1"/>
      <c r="BC591" s="1"/>
    </row>
    <row r="592" spans="1:55" ht="15.75" hidden="1" customHeight="1">
      <c r="A592" s="1"/>
      <c r="B592" s="1"/>
      <c r="C592" s="1"/>
      <c r="D592" s="1"/>
      <c r="E592" s="32"/>
      <c r="F592" s="1"/>
      <c r="G592" s="32"/>
      <c r="H592" s="32"/>
      <c r="I592" s="32"/>
      <c r="J592" s="1"/>
      <c r="K592" s="1"/>
      <c r="L592" s="1"/>
      <c r="M592" s="33"/>
      <c r="N592" s="1"/>
      <c r="O592" s="1"/>
      <c r="P592" s="47"/>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2"/>
      <c r="AY592" s="1"/>
      <c r="AZ592" s="1"/>
      <c r="BA592" s="1"/>
      <c r="BB592" s="1"/>
      <c r="BC592" s="1"/>
    </row>
    <row r="593" spans="1:55" ht="15.75" hidden="1" customHeight="1">
      <c r="A593" s="1"/>
      <c r="B593" s="1"/>
      <c r="C593" s="1"/>
      <c r="D593" s="1"/>
      <c r="E593" s="32"/>
      <c r="F593" s="1"/>
      <c r="G593" s="32"/>
      <c r="H593" s="32"/>
      <c r="I593" s="32"/>
      <c r="J593" s="1"/>
      <c r="K593" s="1"/>
      <c r="L593" s="1"/>
      <c r="M593" s="33"/>
      <c r="N593" s="1"/>
      <c r="O593" s="1"/>
      <c r="P593" s="47"/>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2"/>
      <c r="AY593" s="1"/>
      <c r="AZ593" s="1"/>
      <c r="BA593" s="1"/>
      <c r="BB593" s="1"/>
      <c r="BC593" s="1"/>
    </row>
    <row r="594" spans="1:55" ht="15.75" hidden="1" customHeight="1">
      <c r="A594" s="1"/>
      <c r="B594" s="1"/>
      <c r="C594" s="1"/>
      <c r="D594" s="1"/>
      <c r="E594" s="32"/>
      <c r="F594" s="1"/>
      <c r="G594" s="32"/>
      <c r="H594" s="32"/>
      <c r="I594" s="32"/>
      <c r="J594" s="1"/>
      <c r="K594" s="1"/>
      <c r="L594" s="1"/>
      <c r="M594" s="33"/>
      <c r="N594" s="1"/>
      <c r="O594" s="1"/>
      <c r="P594" s="47"/>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2"/>
      <c r="AY594" s="1"/>
      <c r="AZ594" s="1"/>
      <c r="BA594" s="1"/>
      <c r="BB594" s="1"/>
      <c r="BC594" s="1"/>
    </row>
    <row r="595" spans="1:55" ht="15.75" hidden="1" customHeight="1">
      <c r="A595" s="1"/>
      <c r="B595" s="1"/>
      <c r="C595" s="1"/>
      <c r="D595" s="1"/>
      <c r="E595" s="32"/>
      <c r="F595" s="1"/>
      <c r="G595" s="32"/>
      <c r="H595" s="32"/>
      <c r="I595" s="32"/>
      <c r="J595" s="1"/>
      <c r="K595" s="1"/>
      <c r="L595" s="1"/>
      <c r="M595" s="33"/>
      <c r="N595" s="1"/>
      <c r="O595" s="1"/>
      <c r="P595" s="47"/>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2"/>
      <c r="AY595" s="1"/>
      <c r="AZ595" s="1"/>
      <c r="BA595" s="1"/>
      <c r="BB595" s="1"/>
      <c r="BC595" s="1"/>
    </row>
    <row r="596" spans="1:55" ht="15.75" hidden="1" customHeight="1">
      <c r="A596" s="1"/>
      <c r="B596" s="1"/>
      <c r="C596" s="1"/>
      <c r="D596" s="1"/>
      <c r="E596" s="32"/>
      <c r="F596" s="1"/>
      <c r="G596" s="32"/>
      <c r="H596" s="32"/>
      <c r="I596" s="32"/>
      <c r="J596" s="1"/>
      <c r="K596" s="1"/>
      <c r="L596" s="1"/>
      <c r="M596" s="33"/>
      <c r="N596" s="1"/>
      <c r="O596" s="1"/>
      <c r="P596" s="47"/>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2"/>
      <c r="AY596" s="1"/>
      <c r="AZ596" s="1"/>
      <c r="BA596" s="1"/>
      <c r="BB596" s="1"/>
      <c r="BC596" s="1"/>
    </row>
    <row r="597" spans="1:55" ht="15.75" hidden="1" customHeight="1">
      <c r="A597" s="1"/>
      <c r="B597" s="1"/>
      <c r="C597" s="1"/>
      <c r="D597" s="1"/>
      <c r="E597" s="32"/>
      <c r="F597" s="1"/>
      <c r="G597" s="32"/>
      <c r="H597" s="32"/>
      <c r="I597" s="32"/>
      <c r="J597" s="1"/>
      <c r="K597" s="1"/>
      <c r="L597" s="1"/>
      <c r="M597" s="33"/>
      <c r="N597" s="1"/>
      <c r="O597" s="1"/>
      <c r="P597" s="47"/>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2"/>
      <c r="AY597" s="1"/>
      <c r="AZ597" s="1"/>
      <c r="BA597" s="1"/>
      <c r="BB597" s="1"/>
      <c r="BC597" s="1"/>
    </row>
    <row r="598" spans="1:55" ht="15.75" hidden="1" customHeight="1">
      <c r="A598" s="1"/>
      <c r="B598" s="1"/>
      <c r="C598" s="1"/>
      <c r="D598" s="1"/>
      <c r="E598" s="32"/>
      <c r="F598" s="1"/>
      <c r="G598" s="32"/>
      <c r="H598" s="32"/>
      <c r="I598" s="32"/>
      <c r="J598" s="1"/>
      <c r="K598" s="1"/>
      <c r="L598" s="1"/>
      <c r="M598" s="33"/>
      <c r="N598" s="1"/>
      <c r="O598" s="1"/>
      <c r="P598" s="47"/>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2"/>
      <c r="AY598" s="1"/>
      <c r="AZ598" s="1"/>
      <c r="BA598" s="1"/>
      <c r="BB598" s="1"/>
      <c r="BC598" s="1"/>
    </row>
    <row r="599" spans="1:55" ht="15.75" hidden="1" customHeight="1">
      <c r="A599" s="1"/>
      <c r="B599" s="1"/>
      <c r="C599" s="1"/>
      <c r="D599" s="1"/>
      <c r="E599" s="32"/>
      <c r="F599" s="1"/>
      <c r="G599" s="32"/>
      <c r="H599" s="32"/>
      <c r="I599" s="32"/>
      <c r="J599" s="1"/>
      <c r="K599" s="1"/>
      <c r="L599" s="1"/>
      <c r="M599" s="33"/>
      <c r="N599" s="1"/>
      <c r="O599" s="1"/>
      <c r="P599" s="47"/>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2"/>
      <c r="AY599" s="1"/>
      <c r="AZ599" s="1"/>
      <c r="BA599" s="1"/>
      <c r="BB599" s="1"/>
      <c r="BC599" s="1"/>
    </row>
    <row r="600" spans="1:55" ht="15.75" hidden="1" customHeight="1">
      <c r="A600" s="1"/>
      <c r="B600" s="1"/>
      <c r="C600" s="1"/>
      <c r="D600" s="1"/>
      <c r="E600" s="32"/>
      <c r="F600" s="1"/>
      <c r="G600" s="32"/>
      <c r="H600" s="32"/>
      <c r="I600" s="32"/>
      <c r="J600" s="1"/>
      <c r="K600" s="1"/>
      <c r="L600" s="1"/>
      <c r="M600" s="33"/>
      <c r="N600" s="1"/>
      <c r="O600" s="1"/>
      <c r="P600" s="47"/>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2"/>
      <c r="AY600" s="1"/>
      <c r="AZ600" s="1"/>
      <c r="BA600" s="1"/>
      <c r="BB600" s="1"/>
      <c r="BC600" s="1"/>
    </row>
    <row r="601" spans="1:55" ht="15.75" hidden="1" customHeight="1">
      <c r="A601" s="1"/>
      <c r="B601" s="1"/>
      <c r="C601" s="1"/>
      <c r="D601" s="1"/>
      <c r="E601" s="32"/>
      <c r="F601" s="1"/>
      <c r="G601" s="32"/>
      <c r="H601" s="32"/>
      <c r="I601" s="32"/>
      <c r="J601" s="1"/>
      <c r="K601" s="1"/>
      <c r="L601" s="1"/>
      <c r="M601" s="33"/>
      <c r="N601" s="1"/>
      <c r="O601" s="1"/>
      <c r="P601" s="47"/>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2"/>
      <c r="AY601" s="1"/>
      <c r="AZ601" s="1"/>
      <c r="BA601" s="1"/>
      <c r="BB601" s="1"/>
      <c r="BC601" s="1"/>
    </row>
    <row r="602" spans="1:55" ht="15.75" hidden="1" customHeight="1">
      <c r="A602" s="1"/>
      <c r="B602" s="1"/>
      <c r="C602" s="1"/>
      <c r="D602" s="1"/>
      <c r="E602" s="32"/>
      <c r="F602" s="1"/>
      <c r="G602" s="32"/>
      <c r="H602" s="32"/>
      <c r="I602" s="32"/>
      <c r="J602" s="1"/>
      <c r="K602" s="1"/>
      <c r="L602" s="1"/>
      <c r="M602" s="33"/>
      <c r="N602" s="1"/>
      <c r="O602" s="1"/>
      <c r="P602" s="47"/>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2"/>
      <c r="AY602" s="1"/>
      <c r="AZ602" s="1"/>
      <c r="BA602" s="1"/>
      <c r="BB602" s="1"/>
      <c r="BC602" s="1"/>
    </row>
    <row r="603" spans="1:55" ht="15.75" hidden="1" customHeight="1">
      <c r="A603" s="1"/>
      <c r="B603" s="1"/>
      <c r="C603" s="1"/>
      <c r="D603" s="1"/>
      <c r="E603" s="32"/>
      <c r="F603" s="1"/>
      <c r="G603" s="32"/>
      <c r="H603" s="32"/>
      <c r="I603" s="32"/>
      <c r="J603" s="1"/>
      <c r="K603" s="1"/>
      <c r="L603" s="1"/>
      <c r="M603" s="33"/>
      <c r="N603" s="1"/>
      <c r="O603" s="1"/>
      <c r="P603" s="47"/>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2"/>
      <c r="AY603" s="1"/>
      <c r="AZ603" s="1"/>
      <c r="BA603" s="1"/>
      <c r="BB603" s="1"/>
      <c r="BC603" s="1"/>
    </row>
    <row r="604" spans="1:55" ht="15.75" hidden="1" customHeight="1">
      <c r="A604" s="1"/>
      <c r="B604" s="1"/>
      <c r="C604" s="1"/>
      <c r="D604" s="1"/>
      <c r="E604" s="32"/>
      <c r="F604" s="1"/>
      <c r="G604" s="32"/>
      <c r="H604" s="32"/>
      <c r="I604" s="32"/>
      <c r="J604" s="1"/>
      <c r="K604" s="1"/>
      <c r="L604" s="1"/>
      <c r="M604" s="33"/>
      <c r="N604" s="1"/>
      <c r="O604" s="1"/>
      <c r="P604" s="47"/>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2"/>
      <c r="AY604" s="1"/>
      <c r="AZ604" s="1"/>
      <c r="BA604" s="1"/>
      <c r="BB604" s="1"/>
      <c r="BC604" s="1"/>
    </row>
    <row r="605" spans="1:55" ht="15.75" hidden="1" customHeight="1">
      <c r="A605" s="1"/>
      <c r="B605" s="1"/>
      <c r="C605" s="1"/>
      <c r="D605" s="1"/>
      <c r="E605" s="32"/>
      <c r="F605" s="1"/>
      <c r="G605" s="32"/>
      <c r="H605" s="32"/>
      <c r="I605" s="32"/>
      <c r="J605" s="1"/>
      <c r="K605" s="1"/>
      <c r="L605" s="1"/>
      <c r="M605" s="33"/>
      <c r="N605" s="1"/>
      <c r="O605" s="1"/>
      <c r="P605" s="47"/>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2"/>
      <c r="AY605" s="1"/>
      <c r="AZ605" s="1"/>
      <c r="BA605" s="1"/>
      <c r="BB605" s="1"/>
      <c r="BC605" s="1"/>
    </row>
    <row r="606" spans="1:55" ht="15.75" hidden="1" customHeight="1">
      <c r="A606" s="1"/>
      <c r="B606" s="1"/>
      <c r="C606" s="1"/>
      <c r="D606" s="1"/>
      <c r="E606" s="32"/>
      <c r="F606" s="1"/>
      <c r="G606" s="32"/>
      <c r="H606" s="32"/>
      <c r="I606" s="32"/>
      <c r="J606" s="1"/>
      <c r="K606" s="1"/>
      <c r="L606" s="1"/>
      <c r="M606" s="33"/>
      <c r="N606" s="1"/>
      <c r="O606" s="1"/>
      <c r="P606" s="47"/>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2"/>
      <c r="AY606" s="1"/>
      <c r="AZ606" s="1"/>
      <c r="BA606" s="1"/>
      <c r="BB606" s="1"/>
      <c r="BC606" s="1"/>
    </row>
    <row r="607" spans="1:55" ht="15.75" hidden="1" customHeight="1">
      <c r="A607" s="1"/>
      <c r="B607" s="1"/>
      <c r="C607" s="1"/>
      <c r="D607" s="1"/>
      <c r="E607" s="32"/>
      <c r="F607" s="1"/>
      <c r="G607" s="32"/>
      <c r="H607" s="32"/>
      <c r="I607" s="32"/>
      <c r="J607" s="1"/>
      <c r="K607" s="1"/>
      <c r="L607" s="1"/>
      <c r="M607" s="33"/>
      <c r="N607" s="1"/>
      <c r="O607" s="1"/>
      <c r="P607" s="47"/>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2"/>
      <c r="AY607" s="1"/>
      <c r="AZ607" s="1"/>
      <c r="BA607" s="1"/>
      <c r="BB607" s="1"/>
      <c r="BC607" s="1"/>
    </row>
    <row r="608" spans="1:55" ht="15.75" hidden="1" customHeight="1">
      <c r="A608" s="1"/>
      <c r="B608" s="1"/>
      <c r="C608" s="1"/>
      <c r="D608" s="1"/>
      <c r="E608" s="32"/>
      <c r="F608" s="1"/>
      <c r="G608" s="32"/>
      <c r="H608" s="32"/>
      <c r="I608" s="32"/>
      <c r="J608" s="1"/>
      <c r="K608" s="1"/>
      <c r="L608" s="1"/>
      <c r="M608" s="33"/>
      <c r="N608" s="1"/>
      <c r="O608" s="1"/>
      <c r="P608" s="47"/>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2"/>
      <c r="AY608" s="1"/>
      <c r="AZ608" s="1"/>
      <c r="BA608" s="1"/>
      <c r="BB608" s="1"/>
      <c r="BC608" s="1"/>
    </row>
    <row r="609" spans="1:55" ht="15.75" hidden="1" customHeight="1">
      <c r="A609" s="1"/>
      <c r="B609" s="1"/>
      <c r="C609" s="1"/>
      <c r="D609" s="1"/>
      <c r="E609" s="32"/>
      <c r="F609" s="1"/>
      <c r="G609" s="32"/>
      <c r="H609" s="32"/>
      <c r="I609" s="32"/>
      <c r="J609" s="1"/>
      <c r="K609" s="1"/>
      <c r="L609" s="1"/>
      <c r="M609" s="33"/>
      <c r="N609" s="1"/>
      <c r="O609" s="1"/>
      <c r="P609" s="47"/>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2"/>
      <c r="AY609" s="1"/>
      <c r="AZ609" s="1"/>
      <c r="BA609" s="1"/>
      <c r="BB609" s="1"/>
      <c r="BC609" s="1"/>
    </row>
    <row r="610" spans="1:55" ht="15.75" hidden="1" customHeight="1">
      <c r="A610" s="1"/>
      <c r="B610" s="1"/>
      <c r="C610" s="1"/>
      <c r="D610" s="1"/>
      <c r="E610" s="32"/>
      <c r="F610" s="1"/>
      <c r="G610" s="32"/>
      <c r="H610" s="32"/>
      <c r="I610" s="32"/>
      <c r="J610" s="1"/>
      <c r="K610" s="1"/>
      <c r="L610" s="1"/>
      <c r="M610" s="33"/>
      <c r="N610" s="1"/>
      <c r="O610" s="1"/>
      <c r="P610" s="47"/>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2"/>
      <c r="AY610" s="1"/>
      <c r="AZ610" s="1"/>
      <c r="BA610" s="1"/>
      <c r="BB610" s="1"/>
      <c r="BC610" s="1"/>
    </row>
    <row r="611" spans="1:55" ht="15.75" hidden="1" customHeight="1">
      <c r="A611" s="1"/>
      <c r="B611" s="1"/>
      <c r="C611" s="1"/>
      <c r="D611" s="1"/>
      <c r="E611" s="32"/>
      <c r="F611" s="1"/>
      <c r="G611" s="32"/>
      <c r="H611" s="32"/>
      <c r="I611" s="32"/>
      <c r="J611" s="1"/>
      <c r="K611" s="1"/>
      <c r="L611" s="1"/>
      <c r="M611" s="33"/>
      <c r="N611" s="1"/>
      <c r="O611" s="1"/>
      <c r="P611" s="47"/>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2"/>
      <c r="AY611" s="1"/>
      <c r="AZ611" s="1"/>
      <c r="BA611" s="1"/>
      <c r="BB611" s="1"/>
      <c r="BC611" s="1"/>
    </row>
    <row r="612" spans="1:55" ht="15.75" hidden="1" customHeight="1">
      <c r="A612" s="1"/>
      <c r="B612" s="1"/>
      <c r="C612" s="1"/>
      <c r="D612" s="1"/>
      <c r="E612" s="32"/>
      <c r="F612" s="1"/>
      <c r="G612" s="32"/>
      <c r="H612" s="32"/>
      <c r="I612" s="32"/>
      <c r="J612" s="1"/>
      <c r="K612" s="1"/>
      <c r="L612" s="1"/>
      <c r="M612" s="33"/>
      <c r="N612" s="1"/>
      <c r="O612" s="1"/>
      <c r="P612" s="47"/>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2"/>
      <c r="AY612" s="1"/>
      <c r="AZ612" s="1"/>
      <c r="BA612" s="1"/>
      <c r="BB612" s="1"/>
      <c r="BC612" s="1"/>
    </row>
    <row r="613" spans="1:55" ht="15.75" hidden="1" customHeight="1">
      <c r="A613" s="1"/>
      <c r="B613" s="1"/>
      <c r="C613" s="1"/>
      <c r="D613" s="1"/>
      <c r="E613" s="32"/>
      <c r="F613" s="1"/>
      <c r="G613" s="32"/>
      <c r="H613" s="32"/>
      <c r="I613" s="32"/>
      <c r="J613" s="1"/>
      <c r="K613" s="1"/>
      <c r="L613" s="1"/>
      <c r="M613" s="33"/>
      <c r="N613" s="1"/>
      <c r="O613" s="1"/>
      <c r="P613" s="47"/>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2"/>
      <c r="AY613" s="1"/>
      <c r="AZ613" s="1"/>
      <c r="BA613" s="1"/>
      <c r="BB613" s="1"/>
      <c r="BC613" s="1"/>
    </row>
    <row r="614" spans="1:55" ht="15.75" hidden="1" customHeight="1">
      <c r="A614" s="1"/>
      <c r="B614" s="1"/>
      <c r="C614" s="1"/>
      <c r="D614" s="1"/>
      <c r="E614" s="32"/>
      <c r="F614" s="1"/>
      <c r="G614" s="32"/>
      <c r="H614" s="32"/>
      <c r="I614" s="32"/>
      <c r="J614" s="1"/>
      <c r="K614" s="1"/>
      <c r="L614" s="1"/>
      <c r="M614" s="33"/>
      <c r="N614" s="1"/>
      <c r="O614" s="1"/>
      <c r="P614" s="47"/>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2"/>
      <c r="AY614" s="1"/>
      <c r="AZ614" s="1"/>
      <c r="BA614" s="1"/>
      <c r="BB614" s="1"/>
      <c r="BC614" s="1"/>
    </row>
    <row r="615" spans="1:55" ht="15.75" hidden="1" customHeight="1">
      <c r="A615" s="1"/>
      <c r="B615" s="1"/>
      <c r="C615" s="1"/>
      <c r="D615" s="1"/>
      <c r="E615" s="32"/>
      <c r="F615" s="1"/>
      <c r="G615" s="32"/>
      <c r="H615" s="32"/>
      <c r="I615" s="32"/>
      <c r="J615" s="1"/>
      <c r="K615" s="1"/>
      <c r="L615" s="1"/>
      <c r="M615" s="33"/>
      <c r="N615" s="1"/>
      <c r="O615" s="1"/>
      <c r="P615" s="47"/>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2"/>
      <c r="AY615" s="1"/>
      <c r="AZ615" s="1"/>
      <c r="BA615" s="1"/>
      <c r="BB615" s="1"/>
      <c r="BC615" s="1"/>
    </row>
    <row r="616" spans="1:55" ht="15.75" hidden="1" customHeight="1">
      <c r="A616" s="1"/>
      <c r="B616" s="1"/>
      <c r="C616" s="1"/>
      <c r="D616" s="1"/>
      <c r="E616" s="32"/>
      <c r="F616" s="1"/>
      <c r="G616" s="32"/>
      <c r="H616" s="32"/>
      <c r="I616" s="32"/>
      <c r="J616" s="1"/>
      <c r="K616" s="1"/>
      <c r="L616" s="1"/>
      <c r="M616" s="33"/>
      <c r="N616" s="1"/>
      <c r="O616" s="1"/>
      <c r="P616" s="47"/>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2"/>
      <c r="AY616" s="1"/>
      <c r="AZ616" s="1"/>
      <c r="BA616" s="1"/>
      <c r="BB616" s="1"/>
      <c r="BC616" s="1"/>
    </row>
    <row r="617" spans="1:55" ht="15.75" hidden="1" customHeight="1">
      <c r="A617" s="1"/>
      <c r="B617" s="1"/>
      <c r="C617" s="1"/>
      <c r="D617" s="1"/>
      <c r="E617" s="32"/>
      <c r="F617" s="1"/>
      <c r="G617" s="32"/>
      <c r="H617" s="32"/>
      <c r="I617" s="32"/>
      <c r="J617" s="1"/>
      <c r="K617" s="1"/>
      <c r="L617" s="1"/>
      <c r="M617" s="33"/>
      <c r="N617" s="1"/>
      <c r="O617" s="1"/>
      <c r="P617" s="47"/>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2"/>
      <c r="AY617" s="1"/>
      <c r="AZ617" s="1"/>
      <c r="BA617" s="1"/>
      <c r="BB617" s="1"/>
      <c r="BC617" s="1"/>
    </row>
    <row r="618" spans="1:55" ht="15.75" hidden="1" customHeight="1">
      <c r="A618" s="1"/>
      <c r="B618" s="1"/>
      <c r="C618" s="1"/>
      <c r="D618" s="1"/>
      <c r="E618" s="32"/>
      <c r="F618" s="1"/>
      <c r="G618" s="32"/>
      <c r="H618" s="32"/>
      <c r="I618" s="32"/>
      <c r="J618" s="1"/>
      <c r="K618" s="1"/>
      <c r="L618" s="1"/>
      <c r="M618" s="33"/>
      <c r="N618" s="1"/>
      <c r="O618" s="1"/>
      <c r="P618" s="47"/>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2"/>
      <c r="AY618" s="1"/>
      <c r="AZ618" s="1"/>
      <c r="BA618" s="1"/>
      <c r="BB618" s="1"/>
      <c r="BC618" s="1"/>
    </row>
    <row r="619" spans="1:55" ht="15.75" hidden="1" customHeight="1">
      <c r="A619" s="1"/>
      <c r="B619" s="1"/>
      <c r="C619" s="1"/>
      <c r="D619" s="1"/>
      <c r="E619" s="32"/>
      <c r="F619" s="1"/>
      <c r="G619" s="32"/>
      <c r="H619" s="32"/>
      <c r="I619" s="32"/>
      <c r="J619" s="1"/>
      <c r="K619" s="1"/>
      <c r="L619" s="1"/>
      <c r="M619" s="33"/>
      <c r="N619" s="1"/>
      <c r="O619" s="1"/>
      <c r="P619" s="47"/>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2"/>
      <c r="AY619" s="1"/>
      <c r="AZ619" s="1"/>
      <c r="BA619" s="1"/>
      <c r="BB619" s="1"/>
      <c r="BC619" s="1"/>
    </row>
    <row r="620" spans="1:55" ht="15.75" hidden="1" customHeight="1">
      <c r="A620" s="1"/>
      <c r="B620" s="1"/>
      <c r="C620" s="1"/>
      <c r="D620" s="1"/>
      <c r="E620" s="32"/>
      <c r="F620" s="1"/>
      <c r="G620" s="32"/>
      <c r="H620" s="32"/>
      <c r="I620" s="32"/>
      <c r="J620" s="1"/>
      <c r="K620" s="1"/>
      <c r="L620" s="1"/>
      <c r="M620" s="33"/>
      <c r="N620" s="1"/>
      <c r="O620" s="1"/>
      <c r="P620" s="47"/>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2"/>
      <c r="AY620" s="1"/>
      <c r="AZ620" s="1"/>
      <c r="BA620" s="1"/>
      <c r="BB620" s="1"/>
      <c r="BC620" s="1"/>
    </row>
    <row r="621" spans="1:55" ht="15.75" hidden="1" customHeight="1">
      <c r="A621" s="1"/>
      <c r="B621" s="1"/>
      <c r="C621" s="1"/>
      <c r="D621" s="1"/>
      <c r="E621" s="32"/>
      <c r="F621" s="1"/>
      <c r="G621" s="32"/>
      <c r="H621" s="32"/>
      <c r="I621" s="32"/>
      <c r="J621" s="1"/>
      <c r="K621" s="1"/>
      <c r="L621" s="1"/>
      <c r="M621" s="33"/>
      <c r="N621" s="1"/>
      <c r="O621" s="1"/>
      <c r="P621" s="47"/>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2"/>
      <c r="AY621" s="1"/>
      <c r="AZ621" s="1"/>
      <c r="BA621" s="1"/>
      <c r="BB621" s="1"/>
      <c r="BC621" s="1"/>
    </row>
    <row r="622" spans="1:55" ht="15.75" hidden="1" customHeight="1">
      <c r="A622" s="1"/>
      <c r="B622" s="1"/>
      <c r="C622" s="1"/>
      <c r="D622" s="1"/>
      <c r="E622" s="32"/>
      <c r="F622" s="1"/>
      <c r="G622" s="32"/>
      <c r="H622" s="32"/>
      <c r="I622" s="32"/>
      <c r="J622" s="1"/>
      <c r="K622" s="1"/>
      <c r="L622" s="1"/>
      <c r="M622" s="33"/>
      <c r="N622" s="1"/>
      <c r="O622" s="1"/>
      <c r="P622" s="47"/>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2"/>
      <c r="AY622" s="1"/>
      <c r="AZ622" s="1"/>
      <c r="BA622" s="1"/>
      <c r="BB622" s="1"/>
      <c r="BC622" s="1"/>
    </row>
    <row r="623" spans="1:55" ht="15.75" hidden="1" customHeight="1">
      <c r="A623" s="1"/>
      <c r="B623" s="1"/>
      <c r="C623" s="1"/>
      <c r="D623" s="1"/>
      <c r="E623" s="32"/>
      <c r="F623" s="1"/>
      <c r="G623" s="32"/>
      <c r="H623" s="32"/>
      <c r="I623" s="32"/>
      <c r="J623" s="1"/>
      <c r="K623" s="1"/>
      <c r="L623" s="1"/>
      <c r="M623" s="33"/>
      <c r="N623" s="1"/>
      <c r="O623" s="1"/>
      <c r="P623" s="47"/>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2"/>
      <c r="AY623" s="1"/>
      <c r="AZ623" s="1"/>
      <c r="BA623" s="1"/>
      <c r="BB623" s="1"/>
      <c r="BC623" s="1"/>
    </row>
    <row r="624" spans="1:55" ht="15.75" hidden="1" customHeight="1">
      <c r="A624" s="1"/>
      <c r="B624" s="1"/>
      <c r="C624" s="1"/>
      <c r="D624" s="1"/>
      <c r="E624" s="32"/>
      <c r="F624" s="1"/>
      <c r="G624" s="32"/>
      <c r="H624" s="32"/>
      <c r="I624" s="32"/>
      <c r="J624" s="1"/>
      <c r="K624" s="1"/>
      <c r="L624" s="1"/>
      <c r="M624" s="33"/>
      <c r="N624" s="1"/>
      <c r="O624" s="1"/>
      <c r="P624" s="47"/>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2"/>
      <c r="AY624" s="1"/>
      <c r="AZ624" s="1"/>
      <c r="BA624" s="1"/>
      <c r="BB624" s="1"/>
      <c r="BC624" s="1"/>
    </row>
    <row r="625" spans="1:55" ht="15.75" hidden="1" customHeight="1">
      <c r="A625" s="1"/>
      <c r="B625" s="1"/>
      <c r="C625" s="1"/>
      <c r="D625" s="1"/>
      <c r="E625" s="32"/>
      <c r="F625" s="1"/>
      <c r="G625" s="32"/>
      <c r="H625" s="32"/>
      <c r="I625" s="32"/>
      <c r="J625" s="1"/>
      <c r="K625" s="1"/>
      <c r="L625" s="1"/>
      <c r="M625" s="33"/>
      <c r="N625" s="1"/>
      <c r="O625" s="1"/>
      <c r="P625" s="47"/>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2"/>
      <c r="AY625" s="1"/>
      <c r="AZ625" s="1"/>
      <c r="BA625" s="1"/>
      <c r="BB625" s="1"/>
      <c r="BC625" s="1"/>
    </row>
    <row r="626" spans="1:55" ht="15.75" hidden="1" customHeight="1">
      <c r="A626" s="1"/>
      <c r="B626" s="1"/>
      <c r="C626" s="1"/>
      <c r="D626" s="1"/>
      <c r="E626" s="32"/>
      <c r="F626" s="1"/>
      <c r="G626" s="32"/>
      <c r="H626" s="32"/>
      <c r="I626" s="32"/>
      <c r="J626" s="1"/>
      <c r="K626" s="1"/>
      <c r="L626" s="1"/>
      <c r="M626" s="33"/>
      <c r="N626" s="1"/>
      <c r="O626" s="1"/>
      <c r="P626" s="47"/>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2"/>
      <c r="AY626" s="1"/>
      <c r="AZ626" s="1"/>
      <c r="BA626" s="1"/>
      <c r="BB626" s="1"/>
      <c r="BC626" s="1"/>
    </row>
    <row r="627" spans="1:55" ht="15.75" hidden="1" customHeight="1">
      <c r="A627" s="1"/>
      <c r="B627" s="1"/>
      <c r="C627" s="1"/>
      <c r="D627" s="1"/>
      <c r="E627" s="32"/>
      <c r="F627" s="1"/>
      <c r="G627" s="32"/>
      <c r="H627" s="32"/>
      <c r="I627" s="32"/>
      <c r="J627" s="1"/>
      <c r="K627" s="1"/>
      <c r="L627" s="1"/>
      <c r="M627" s="33"/>
      <c r="N627" s="1"/>
      <c r="O627" s="1"/>
      <c r="P627" s="47"/>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2"/>
      <c r="AY627" s="1"/>
      <c r="AZ627" s="1"/>
      <c r="BA627" s="1"/>
      <c r="BB627" s="1"/>
      <c r="BC627" s="1"/>
    </row>
    <row r="628" spans="1:55" ht="15.75" hidden="1" customHeight="1">
      <c r="A628" s="1"/>
      <c r="B628" s="1"/>
      <c r="C628" s="1"/>
      <c r="D628" s="1"/>
      <c r="E628" s="32"/>
      <c r="F628" s="1"/>
      <c r="G628" s="32"/>
      <c r="H628" s="32"/>
      <c r="I628" s="32"/>
      <c r="J628" s="1"/>
      <c r="K628" s="1"/>
      <c r="L628" s="1"/>
      <c r="M628" s="33"/>
      <c r="N628" s="1"/>
      <c r="O628" s="1"/>
      <c r="P628" s="47"/>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2"/>
      <c r="AY628" s="1"/>
      <c r="AZ628" s="1"/>
      <c r="BA628" s="1"/>
      <c r="BB628" s="1"/>
      <c r="BC628" s="1"/>
    </row>
    <row r="629" spans="1:55" ht="15.75" hidden="1" customHeight="1">
      <c r="A629" s="1"/>
      <c r="B629" s="1"/>
      <c r="C629" s="1"/>
      <c r="D629" s="1"/>
      <c r="E629" s="32"/>
      <c r="F629" s="1"/>
      <c r="G629" s="32"/>
      <c r="H629" s="32"/>
      <c r="I629" s="32"/>
      <c r="J629" s="1"/>
      <c r="K629" s="1"/>
      <c r="L629" s="1"/>
      <c r="M629" s="33"/>
      <c r="N629" s="1"/>
      <c r="O629" s="1"/>
      <c r="P629" s="47"/>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2"/>
      <c r="AY629" s="1"/>
      <c r="AZ629" s="1"/>
      <c r="BA629" s="1"/>
      <c r="BB629" s="1"/>
      <c r="BC629" s="1"/>
    </row>
    <row r="630" spans="1:55" ht="15.75" hidden="1" customHeight="1">
      <c r="A630" s="1"/>
      <c r="B630" s="1"/>
      <c r="C630" s="1"/>
      <c r="D630" s="1"/>
      <c r="E630" s="32"/>
      <c r="F630" s="1"/>
      <c r="G630" s="32"/>
      <c r="H630" s="32"/>
      <c r="I630" s="32"/>
      <c r="J630" s="1"/>
      <c r="K630" s="1"/>
      <c r="L630" s="1"/>
      <c r="M630" s="33"/>
      <c r="N630" s="1"/>
      <c r="O630" s="1"/>
      <c r="P630" s="47"/>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2"/>
      <c r="AY630" s="1"/>
      <c r="AZ630" s="1"/>
      <c r="BA630" s="1"/>
      <c r="BB630" s="1"/>
      <c r="BC630" s="1"/>
    </row>
    <row r="631" spans="1:55" ht="15.75" hidden="1" customHeight="1">
      <c r="A631" s="1"/>
      <c r="B631" s="1"/>
      <c r="C631" s="1"/>
      <c r="D631" s="1"/>
      <c r="E631" s="32"/>
      <c r="F631" s="1"/>
      <c r="G631" s="32"/>
      <c r="H631" s="32"/>
      <c r="I631" s="32"/>
      <c r="J631" s="1"/>
      <c r="K631" s="1"/>
      <c r="L631" s="1"/>
      <c r="M631" s="33"/>
      <c r="N631" s="1"/>
      <c r="O631" s="1"/>
      <c r="P631" s="47"/>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2"/>
      <c r="AY631" s="1"/>
      <c r="AZ631" s="1"/>
      <c r="BA631" s="1"/>
      <c r="BB631" s="1"/>
      <c r="BC631" s="1"/>
    </row>
    <row r="632" spans="1:55" ht="15.75" hidden="1" customHeight="1">
      <c r="A632" s="1"/>
      <c r="B632" s="1"/>
      <c r="C632" s="1"/>
      <c r="D632" s="1"/>
      <c r="E632" s="32"/>
      <c r="F632" s="1"/>
      <c r="G632" s="32"/>
      <c r="H632" s="32"/>
      <c r="I632" s="32"/>
      <c r="J632" s="1"/>
      <c r="K632" s="1"/>
      <c r="L632" s="1"/>
      <c r="M632" s="33"/>
      <c r="N632" s="1"/>
      <c r="O632" s="1"/>
      <c r="P632" s="47"/>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2"/>
      <c r="AY632" s="1"/>
      <c r="AZ632" s="1"/>
      <c r="BA632" s="1"/>
      <c r="BB632" s="1"/>
      <c r="BC632" s="1"/>
    </row>
    <row r="633" spans="1:55" ht="15.75" hidden="1" customHeight="1">
      <c r="A633" s="1"/>
      <c r="B633" s="1"/>
      <c r="C633" s="1"/>
      <c r="D633" s="1"/>
      <c r="E633" s="32"/>
      <c r="F633" s="1"/>
      <c r="G633" s="32"/>
      <c r="H633" s="32"/>
      <c r="I633" s="32"/>
      <c r="J633" s="1"/>
      <c r="K633" s="1"/>
      <c r="L633" s="1"/>
      <c r="M633" s="33"/>
      <c r="N633" s="1"/>
      <c r="O633" s="1"/>
      <c r="P633" s="47"/>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2"/>
      <c r="AY633" s="1"/>
      <c r="AZ633" s="1"/>
      <c r="BA633" s="1"/>
      <c r="BB633" s="1"/>
      <c r="BC633" s="1"/>
    </row>
    <row r="634" spans="1:55" ht="15.75" hidden="1" customHeight="1">
      <c r="A634" s="1"/>
      <c r="B634" s="1"/>
      <c r="C634" s="1"/>
      <c r="D634" s="1"/>
      <c r="E634" s="32"/>
      <c r="F634" s="1"/>
      <c r="G634" s="32"/>
      <c r="H634" s="32"/>
      <c r="I634" s="32"/>
      <c r="J634" s="1"/>
      <c r="K634" s="1"/>
      <c r="L634" s="1"/>
      <c r="M634" s="33"/>
      <c r="N634" s="1"/>
      <c r="O634" s="1"/>
      <c r="P634" s="47"/>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2"/>
      <c r="AY634" s="1"/>
      <c r="AZ634" s="1"/>
      <c r="BA634" s="1"/>
      <c r="BB634" s="1"/>
      <c r="BC634" s="1"/>
    </row>
    <row r="635" spans="1:55" ht="15.75" hidden="1" customHeight="1">
      <c r="A635" s="1"/>
      <c r="B635" s="1"/>
      <c r="C635" s="1"/>
      <c r="D635" s="1"/>
      <c r="E635" s="32"/>
      <c r="F635" s="1"/>
      <c r="G635" s="32"/>
      <c r="H635" s="32"/>
      <c r="I635" s="32"/>
      <c r="J635" s="1"/>
      <c r="K635" s="1"/>
      <c r="L635" s="1"/>
      <c r="M635" s="33"/>
      <c r="N635" s="1"/>
      <c r="O635" s="1"/>
      <c r="P635" s="47"/>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2"/>
      <c r="AY635" s="1"/>
      <c r="AZ635" s="1"/>
      <c r="BA635" s="1"/>
      <c r="BB635" s="1"/>
      <c r="BC635" s="1"/>
    </row>
    <row r="636" spans="1:55" ht="15.75" hidden="1" customHeight="1">
      <c r="A636" s="1"/>
      <c r="B636" s="1"/>
      <c r="C636" s="1"/>
      <c r="D636" s="1"/>
      <c r="E636" s="32"/>
      <c r="F636" s="1"/>
      <c r="G636" s="32"/>
      <c r="H636" s="32"/>
      <c r="I636" s="32"/>
      <c r="J636" s="1"/>
      <c r="K636" s="1"/>
      <c r="L636" s="1"/>
      <c r="M636" s="33"/>
      <c r="N636" s="1"/>
      <c r="O636" s="1"/>
      <c r="P636" s="47"/>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2"/>
      <c r="AY636" s="1"/>
      <c r="AZ636" s="1"/>
      <c r="BA636" s="1"/>
      <c r="BB636" s="1"/>
      <c r="BC636" s="1"/>
    </row>
    <row r="637" spans="1:55" ht="15.75" hidden="1" customHeight="1">
      <c r="A637" s="1"/>
      <c r="B637" s="1"/>
      <c r="C637" s="1"/>
      <c r="D637" s="1"/>
      <c r="E637" s="32"/>
      <c r="F637" s="1"/>
      <c r="G637" s="32"/>
      <c r="H637" s="32"/>
      <c r="I637" s="32"/>
      <c r="J637" s="1"/>
      <c r="K637" s="1"/>
      <c r="L637" s="1"/>
      <c r="M637" s="33"/>
      <c r="N637" s="1"/>
      <c r="O637" s="1"/>
      <c r="P637" s="47"/>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2"/>
      <c r="AY637" s="1"/>
      <c r="AZ637" s="1"/>
      <c r="BA637" s="1"/>
      <c r="BB637" s="1"/>
      <c r="BC637" s="1"/>
    </row>
    <row r="638" spans="1:55" ht="15.75" hidden="1" customHeight="1">
      <c r="A638" s="1"/>
      <c r="B638" s="1"/>
      <c r="C638" s="1"/>
      <c r="D638" s="1"/>
      <c r="E638" s="32"/>
      <c r="F638" s="1"/>
      <c r="G638" s="32"/>
      <c r="H638" s="32"/>
      <c r="I638" s="32"/>
      <c r="J638" s="1"/>
      <c r="K638" s="1"/>
      <c r="L638" s="1"/>
      <c r="M638" s="33"/>
      <c r="N638" s="1"/>
      <c r="O638" s="1"/>
      <c r="P638" s="47"/>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2"/>
      <c r="AY638" s="1"/>
      <c r="AZ638" s="1"/>
      <c r="BA638" s="1"/>
      <c r="BB638" s="1"/>
      <c r="BC638" s="1"/>
    </row>
    <row r="639" spans="1:55" ht="15.75" hidden="1" customHeight="1">
      <c r="A639" s="1"/>
      <c r="B639" s="1"/>
      <c r="C639" s="1"/>
      <c r="D639" s="1"/>
      <c r="E639" s="32"/>
      <c r="F639" s="1"/>
      <c r="G639" s="32"/>
      <c r="H639" s="32"/>
      <c r="I639" s="32"/>
      <c r="J639" s="1"/>
      <c r="K639" s="1"/>
      <c r="L639" s="1"/>
      <c r="M639" s="33"/>
      <c r="N639" s="1"/>
      <c r="O639" s="1"/>
      <c r="P639" s="47"/>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2"/>
      <c r="AY639" s="1"/>
      <c r="AZ639" s="1"/>
      <c r="BA639" s="1"/>
      <c r="BB639" s="1"/>
      <c r="BC639" s="1"/>
    </row>
    <row r="640" spans="1:55" ht="15.75" hidden="1" customHeight="1">
      <c r="A640" s="1"/>
      <c r="B640" s="1"/>
      <c r="C640" s="1"/>
      <c r="D640" s="1"/>
      <c r="E640" s="32"/>
      <c r="F640" s="1"/>
      <c r="G640" s="32"/>
      <c r="H640" s="32"/>
      <c r="I640" s="32"/>
      <c r="J640" s="1"/>
      <c r="K640" s="1"/>
      <c r="L640" s="1"/>
      <c r="M640" s="33"/>
      <c r="N640" s="1"/>
      <c r="O640" s="1"/>
      <c r="P640" s="47"/>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2"/>
      <c r="AY640" s="1"/>
      <c r="AZ640" s="1"/>
      <c r="BA640" s="1"/>
      <c r="BB640" s="1"/>
      <c r="BC640" s="1"/>
    </row>
    <row r="641" spans="1:55" ht="15.75" hidden="1" customHeight="1">
      <c r="A641" s="1"/>
      <c r="B641" s="1"/>
      <c r="C641" s="1"/>
      <c r="D641" s="1"/>
      <c r="E641" s="32"/>
      <c r="F641" s="1"/>
      <c r="G641" s="32"/>
      <c r="H641" s="32"/>
      <c r="I641" s="32"/>
      <c r="J641" s="1"/>
      <c r="K641" s="1"/>
      <c r="L641" s="1"/>
      <c r="M641" s="33"/>
      <c r="N641" s="1"/>
      <c r="O641" s="1"/>
      <c r="P641" s="47"/>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2"/>
      <c r="AY641" s="1"/>
      <c r="AZ641" s="1"/>
      <c r="BA641" s="1"/>
      <c r="BB641" s="1"/>
      <c r="BC641" s="1"/>
    </row>
    <row r="642" spans="1:55" ht="15.75" hidden="1" customHeight="1">
      <c r="A642" s="1"/>
      <c r="B642" s="1"/>
      <c r="C642" s="1"/>
      <c r="D642" s="1"/>
      <c r="E642" s="32"/>
      <c r="F642" s="1"/>
      <c r="G642" s="32"/>
      <c r="H642" s="32"/>
      <c r="I642" s="32"/>
      <c r="J642" s="1"/>
      <c r="K642" s="1"/>
      <c r="L642" s="1"/>
      <c r="M642" s="33"/>
      <c r="N642" s="1"/>
      <c r="O642" s="1"/>
      <c r="P642" s="47"/>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2"/>
      <c r="AY642" s="1"/>
      <c r="AZ642" s="1"/>
      <c r="BA642" s="1"/>
      <c r="BB642" s="1"/>
      <c r="BC642" s="1"/>
    </row>
    <row r="643" spans="1:55" ht="15.75" hidden="1" customHeight="1">
      <c r="A643" s="1"/>
      <c r="B643" s="1"/>
      <c r="C643" s="1"/>
      <c r="D643" s="1"/>
      <c r="E643" s="32"/>
      <c r="F643" s="1"/>
      <c r="G643" s="32"/>
      <c r="H643" s="32"/>
      <c r="I643" s="32"/>
      <c r="J643" s="1"/>
      <c r="K643" s="1"/>
      <c r="L643" s="1"/>
      <c r="M643" s="33"/>
      <c r="N643" s="1"/>
      <c r="O643" s="1"/>
      <c r="P643" s="47"/>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2"/>
      <c r="AY643" s="1"/>
      <c r="AZ643" s="1"/>
      <c r="BA643" s="1"/>
      <c r="BB643" s="1"/>
      <c r="BC643" s="1"/>
    </row>
    <row r="644" spans="1:55" ht="15.75" hidden="1" customHeight="1">
      <c r="A644" s="1"/>
      <c r="B644" s="1"/>
      <c r="C644" s="1"/>
      <c r="D644" s="1"/>
      <c r="E644" s="32"/>
      <c r="F644" s="1"/>
      <c r="G644" s="32"/>
      <c r="H644" s="32"/>
      <c r="I644" s="32"/>
      <c r="J644" s="1"/>
      <c r="K644" s="1"/>
      <c r="L644" s="1"/>
      <c r="M644" s="33"/>
      <c r="N644" s="1"/>
      <c r="O644" s="1"/>
      <c r="P644" s="47"/>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2"/>
      <c r="AY644" s="1"/>
      <c r="AZ644" s="1"/>
      <c r="BA644" s="1"/>
      <c r="BB644" s="1"/>
      <c r="BC644" s="1"/>
    </row>
    <row r="645" spans="1:55" ht="15.75" hidden="1" customHeight="1">
      <c r="A645" s="1"/>
      <c r="B645" s="1"/>
      <c r="C645" s="1"/>
      <c r="D645" s="1"/>
      <c r="E645" s="32"/>
      <c r="F645" s="1"/>
      <c r="G645" s="32"/>
      <c r="H645" s="32"/>
      <c r="I645" s="32"/>
      <c r="J645" s="1"/>
      <c r="K645" s="1"/>
      <c r="L645" s="1"/>
      <c r="M645" s="33"/>
      <c r="N645" s="1"/>
      <c r="O645" s="1"/>
      <c r="P645" s="47"/>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2"/>
      <c r="AY645" s="1"/>
      <c r="AZ645" s="1"/>
      <c r="BA645" s="1"/>
      <c r="BB645" s="1"/>
      <c r="BC645" s="1"/>
    </row>
    <row r="646" spans="1:55" ht="15.75" hidden="1" customHeight="1">
      <c r="A646" s="1"/>
      <c r="B646" s="1"/>
      <c r="C646" s="1"/>
      <c r="D646" s="1"/>
      <c r="E646" s="32"/>
      <c r="F646" s="1"/>
      <c r="G646" s="32"/>
      <c r="H646" s="32"/>
      <c r="I646" s="32"/>
      <c r="J646" s="1"/>
      <c r="K646" s="1"/>
      <c r="L646" s="1"/>
      <c r="M646" s="33"/>
      <c r="N646" s="1"/>
      <c r="O646" s="1"/>
      <c r="P646" s="47"/>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2"/>
      <c r="AY646" s="1"/>
      <c r="AZ646" s="1"/>
      <c r="BA646" s="1"/>
      <c r="BB646" s="1"/>
      <c r="BC646" s="1"/>
    </row>
    <row r="647" spans="1:55" ht="15.75" hidden="1" customHeight="1">
      <c r="A647" s="1"/>
      <c r="B647" s="1"/>
      <c r="C647" s="1"/>
      <c r="D647" s="1"/>
      <c r="E647" s="32"/>
      <c r="F647" s="1"/>
      <c r="G647" s="32"/>
      <c r="H647" s="32"/>
      <c r="I647" s="32"/>
      <c r="J647" s="1"/>
      <c r="K647" s="1"/>
      <c r="L647" s="1"/>
      <c r="M647" s="33"/>
      <c r="N647" s="1"/>
      <c r="O647" s="1"/>
      <c r="P647" s="47"/>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2"/>
      <c r="AY647" s="1"/>
      <c r="AZ647" s="1"/>
      <c r="BA647" s="1"/>
      <c r="BB647" s="1"/>
      <c r="BC647" s="1"/>
    </row>
    <row r="648" spans="1:55" ht="15.75" hidden="1" customHeight="1">
      <c r="A648" s="1"/>
      <c r="B648" s="1"/>
      <c r="C648" s="1"/>
      <c r="D648" s="1"/>
      <c r="E648" s="32"/>
      <c r="F648" s="1"/>
      <c r="G648" s="32"/>
      <c r="H648" s="32"/>
      <c r="I648" s="32"/>
      <c r="J648" s="1"/>
      <c r="K648" s="1"/>
      <c r="L648" s="1"/>
      <c r="M648" s="33"/>
      <c r="N648" s="1"/>
      <c r="O648" s="1"/>
      <c r="P648" s="47"/>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2"/>
      <c r="AY648" s="1"/>
      <c r="AZ648" s="1"/>
      <c r="BA648" s="1"/>
      <c r="BB648" s="1"/>
      <c r="BC648" s="1"/>
    </row>
    <row r="649" spans="1:55" ht="15.75" hidden="1" customHeight="1">
      <c r="A649" s="1"/>
      <c r="B649" s="1"/>
      <c r="C649" s="1"/>
      <c r="D649" s="1"/>
      <c r="E649" s="32"/>
      <c r="F649" s="1"/>
      <c r="G649" s="32"/>
      <c r="H649" s="32"/>
      <c r="I649" s="32"/>
      <c r="J649" s="1"/>
      <c r="K649" s="1"/>
      <c r="L649" s="1"/>
      <c r="M649" s="33"/>
      <c r="N649" s="1"/>
      <c r="O649" s="1"/>
      <c r="P649" s="47"/>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2"/>
      <c r="AY649" s="1"/>
      <c r="AZ649" s="1"/>
      <c r="BA649" s="1"/>
      <c r="BB649" s="1"/>
      <c r="BC649" s="1"/>
    </row>
    <row r="650" spans="1:55" ht="15.75" hidden="1" customHeight="1">
      <c r="A650" s="1"/>
      <c r="B650" s="1"/>
      <c r="C650" s="1"/>
      <c r="D650" s="1"/>
      <c r="E650" s="32"/>
      <c r="F650" s="1"/>
      <c r="G650" s="32"/>
      <c r="H650" s="32"/>
      <c r="I650" s="32"/>
      <c r="J650" s="1"/>
      <c r="K650" s="1"/>
      <c r="L650" s="1"/>
      <c r="M650" s="33"/>
      <c r="N650" s="1"/>
      <c r="O650" s="1"/>
      <c r="P650" s="47"/>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2"/>
      <c r="AY650" s="1"/>
      <c r="AZ650" s="1"/>
      <c r="BA650" s="1"/>
      <c r="BB650" s="1"/>
      <c r="BC650" s="1"/>
    </row>
    <row r="651" spans="1:55" ht="15.75" hidden="1" customHeight="1">
      <c r="A651" s="1"/>
      <c r="B651" s="1"/>
      <c r="C651" s="1"/>
      <c r="D651" s="1"/>
      <c r="E651" s="32"/>
      <c r="F651" s="1"/>
      <c r="G651" s="32"/>
      <c r="H651" s="32"/>
      <c r="I651" s="32"/>
      <c r="J651" s="1"/>
      <c r="K651" s="1"/>
      <c r="L651" s="1"/>
      <c r="M651" s="33"/>
      <c r="N651" s="1"/>
      <c r="O651" s="1"/>
      <c r="P651" s="47"/>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2"/>
      <c r="AY651" s="1"/>
      <c r="AZ651" s="1"/>
      <c r="BA651" s="1"/>
      <c r="BB651" s="1"/>
      <c r="BC651" s="1"/>
    </row>
    <row r="652" spans="1:55" ht="15.75" hidden="1" customHeight="1">
      <c r="A652" s="1"/>
      <c r="B652" s="1"/>
      <c r="C652" s="1"/>
      <c r="D652" s="1"/>
      <c r="E652" s="32"/>
      <c r="F652" s="1"/>
      <c r="G652" s="32"/>
      <c r="H652" s="32"/>
      <c r="I652" s="32"/>
      <c r="J652" s="1"/>
      <c r="K652" s="1"/>
      <c r="L652" s="1"/>
      <c r="M652" s="33"/>
      <c r="N652" s="1"/>
      <c r="O652" s="1"/>
      <c r="P652" s="47"/>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2"/>
      <c r="AY652" s="1"/>
      <c r="AZ652" s="1"/>
      <c r="BA652" s="1"/>
      <c r="BB652" s="1"/>
      <c r="BC652" s="1"/>
    </row>
    <row r="653" spans="1:55" ht="15.75" hidden="1" customHeight="1">
      <c r="A653" s="1"/>
      <c r="B653" s="1"/>
      <c r="C653" s="1"/>
      <c r="D653" s="1"/>
      <c r="E653" s="32"/>
      <c r="F653" s="1"/>
      <c r="G653" s="32"/>
      <c r="H653" s="32"/>
      <c r="I653" s="32"/>
      <c r="J653" s="1"/>
      <c r="K653" s="1"/>
      <c r="L653" s="1"/>
      <c r="M653" s="33"/>
      <c r="N653" s="1"/>
      <c r="O653" s="1"/>
      <c r="P653" s="47"/>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2"/>
      <c r="AY653" s="1"/>
      <c r="AZ653" s="1"/>
      <c r="BA653" s="1"/>
      <c r="BB653" s="1"/>
      <c r="BC653" s="1"/>
    </row>
    <row r="654" spans="1:55" ht="15.75" hidden="1" customHeight="1">
      <c r="A654" s="1"/>
      <c r="B654" s="1"/>
      <c r="C654" s="1"/>
      <c r="D654" s="1"/>
      <c r="E654" s="32"/>
      <c r="F654" s="1"/>
      <c r="G654" s="32"/>
      <c r="H654" s="32"/>
      <c r="I654" s="32"/>
      <c r="J654" s="1"/>
      <c r="K654" s="1"/>
      <c r="L654" s="1"/>
      <c r="M654" s="33"/>
      <c r="N654" s="1"/>
      <c r="O654" s="1"/>
      <c r="P654" s="47"/>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2"/>
      <c r="AY654" s="1"/>
      <c r="AZ654" s="1"/>
      <c r="BA654" s="1"/>
      <c r="BB654" s="1"/>
      <c r="BC654" s="1"/>
    </row>
    <row r="655" spans="1:55" ht="15.75" hidden="1" customHeight="1">
      <c r="A655" s="1"/>
      <c r="B655" s="1"/>
      <c r="C655" s="1"/>
      <c r="D655" s="1"/>
      <c r="E655" s="32"/>
      <c r="F655" s="1"/>
      <c r="G655" s="32"/>
      <c r="H655" s="32"/>
      <c r="I655" s="32"/>
      <c r="J655" s="1"/>
      <c r="K655" s="1"/>
      <c r="L655" s="1"/>
      <c r="M655" s="33"/>
      <c r="N655" s="1"/>
      <c r="O655" s="1"/>
      <c r="P655" s="47"/>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2"/>
      <c r="AY655" s="1"/>
      <c r="AZ655" s="1"/>
      <c r="BA655" s="1"/>
      <c r="BB655" s="1"/>
      <c r="BC655" s="1"/>
    </row>
    <row r="656" spans="1:55" ht="15.75" hidden="1" customHeight="1">
      <c r="A656" s="1"/>
      <c r="B656" s="1"/>
      <c r="C656" s="1"/>
      <c r="D656" s="1"/>
      <c r="E656" s="32"/>
      <c r="F656" s="1"/>
      <c r="G656" s="32"/>
      <c r="H656" s="32"/>
      <c r="I656" s="32"/>
      <c r="J656" s="1"/>
      <c r="K656" s="1"/>
      <c r="L656" s="1"/>
      <c r="M656" s="33"/>
      <c r="N656" s="1"/>
      <c r="O656" s="1"/>
      <c r="P656" s="47"/>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2"/>
      <c r="AY656" s="1"/>
      <c r="AZ656" s="1"/>
      <c r="BA656" s="1"/>
      <c r="BB656" s="1"/>
      <c r="BC656" s="1"/>
    </row>
    <row r="657" spans="1:55" ht="15.75" hidden="1" customHeight="1">
      <c r="A657" s="1"/>
      <c r="B657" s="1"/>
      <c r="C657" s="1"/>
      <c r="D657" s="1"/>
      <c r="E657" s="32"/>
      <c r="F657" s="1"/>
      <c r="G657" s="32"/>
      <c r="H657" s="32"/>
      <c r="I657" s="32"/>
      <c r="J657" s="1"/>
      <c r="K657" s="1"/>
      <c r="L657" s="1"/>
      <c r="M657" s="33"/>
      <c r="N657" s="1"/>
      <c r="O657" s="1"/>
      <c r="P657" s="47"/>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2"/>
      <c r="AY657" s="1"/>
      <c r="AZ657" s="1"/>
      <c r="BA657" s="1"/>
      <c r="BB657" s="1"/>
      <c r="BC657" s="1"/>
    </row>
    <row r="658" spans="1:55" ht="15.75" hidden="1" customHeight="1">
      <c r="A658" s="1"/>
      <c r="B658" s="1"/>
      <c r="C658" s="1"/>
      <c r="D658" s="1"/>
      <c r="E658" s="32"/>
      <c r="F658" s="1"/>
      <c r="G658" s="32"/>
      <c r="H658" s="32"/>
      <c r="I658" s="32"/>
      <c r="J658" s="1"/>
      <c r="K658" s="1"/>
      <c r="L658" s="1"/>
      <c r="M658" s="33"/>
      <c r="N658" s="1"/>
      <c r="O658" s="1"/>
      <c r="P658" s="47"/>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2"/>
      <c r="AY658" s="1"/>
      <c r="AZ658" s="1"/>
      <c r="BA658" s="1"/>
      <c r="BB658" s="1"/>
      <c r="BC658" s="1"/>
    </row>
    <row r="659" spans="1:55" ht="15.75" hidden="1" customHeight="1">
      <c r="A659" s="1"/>
      <c r="B659" s="1"/>
      <c r="C659" s="1"/>
      <c r="D659" s="1"/>
      <c r="E659" s="32"/>
      <c r="F659" s="1"/>
      <c r="G659" s="32"/>
      <c r="H659" s="32"/>
      <c r="I659" s="32"/>
      <c r="J659" s="1"/>
      <c r="K659" s="1"/>
      <c r="L659" s="1"/>
      <c r="M659" s="33"/>
      <c r="N659" s="1"/>
      <c r="O659" s="1"/>
      <c r="P659" s="47"/>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2"/>
      <c r="AY659" s="1"/>
      <c r="AZ659" s="1"/>
      <c r="BA659" s="1"/>
      <c r="BB659" s="1"/>
      <c r="BC659" s="1"/>
    </row>
    <row r="660" spans="1:55" ht="15.75" hidden="1" customHeight="1">
      <c r="A660" s="1"/>
      <c r="B660" s="1"/>
      <c r="C660" s="1"/>
      <c r="D660" s="1"/>
      <c r="E660" s="32"/>
      <c r="F660" s="1"/>
      <c r="G660" s="32"/>
      <c r="H660" s="32"/>
      <c r="I660" s="32"/>
      <c r="J660" s="1"/>
      <c r="K660" s="1"/>
      <c r="L660" s="1"/>
      <c r="M660" s="33"/>
      <c r="N660" s="1"/>
      <c r="O660" s="1"/>
      <c r="P660" s="47"/>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2"/>
      <c r="AY660" s="1"/>
      <c r="AZ660" s="1"/>
      <c r="BA660" s="1"/>
      <c r="BB660" s="1"/>
      <c r="BC660" s="1"/>
    </row>
    <row r="661" spans="1:55" ht="15.75" hidden="1" customHeight="1">
      <c r="A661" s="1"/>
      <c r="B661" s="1"/>
      <c r="C661" s="1"/>
      <c r="D661" s="1"/>
      <c r="E661" s="32"/>
      <c r="F661" s="1"/>
      <c r="G661" s="32"/>
      <c r="H661" s="32"/>
      <c r="I661" s="32"/>
      <c r="J661" s="1"/>
      <c r="K661" s="1"/>
      <c r="L661" s="1"/>
      <c r="M661" s="33"/>
      <c r="N661" s="1"/>
      <c r="O661" s="1"/>
      <c r="P661" s="47"/>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2"/>
      <c r="AY661" s="1"/>
      <c r="AZ661" s="1"/>
      <c r="BA661" s="1"/>
      <c r="BB661" s="1"/>
      <c r="BC661" s="1"/>
    </row>
    <row r="662" spans="1:55" ht="15.75" hidden="1" customHeight="1">
      <c r="A662" s="1"/>
      <c r="B662" s="1"/>
      <c r="C662" s="1"/>
      <c r="D662" s="1"/>
      <c r="E662" s="32"/>
      <c r="F662" s="1"/>
      <c r="G662" s="32"/>
      <c r="H662" s="32"/>
      <c r="I662" s="32"/>
      <c r="J662" s="1"/>
      <c r="K662" s="1"/>
      <c r="L662" s="1"/>
      <c r="M662" s="33"/>
      <c r="N662" s="1"/>
      <c r="O662" s="1"/>
      <c r="P662" s="47"/>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2"/>
      <c r="AY662" s="1"/>
      <c r="AZ662" s="1"/>
      <c r="BA662" s="1"/>
      <c r="BB662" s="1"/>
      <c r="BC662" s="1"/>
    </row>
    <row r="663" spans="1:55" ht="15.75" hidden="1" customHeight="1">
      <c r="A663" s="1"/>
      <c r="B663" s="1"/>
      <c r="C663" s="1"/>
      <c r="D663" s="1"/>
      <c r="E663" s="32"/>
      <c r="F663" s="1"/>
      <c r="G663" s="32"/>
      <c r="H663" s="32"/>
      <c r="I663" s="32"/>
      <c r="J663" s="1"/>
      <c r="K663" s="1"/>
      <c r="L663" s="1"/>
      <c r="M663" s="33"/>
      <c r="N663" s="1"/>
      <c r="O663" s="1"/>
      <c r="P663" s="47"/>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2"/>
      <c r="AY663" s="1"/>
      <c r="AZ663" s="1"/>
      <c r="BA663" s="1"/>
      <c r="BB663" s="1"/>
      <c r="BC663" s="1"/>
    </row>
    <row r="664" spans="1:55" ht="15.75" hidden="1" customHeight="1">
      <c r="A664" s="1"/>
      <c r="B664" s="1"/>
      <c r="C664" s="1"/>
      <c r="D664" s="1"/>
      <c r="E664" s="32"/>
      <c r="F664" s="1"/>
      <c r="G664" s="32"/>
      <c r="H664" s="32"/>
      <c r="I664" s="32"/>
      <c r="J664" s="1"/>
      <c r="K664" s="1"/>
      <c r="L664" s="1"/>
      <c r="M664" s="33"/>
      <c r="N664" s="1"/>
      <c r="O664" s="1"/>
      <c r="P664" s="47"/>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2"/>
      <c r="AY664" s="1"/>
      <c r="AZ664" s="1"/>
      <c r="BA664" s="1"/>
      <c r="BB664" s="1"/>
      <c r="BC664" s="1"/>
    </row>
    <row r="665" spans="1:55" ht="15.75" hidden="1" customHeight="1">
      <c r="A665" s="1"/>
      <c r="B665" s="1"/>
      <c r="C665" s="1"/>
      <c r="D665" s="1"/>
      <c r="E665" s="32"/>
      <c r="F665" s="1"/>
      <c r="G665" s="32"/>
      <c r="H665" s="32"/>
      <c r="I665" s="32"/>
      <c r="J665" s="1"/>
      <c r="K665" s="1"/>
      <c r="L665" s="1"/>
      <c r="M665" s="33"/>
      <c r="N665" s="1"/>
      <c r="O665" s="1"/>
      <c r="P665" s="47"/>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2"/>
      <c r="AY665" s="1"/>
      <c r="AZ665" s="1"/>
      <c r="BA665" s="1"/>
      <c r="BB665" s="1"/>
      <c r="BC665" s="1"/>
    </row>
    <row r="666" spans="1:55" ht="15.75" hidden="1" customHeight="1">
      <c r="A666" s="1"/>
      <c r="B666" s="1"/>
      <c r="C666" s="1"/>
      <c r="D666" s="1"/>
      <c r="E666" s="32"/>
      <c r="F666" s="1"/>
      <c r="G666" s="32"/>
      <c r="H666" s="32"/>
      <c r="I666" s="32"/>
      <c r="J666" s="1"/>
      <c r="K666" s="1"/>
      <c r="L666" s="1"/>
      <c r="M666" s="33"/>
      <c r="N666" s="1"/>
      <c r="O666" s="1"/>
      <c r="P666" s="47"/>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2"/>
      <c r="AY666" s="1"/>
      <c r="AZ666" s="1"/>
      <c r="BA666" s="1"/>
      <c r="BB666" s="1"/>
      <c r="BC666" s="1"/>
    </row>
    <row r="667" spans="1:55" ht="15.75" hidden="1" customHeight="1">
      <c r="A667" s="1"/>
      <c r="B667" s="1"/>
      <c r="C667" s="1"/>
      <c r="D667" s="1"/>
      <c r="E667" s="32"/>
      <c r="F667" s="1"/>
      <c r="G667" s="32"/>
      <c r="H667" s="32"/>
      <c r="I667" s="32"/>
      <c r="J667" s="1"/>
      <c r="K667" s="1"/>
      <c r="L667" s="1"/>
      <c r="M667" s="33"/>
      <c r="N667" s="1"/>
      <c r="O667" s="1"/>
      <c r="P667" s="47"/>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2"/>
      <c r="AY667" s="1"/>
      <c r="AZ667" s="1"/>
      <c r="BA667" s="1"/>
      <c r="BB667" s="1"/>
      <c r="BC667" s="1"/>
    </row>
    <row r="668" spans="1:55" ht="15.75" hidden="1" customHeight="1">
      <c r="A668" s="1"/>
      <c r="B668" s="1"/>
      <c r="C668" s="1"/>
      <c r="D668" s="1"/>
      <c r="E668" s="32"/>
      <c r="F668" s="1"/>
      <c r="G668" s="32"/>
      <c r="H668" s="32"/>
      <c r="I668" s="32"/>
      <c r="J668" s="1"/>
      <c r="K668" s="1"/>
      <c r="L668" s="1"/>
      <c r="M668" s="33"/>
      <c r="N668" s="1"/>
      <c r="O668" s="1"/>
      <c r="P668" s="47"/>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2"/>
      <c r="AY668" s="1"/>
      <c r="AZ668" s="1"/>
      <c r="BA668" s="1"/>
      <c r="BB668" s="1"/>
      <c r="BC668" s="1"/>
    </row>
    <row r="669" spans="1:55" ht="15.75" hidden="1" customHeight="1">
      <c r="A669" s="1"/>
      <c r="B669" s="1"/>
      <c r="C669" s="1"/>
      <c r="D669" s="1"/>
      <c r="E669" s="32"/>
      <c r="F669" s="1"/>
      <c r="G669" s="32"/>
      <c r="H669" s="32"/>
      <c r="I669" s="32"/>
      <c r="J669" s="1"/>
      <c r="K669" s="1"/>
      <c r="L669" s="1"/>
      <c r="M669" s="33"/>
      <c r="N669" s="1"/>
      <c r="O669" s="1"/>
      <c r="P669" s="47"/>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2"/>
      <c r="AY669" s="1"/>
      <c r="AZ669" s="1"/>
      <c r="BA669" s="1"/>
      <c r="BB669" s="1"/>
      <c r="BC669" s="1"/>
    </row>
    <row r="670" spans="1:55" ht="15.75" hidden="1" customHeight="1">
      <c r="A670" s="1"/>
      <c r="B670" s="1"/>
      <c r="C670" s="1"/>
      <c r="D670" s="1"/>
      <c r="E670" s="32"/>
      <c r="F670" s="1"/>
      <c r="G670" s="32"/>
      <c r="H670" s="32"/>
      <c r="I670" s="32"/>
      <c r="J670" s="1"/>
      <c r="K670" s="1"/>
      <c r="L670" s="1"/>
      <c r="M670" s="33"/>
      <c r="N670" s="1"/>
      <c r="O670" s="1"/>
      <c r="P670" s="47"/>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2"/>
      <c r="AY670" s="1"/>
      <c r="AZ670" s="1"/>
      <c r="BA670" s="1"/>
      <c r="BB670" s="1"/>
      <c r="BC670" s="1"/>
    </row>
    <row r="671" spans="1:55" ht="15.75" hidden="1" customHeight="1">
      <c r="A671" s="1"/>
      <c r="B671" s="1"/>
      <c r="C671" s="1"/>
      <c r="D671" s="1"/>
      <c r="E671" s="32"/>
      <c r="F671" s="1"/>
      <c r="G671" s="32"/>
      <c r="H671" s="32"/>
      <c r="I671" s="32"/>
      <c r="J671" s="1"/>
      <c r="K671" s="1"/>
      <c r="L671" s="1"/>
      <c r="M671" s="33"/>
      <c r="N671" s="1"/>
      <c r="O671" s="1"/>
      <c r="P671" s="47"/>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2"/>
      <c r="AY671" s="1"/>
      <c r="AZ671" s="1"/>
      <c r="BA671" s="1"/>
      <c r="BB671" s="1"/>
      <c r="BC671" s="1"/>
    </row>
    <row r="672" spans="1:55" ht="15.75" hidden="1" customHeight="1">
      <c r="A672" s="1"/>
      <c r="B672" s="1"/>
      <c r="C672" s="1"/>
      <c r="D672" s="1"/>
      <c r="E672" s="32"/>
      <c r="F672" s="1"/>
      <c r="G672" s="32"/>
      <c r="H672" s="32"/>
      <c r="I672" s="32"/>
      <c r="J672" s="1"/>
      <c r="K672" s="1"/>
      <c r="L672" s="1"/>
      <c r="M672" s="33"/>
      <c r="N672" s="1"/>
      <c r="O672" s="1"/>
      <c r="P672" s="47"/>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2"/>
      <c r="AY672" s="1"/>
      <c r="AZ672" s="1"/>
      <c r="BA672" s="1"/>
      <c r="BB672" s="1"/>
      <c r="BC672" s="1"/>
    </row>
    <row r="673" spans="1:55" ht="15.75" hidden="1" customHeight="1">
      <c r="A673" s="1"/>
      <c r="B673" s="1"/>
      <c r="C673" s="1"/>
      <c r="D673" s="1"/>
      <c r="E673" s="32"/>
      <c r="F673" s="1"/>
      <c r="G673" s="32"/>
      <c r="H673" s="32"/>
      <c r="I673" s="32"/>
      <c r="J673" s="1"/>
      <c r="K673" s="1"/>
      <c r="L673" s="1"/>
      <c r="M673" s="33"/>
      <c r="N673" s="1"/>
      <c r="O673" s="1"/>
      <c r="P673" s="47"/>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2"/>
      <c r="AY673" s="1"/>
      <c r="AZ673" s="1"/>
      <c r="BA673" s="1"/>
      <c r="BB673" s="1"/>
      <c r="BC673" s="1"/>
    </row>
    <row r="674" spans="1:55" ht="15.75" hidden="1" customHeight="1">
      <c r="A674" s="1"/>
      <c r="B674" s="1"/>
      <c r="C674" s="1"/>
      <c r="D674" s="1"/>
      <c r="E674" s="32"/>
      <c r="F674" s="1"/>
      <c r="G674" s="32"/>
      <c r="H674" s="32"/>
      <c r="I674" s="32"/>
      <c r="J674" s="1"/>
      <c r="K674" s="1"/>
      <c r="L674" s="1"/>
      <c r="M674" s="33"/>
      <c r="N674" s="1"/>
      <c r="O674" s="1"/>
      <c r="P674" s="47"/>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2"/>
      <c r="AY674" s="1"/>
      <c r="AZ674" s="1"/>
      <c r="BA674" s="1"/>
      <c r="BB674" s="1"/>
      <c r="BC674" s="1"/>
    </row>
    <row r="675" spans="1:55" ht="15.75" hidden="1" customHeight="1">
      <c r="A675" s="1"/>
      <c r="B675" s="1"/>
      <c r="C675" s="1"/>
      <c r="D675" s="1"/>
      <c r="E675" s="32"/>
      <c r="F675" s="1"/>
      <c r="G675" s="32"/>
      <c r="H675" s="32"/>
      <c r="I675" s="32"/>
      <c r="J675" s="1"/>
      <c r="K675" s="1"/>
      <c r="L675" s="1"/>
      <c r="M675" s="33"/>
      <c r="N675" s="1"/>
      <c r="O675" s="1"/>
      <c r="P675" s="47"/>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2"/>
      <c r="AY675" s="1"/>
      <c r="AZ675" s="1"/>
      <c r="BA675" s="1"/>
      <c r="BB675" s="1"/>
      <c r="BC675" s="1"/>
    </row>
    <row r="676" spans="1:55" ht="15.75" hidden="1" customHeight="1">
      <c r="A676" s="1"/>
      <c r="B676" s="1"/>
      <c r="C676" s="1"/>
      <c r="D676" s="1"/>
      <c r="E676" s="32"/>
      <c r="F676" s="1"/>
      <c r="G676" s="32"/>
      <c r="H676" s="32"/>
      <c r="I676" s="32"/>
      <c r="J676" s="1"/>
      <c r="K676" s="1"/>
      <c r="L676" s="1"/>
      <c r="M676" s="33"/>
      <c r="N676" s="1"/>
      <c r="O676" s="1"/>
      <c r="P676" s="47"/>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2"/>
      <c r="AY676" s="1"/>
      <c r="AZ676" s="1"/>
      <c r="BA676" s="1"/>
      <c r="BB676" s="1"/>
      <c r="BC676" s="1"/>
    </row>
    <row r="677" spans="1:55" ht="15.75" hidden="1" customHeight="1">
      <c r="A677" s="1"/>
      <c r="B677" s="1"/>
      <c r="C677" s="1"/>
      <c r="D677" s="1"/>
      <c r="E677" s="32"/>
      <c r="F677" s="1"/>
      <c r="G677" s="32"/>
      <c r="H677" s="32"/>
      <c r="I677" s="32"/>
      <c r="J677" s="1"/>
      <c r="K677" s="1"/>
      <c r="L677" s="1"/>
      <c r="M677" s="33"/>
      <c r="N677" s="1"/>
      <c r="O677" s="1"/>
      <c r="P677" s="47"/>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2"/>
      <c r="AY677" s="1"/>
      <c r="AZ677" s="1"/>
      <c r="BA677" s="1"/>
      <c r="BB677" s="1"/>
      <c r="BC677" s="1"/>
    </row>
    <row r="678" spans="1:55" ht="15.75" hidden="1" customHeight="1">
      <c r="A678" s="1"/>
      <c r="B678" s="1"/>
      <c r="C678" s="1"/>
      <c r="D678" s="1"/>
      <c r="E678" s="32"/>
      <c r="F678" s="1"/>
      <c r="G678" s="32"/>
      <c r="H678" s="32"/>
      <c r="I678" s="32"/>
      <c r="J678" s="1"/>
      <c r="K678" s="1"/>
      <c r="L678" s="1"/>
      <c r="M678" s="33"/>
      <c r="N678" s="1"/>
      <c r="O678" s="1"/>
      <c r="P678" s="47"/>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2"/>
      <c r="AY678" s="1"/>
      <c r="AZ678" s="1"/>
      <c r="BA678" s="1"/>
      <c r="BB678" s="1"/>
      <c r="BC678" s="1"/>
    </row>
    <row r="679" spans="1:55" ht="15.75" hidden="1" customHeight="1">
      <c r="A679" s="1"/>
      <c r="B679" s="1"/>
      <c r="C679" s="1"/>
      <c r="D679" s="1"/>
      <c r="E679" s="32"/>
      <c r="F679" s="1"/>
      <c r="G679" s="32"/>
      <c r="H679" s="32"/>
      <c r="I679" s="32"/>
      <c r="J679" s="1"/>
      <c r="K679" s="1"/>
      <c r="L679" s="1"/>
      <c r="M679" s="33"/>
      <c r="N679" s="1"/>
      <c r="O679" s="1"/>
      <c r="P679" s="47"/>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2"/>
      <c r="AY679" s="1"/>
      <c r="AZ679" s="1"/>
      <c r="BA679" s="1"/>
      <c r="BB679" s="1"/>
      <c r="BC679" s="1"/>
    </row>
    <row r="680" spans="1:55" ht="15.75" hidden="1" customHeight="1">
      <c r="A680" s="1"/>
      <c r="B680" s="1"/>
      <c r="C680" s="1"/>
      <c r="D680" s="1"/>
      <c r="E680" s="32"/>
      <c r="F680" s="1"/>
      <c r="G680" s="32"/>
      <c r="H680" s="32"/>
      <c r="I680" s="32"/>
      <c r="J680" s="1"/>
      <c r="K680" s="1"/>
      <c r="L680" s="1"/>
      <c r="M680" s="33"/>
      <c r="N680" s="1"/>
      <c r="O680" s="1"/>
      <c r="P680" s="47"/>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2"/>
      <c r="AY680" s="1"/>
      <c r="AZ680" s="1"/>
      <c r="BA680" s="1"/>
      <c r="BB680" s="1"/>
      <c r="BC680" s="1"/>
    </row>
    <row r="681" spans="1:55" ht="15.75" hidden="1" customHeight="1">
      <c r="A681" s="1"/>
      <c r="B681" s="1"/>
      <c r="C681" s="1"/>
      <c r="D681" s="1"/>
      <c r="E681" s="32"/>
      <c r="F681" s="1"/>
      <c r="G681" s="32"/>
      <c r="H681" s="32"/>
      <c r="I681" s="32"/>
      <c r="J681" s="1"/>
      <c r="K681" s="1"/>
      <c r="L681" s="1"/>
      <c r="M681" s="33"/>
      <c r="N681" s="1"/>
      <c r="O681" s="1"/>
      <c r="P681" s="47"/>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2"/>
      <c r="AY681" s="1"/>
      <c r="AZ681" s="1"/>
      <c r="BA681" s="1"/>
      <c r="BB681" s="1"/>
      <c r="BC681" s="1"/>
    </row>
    <row r="682" spans="1:55" ht="15.75" hidden="1" customHeight="1">
      <c r="A682" s="1"/>
      <c r="B682" s="1"/>
      <c r="C682" s="1"/>
      <c r="D682" s="1"/>
      <c r="E682" s="32"/>
      <c r="F682" s="1"/>
      <c r="G682" s="32"/>
      <c r="H682" s="32"/>
      <c r="I682" s="32"/>
      <c r="J682" s="1"/>
      <c r="K682" s="1"/>
      <c r="L682" s="1"/>
      <c r="M682" s="33"/>
      <c r="N682" s="1"/>
      <c r="O682" s="1"/>
      <c r="P682" s="47"/>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2"/>
      <c r="AY682" s="1"/>
      <c r="AZ682" s="1"/>
      <c r="BA682" s="1"/>
      <c r="BB682" s="1"/>
      <c r="BC682" s="1"/>
    </row>
    <row r="683" spans="1:55" ht="15.75" hidden="1" customHeight="1">
      <c r="A683" s="1"/>
      <c r="B683" s="1"/>
      <c r="C683" s="1"/>
      <c r="D683" s="1"/>
      <c r="E683" s="32"/>
      <c r="F683" s="1"/>
      <c r="G683" s="32"/>
      <c r="H683" s="32"/>
      <c r="I683" s="32"/>
      <c r="J683" s="1"/>
      <c r="K683" s="1"/>
      <c r="L683" s="1"/>
      <c r="M683" s="33"/>
      <c r="N683" s="1"/>
      <c r="O683" s="1"/>
      <c r="P683" s="47"/>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2"/>
      <c r="AY683" s="1"/>
      <c r="AZ683" s="1"/>
      <c r="BA683" s="1"/>
      <c r="BB683" s="1"/>
      <c r="BC683" s="1"/>
    </row>
    <row r="684" spans="1:55" ht="15.75" hidden="1" customHeight="1">
      <c r="A684" s="1"/>
      <c r="B684" s="1"/>
      <c r="C684" s="1"/>
      <c r="D684" s="1"/>
      <c r="E684" s="32"/>
      <c r="F684" s="1"/>
      <c r="G684" s="32"/>
      <c r="H684" s="32"/>
      <c r="I684" s="32"/>
      <c r="J684" s="1"/>
      <c r="K684" s="1"/>
      <c r="L684" s="1"/>
      <c r="M684" s="33"/>
      <c r="N684" s="1"/>
      <c r="O684" s="1"/>
      <c r="P684" s="47"/>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2"/>
      <c r="AY684" s="1"/>
      <c r="AZ684" s="1"/>
      <c r="BA684" s="1"/>
      <c r="BB684" s="1"/>
      <c r="BC684" s="1"/>
    </row>
    <row r="685" spans="1:55" ht="15.75" hidden="1" customHeight="1">
      <c r="A685" s="1"/>
      <c r="B685" s="1"/>
      <c r="C685" s="1"/>
      <c r="D685" s="1"/>
      <c r="E685" s="32"/>
      <c r="F685" s="1"/>
      <c r="G685" s="32"/>
      <c r="H685" s="32"/>
      <c r="I685" s="32"/>
      <c r="J685" s="1"/>
      <c r="K685" s="1"/>
      <c r="L685" s="1"/>
      <c r="M685" s="33"/>
      <c r="N685" s="1"/>
      <c r="O685" s="1"/>
      <c r="P685" s="47"/>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2"/>
      <c r="AY685" s="1"/>
      <c r="AZ685" s="1"/>
      <c r="BA685" s="1"/>
      <c r="BB685" s="1"/>
      <c r="BC685" s="1"/>
    </row>
    <row r="686" spans="1:55" ht="15.75" hidden="1" customHeight="1">
      <c r="A686" s="1"/>
      <c r="B686" s="1"/>
      <c r="C686" s="1"/>
      <c r="D686" s="1"/>
      <c r="E686" s="32"/>
      <c r="F686" s="1"/>
      <c r="G686" s="32"/>
      <c r="H686" s="32"/>
      <c r="I686" s="32"/>
      <c r="J686" s="1"/>
      <c r="K686" s="1"/>
      <c r="L686" s="1"/>
      <c r="M686" s="33"/>
      <c r="N686" s="1"/>
      <c r="O686" s="1"/>
      <c r="P686" s="47"/>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2"/>
      <c r="AY686" s="1"/>
      <c r="AZ686" s="1"/>
      <c r="BA686" s="1"/>
      <c r="BB686" s="1"/>
      <c r="BC686" s="1"/>
    </row>
    <row r="687" spans="1:55" ht="15.75" hidden="1" customHeight="1">
      <c r="A687" s="1"/>
      <c r="B687" s="1"/>
      <c r="C687" s="1"/>
      <c r="D687" s="1"/>
      <c r="E687" s="32"/>
      <c r="F687" s="1"/>
      <c r="G687" s="32"/>
      <c r="H687" s="32"/>
      <c r="I687" s="32"/>
      <c r="J687" s="1"/>
      <c r="K687" s="1"/>
      <c r="L687" s="1"/>
      <c r="M687" s="33"/>
      <c r="N687" s="1"/>
      <c r="O687" s="1"/>
      <c r="P687" s="47"/>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2"/>
      <c r="AY687" s="1"/>
      <c r="AZ687" s="1"/>
      <c r="BA687" s="1"/>
      <c r="BB687" s="1"/>
      <c r="BC687" s="1"/>
    </row>
    <row r="688" spans="1:55" ht="15.75" hidden="1" customHeight="1">
      <c r="A688" s="1"/>
      <c r="B688" s="1"/>
      <c r="C688" s="1"/>
      <c r="D688" s="1"/>
      <c r="E688" s="32"/>
      <c r="F688" s="1"/>
      <c r="G688" s="32"/>
      <c r="H688" s="32"/>
      <c r="I688" s="32"/>
      <c r="J688" s="1"/>
      <c r="K688" s="1"/>
      <c r="L688" s="1"/>
      <c r="M688" s="33"/>
      <c r="N688" s="1"/>
      <c r="O688" s="1"/>
      <c r="P688" s="47"/>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2"/>
      <c r="AY688" s="1"/>
      <c r="AZ688" s="1"/>
      <c r="BA688" s="1"/>
      <c r="BB688" s="1"/>
      <c r="BC688" s="1"/>
    </row>
    <row r="689" spans="1:55" ht="15.75" hidden="1" customHeight="1">
      <c r="A689" s="1"/>
      <c r="B689" s="1"/>
      <c r="C689" s="1"/>
      <c r="D689" s="1"/>
      <c r="E689" s="32"/>
      <c r="F689" s="1"/>
      <c r="G689" s="32"/>
      <c r="H689" s="32"/>
      <c r="I689" s="32"/>
      <c r="J689" s="1"/>
      <c r="K689" s="1"/>
      <c r="L689" s="1"/>
      <c r="M689" s="33"/>
      <c r="N689" s="1"/>
      <c r="O689" s="1"/>
      <c r="P689" s="47"/>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2"/>
      <c r="AY689" s="1"/>
      <c r="AZ689" s="1"/>
      <c r="BA689" s="1"/>
      <c r="BB689" s="1"/>
      <c r="BC689" s="1"/>
    </row>
    <row r="690" spans="1:55" ht="15.75" hidden="1" customHeight="1">
      <c r="A690" s="1"/>
      <c r="B690" s="1"/>
      <c r="C690" s="1"/>
      <c r="D690" s="1"/>
      <c r="E690" s="32"/>
      <c r="F690" s="1"/>
      <c r="G690" s="32"/>
      <c r="H690" s="32"/>
      <c r="I690" s="32"/>
      <c r="J690" s="1"/>
      <c r="K690" s="1"/>
      <c r="L690" s="1"/>
      <c r="M690" s="33"/>
      <c r="N690" s="1"/>
      <c r="O690" s="1"/>
      <c r="P690" s="47"/>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2"/>
      <c r="AY690" s="1"/>
      <c r="AZ690" s="1"/>
      <c r="BA690" s="1"/>
      <c r="BB690" s="1"/>
      <c r="BC690" s="1"/>
    </row>
    <row r="691" spans="1:55" ht="15.75" hidden="1" customHeight="1">
      <c r="A691" s="1"/>
      <c r="B691" s="1"/>
      <c r="C691" s="1"/>
      <c r="D691" s="1"/>
      <c r="E691" s="32"/>
      <c r="F691" s="1"/>
      <c r="G691" s="32"/>
      <c r="H691" s="32"/>
      <c r="I691" s="32"/>
      <c r="J691" s="1"/>
      <c r="K691" s="1"/>
      <c r="L691" s="1"/>
      <c r="M691" s="33"/>
      <c r="N691" s="1"/>
      <c r="O691" s="1"/>
      <c r="P691" s="47"/>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2"/>
      <c r="AY691" s="1"/>
      <c r="AZ691" s="1"/>
      <c r="BA691" s="1"/>
      <c r="BB691" s="1"/>
      <c r="BC691" s="1"/>
    </row>
    <row r="692" spans="1:55" ht="15.75" hidden="1" customHeight="1">
      <c r="A692" s="1"/>
      <c r="B692" s="1"/>
      <c r="C692" s="1"/>
      <c r="D692" s="1"/>
      <c r="E692" s="32"/>
      <c r="F692" s="1"/>
      <c r="G692" s="32"/>
      <c r="H692" s="32"/>
      <c r="I692" s="32"/>
      <c r="J692" s="1"/>
      <c r="K692" s="1"/>
      <c r="L692" s="1"/>
      <c r="M692" s="33"/>
      <c r="N692" s="1"/>
      <c r="O692" s="1"/>
      <c r="P692" s="47"/>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2"/>
      <c r="AY692" s="1"/>
      <c r="AZ692" s="1"/>
      <c r="BA692" s="1"/>
      <c r="BB692" s="1"/>
      <c r="BC692" s="1"/>
    </row>
    <row r="693" spans="1:55" ht="15.75" hidden="1" customHeight="1">
      <c r="A693" s="1"/>
      <c r="B693" s="1"/>
      <c r="C693" s="1"/>
      <c r="D693" s="1"/>
      <c r="E693" s="32"/>
      <c r="F693" s="1"/>
      <c r="G693" s="32"/>
      <c r="H693" s="32"/>
      <c r="I693" s="32"/>
      <c r="J693" s="1"/>
      <c r="K693" s="1"/>
      <c r="L693" s="1"/>
      <c r="M693" s="33"/>
      <c r="N693" s="1"/>
      <c r="O693" s="1"/>
      <c r="P693" s="47"/>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2"/>
      <c r="AY693" s="1"/>
      <c r="AZ693" s="1"/>
      <c r="BA693" s="1"/>
      <c r="BB693" s="1"/>
      <c r="BC693" s="1"/>
    </row>
    <row r="694" spans="1:55" ht="15.75" hidden="1" customHeight="1">
      <c r="A694" s="1"/>
      <c r="B694" s="1"/>
      <c r="C694" s="1"/>
      <c r="D694" s="1"/>
      <c r="E694" s="32"/>
      <c r="F694" s="1"/>
      <c r="G694" s="32"/>
      <c r="H694" s="32"/>
      <c r="I694" s="32"/>
      <c r="J694" s="1"/>
      <c r="K694" s="1"/>
      <c r="L694" s="1"/>
      <c r="M694" s="33"/>
      <c r="N694" s="1"/>
      <c r="O694" s="1"/>
      <c r="P694" s="47"/>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c r="AX694" s="2"/>
      <c r="AY694" s="1"/>
      <c r="AZ694" s="1"/>
      <c r="BA694" s="1"/>
      <c r="BB694" s="1"/>
      <c r="BC694" s="1"/>
    </row>
    <row r="695" spans="1:55" ht="15.75" hidden="1" customHeight="1">
      <c r="A695" s="1"/>
      <c r="B695" s="1"/>
      <c r="C695" s="1"/>
      <c r="D695" s="1"/>
      <c r="E695" s="32"/>
      <c r="F695" s="1"/>
      <c r="G695" s="32"/>
      <c r="H695" s="32"/>
      <c r="I695" s="32"/>
      <c r="J695" s="1"/>
      <c r="K695" s="1"/>
      <c r="L695" s="1"/>
      <c r="M695" s="33"/>
      <c r="N695" s="1"/>
      <c r="O695" s="1"/>
      <c r="P695" s="47"/>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2"/>
      <c r="AY695" s="1"/>
      <c r="AZ695" s="1"/>
      <c r="BA695" s="1"/>
      <c r="BB695" s="1"/>
      <c r="BC695" s="1"/>
    </row>
    <row r="696" spans="1:55" ht="15.75" hidden="1" customHeight="1">
      <c r="A696" s="1"/>
      <c r="B696" s="1"/>
      <c r="C696" s="1"/>
      <c r="D696" s="1"/>
      <c r="E696" s="32"/>
      <c r="F696" s="1"/>
      <c r="G696" s="32"/>
      <c r="H696" s="32"/>
      <c r="I696" s="32"/>
      <c r="J696" s="1"/>
      <c r="K696" s="1"/>
      <c r="L696" s="1"/>
      <c r="M696" s="33"/>
      <c r="N696" s="1"/>
      <c r="O696" s="1"/>
      <c r="P696" s="47"/>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2"/>
      <c r="AY696" s="1"/>
      <c r="AZ696" s="1"/>
      <c r="BA696" s="1"/>
      <c r="BB696" s="1"/>
      <c r="BC696" s="1"/>
    </row>
    <row r="697" spans="1:55" ht="15.75" hidden="1" customHeight="1">
      <c r="A697" s="1"/>
      <c r="B697" s="1"/>
      <c r="C697" s="1"/>
      <c r="D697" s="1"/>
      <c r="E697" s="32"/>
      <c r="F697" s="1"/>
      <c r="G697" s="32"/>
      <c r="H697" s="32"/>
      <c r="I697" s="32"/>
      <c r="J697" s="1"/>
      <c r="K697" s="1"/>
      <c r="L697" s="1"/>
      <c r="M697" s="33"/>
      <c r="N697" s="1"/>
      <c r="O697" s="1"/>
      <c r="P697" s="47"/>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2"/>
      <c r="AY697" s="1"/>
      <c r="AZ697" s="1"/>
      <c r="BA697" s="1"/>
      <c r="BB697" s="1"/>
      <c r="BC697" s="1"/>
    </row>
    <row r="698" spans="1:55" ht="15.75" hidden="1" customHeight="1">
      <c r="A698" s="1"/>
      <c r="B698" s="1"/>
      <c r="C698" s="1"/>
      <c r="D698" s="1"/>
      <c r="E698" s="32"/>
      <c r="F698" s="1"/>
      <c r="G698" s="32"/>
      <c r="H698" s="32"/>
      <c r="I698" s="32"/>
      <c r="J698" s="1"/>
      <c r="K698" s="1"/>
      <c r="L698" s="1"/>
      <c r="M698" s="33"/>
      <c r="N698" s="1"/>
      <c r="O698" s="1"/>
      <c r="P698" s="47"/>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2"/>
      <c r="AY698" s="1"/>
      <c r="AZ698" s="1"/>
      <c r="BA698" s="1"/>
      <c r="BB698" s="1"/>
      <c r="BC698" s="1"/>
    </row>
    <row r="699" spans="1:55" ht="15.75" hidden="1" customHeight="1">
      <c r="A699" s="1"/>
      <c r="B699" s="1"/>
      <c r="C699" s="1"/>
      <c r="D699" s="1"/>
      <c r="E699" s="32"/>
      <c r="F699" s="1"/>
      <c r="G699" s="32"/>
      <c r="H699" s="32"/>
      <c r="I699" s="32"/>
      <c r="J699" s="1"/>
      <c r="K699" s="1"/>
      <c r="L699" s="1"/>
      <c r="M699" s="33"/>
      <c r="N699" s="1"/>
      <c r="O699" s="1"/>
      <c r="P699" s="47"/>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2"/>
      <c r="AY699" s="1"/>
      <c r="AZ699" s="1"/>
      <c r="BA699" s="1"/>
      <c r="BB699" s="1"/>
      <c r="BC699" s="1"/>
    </row>
    <row r="700" spans="1:55" ht="15.75" hidden="1" customHeight="1">
      <c r="A700" s="1"/>
      <c r="B700" s="1"/>
      <c r="C700" s="1"/>
      <c r="D700" s="1"/>
      <c r="E700" s="32"/>
      <c r="F700" s="1"/>
      <c r="G700" s="32"/>
      <c r="H700" s="32"/>
      <c r="I700" s="32"/>
      <c r="J700" s="1"/>
      <c r="K700" s="1"/>
      <c r="L700" s="1"/>
      <c r="M700" s="33"/>
      <c r="N700" s="1"/>
      <c r="O700" s="1"/>
      <c r="P700" s="47"/>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2"/>
      <c r="AY700" s="1"/>
      <c r="AZ700" s="1"/>
      <c r="BA700" s="1"/>
      <c r="BB700" s="1"/>
      <c r="BC700" s="1"/>
    </row>
    <row r="701" spans="1:55" ht="15.75" hidden="1" customHeight="1">
      <c r="A701" s="1"/>
      <c r="B701" s="1"/>
      <c r="C701" s="1"/>
      <c r="D701" s="1"/>
      <c r="E701" s="32"/>
      <c r="F701" s="1"/>
      <c r="G701" s="32"/>
      <c r="H701" s="32"/>
      <c r="I701" s="32"/>
      <c r="J701" s="1"/>
      <c r="K701" s="1"/>
      <c r="L701" s="1"/>
      <c r="M701" s="33"/>
      <c r="N701" s="1"/>
      <c r="O701" s="1"/>
      <c r="P701" s="47"/>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2"/>
      <c r="AY701" s="1"/>
      <c r="AZ701" s="1"/>
      <c r="BA701" s="1"/>
      <c r="BB701" s="1"/>
      <c r="BC701" s="1"/>
    </row>
    <row r="702" spans="1:55" ht="15.75" hidden="1" customHeight="1">
      <c r="A702" s="1"/>
      <c r="B702" s="1"/>
      <c r="C702" s="1"/>
      <c r="D702" s="1"/>
      <c r="E702" s="32"/>
      <c r="F702" s="1"/>
      <c r="G702" s="32"/>
      <c r="H702" s="32"/>
      <c r="I702" s="32"/>
      <c r="J702" s="1"/>
      <c r="K702" s="1"/>
      <c r="L702" s="1"/>
      <c r="M702" s="33"/>
      <c r="N702" s="1"/>
      <c r="O702" s="1"/>
      <c r="P702" s="47"/>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2"/>
      <c r="AY702" s="1"/>
      <c r="AZ702" s="1"/>
      <c r="BA702" s="1"/>
      <c r="BB702" s="1"/>
      <c r="BC702" s="1"/>
    </row>
    <row r="703" spans="1:55" ht="15.75" hidden="1" customHeight="1">
      <c r="A703" s="1"/>
      <c r="B703" s="1"/>
      <c r="C703" s="1"/>
      <c r="D703" s="1"/>
      <c r="E703" s="32"/>
      <c r="F703" s="1"/>
      <c r="G703" s="32"/>
      <c r="H703" s="32"/>
      <c r="I703" s="32"/>
      <c r="J703" s="1"/>
      <c r="K703" s="1"/>
      <c r="L703" s="1"/>
      <c r="M703" s="33"/>
      <c r="N703" s="1"/>
      <c r="O703" s="1"/>
      <c r="P703" s="47"/>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2"/>
      <c r="AY703" s="1"/>
      <c r="AZ703" s="1"/>
      <c r="BA703" s="1"/>
      <c r="BB703" s="1"/>
      <c r="BC703" s="1"/>
    </row>
    <row r="704" spans="1:55" ht="15.75" hidden="1" customHeight="1">
      <c r="A704" s="1"/>
      <c r="B704" s="1"/>
      <c r="C704" s="1"/>
      <c r="D704" s="1"/>
      <c r="E704" s="32"/>
      <c r="F704" s="1"/>
      <c r="G704" s="32"/>
      <c r="H704" s="32"/>
      <c r="I704" s="32"/>
      <c r="J704" s="1"/>
      <c r="K704" s="1"/>
      <c r="L704" s="1"/>
      <c r="M704" s="33"/>
      <c r="N704" s="1"/>
      <c r="O704" s="1"/>
      <c r="P704" s="47"/>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2"/>
      <c r="AY704" s="1"/>
      <c r="AZ704" s="1"/>
      <c r="BA704" s="1"/>
      <c r="BB704" s="1"/>
      <c r="BC704" s="1"/>
    </row>
    <row r="705" spans="1:55" ht="15.75" hidden="1" customHeight="1">
      <c r="A705" s="1"/>
      <c r="B705" s="1"/>
      <c r="C705" s="1"/>
      <c r="D705" s="1"/>
      <c r="E705" s="32"/>
      <c r="F705" s="1"/>
      <c r="G705" s="32"/>
      <c r="H705" s="32"/>
      <c r="I705" s="32"/>
      <c r="J705" s="1"/>
      <c r="K705" s="1"/>
      <c r="L705" s="1"/>
      <c r="M705" s="33"/>
      <c r="N705" s="1"/>
      <c r="O705" s="1"/>
      <c r="P705" s="47"/>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2"/>
      <c r="AY705" s="1"/>
      <c r="AZ705" s="1"/>
      <c r="BA705" s="1"/>
      <c r="BB705" s="1"/>
      <c r="BC705" s="1"/>
    </row>
    <row r="706" spans="1:55" ht="15.75" hidden="1" customHeight="1">
      <c r="A706" s="1"/>
      <c r="B706" s="1"/>
      <c r="C706" s="1"/>
      <c r="D706" s="1"/>
      <c r="E706" s="32"/>
      <c r="F706" s="1"/>
      <c r="G706" s="32"/>
      <c r="H706" s="32"/>
      <c r="I706" s="32"/>
      <c r="J706" s="1"/>
      <c r="K706" s="1"/>
      <c r="L706" s="1"/>
      <c r="M706" s="33"/>
      <c r="N706" s="1"/>
      <c r="O706" s="1"/>
      <c r="P706" s="47"/>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2"/>
      <c r="AY706" s="1"/>
      <c r="AZ706" s="1"/>
      <c r="BA706" s="1"/>
      <c r="BB706" s="1"/>
      <c r="BC706" s="1"/>
    </row>
    <row r="707" spans="1:55" ht="15.75" hidden="1" customHeight="1">
      <c r="A707" s="1"/>
      <c r="B707" s="1"/>
      <c r="C707" s="1"/>
      <c r="D707" s="1"/>
      <c r="E707" s="32"/>
      <c r="F707" s="1"/>
      <c r="G707" s="32"/>
      <c r="H707" s="32"/>
      <c r="I707" s="32"/>
      <c r="J707" s="1"/>
      <c r="K707" s="1"/>
      <c r="L707" s="1"/>
      <c r="M707" s="33"/>
      <c r="N707" s="1"/>
      <c r="O707" s="1"/>
      <c r="P707" s="47"/>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2"/>
      <c r="AY707" s="1"/>
      <c r="AZ707" s="1"/>
      <c r="BA707" s="1"/>
      <c r="BB707" s="1"/>
      <c r="BC707" s="1"/>
    </row>
    <row r="708" spans="1:55" ht="15.75" hidden="1" customHeight="1">
      <c r="A708" s="1"/>
      <c r="B708" s="1"/>
      <c r="C708" s="1"/>
      <c r="D708" s="1"/>
      <c r="E708" s="32"/>
      <c r="F708" s="1"/>
      <c r="G708" s="32"/>
      <c r="H708" s="32"/>
      <c r="I708" s="32"/>
      <c r="J708" s="1"/>
      <c r="K708" s="1"/>
      <c r="L708" s="1"/>
      <c r="M708" s="33"/>
      <c r="N708" s="1"/>
      <c r="O708" s="1"/>
      <c r="P708" s="47"/>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2"/>
      <c r="AY708" s="1"/>
      <c r="AZ708" s="1"/>
      <c r="BA708" s="1"/>
      <c r="BB708" s="1"/>
      <c r="BC708" s="1"/>
    </row>
    <row r="709" spans="1:55" ht="15.75" hidden="1" customHeight="1">
      <c r="A709" s="1"/>
      <c r="B709" s="1"/>
      <c r="C709" s="1"/>
      <c r="D709" s="1"/>
      <c r="E709" s="32"/>
      <c r="F709" s="1"/>
      <c r="G709" s="32"/>
      <c r="H709" s="32"/>
      <c r="I709" s="32"/>
      <c r="J709" s="1"/>
      <c r="K709" s="1"/>
      <c r="L709" s="1"/>
      <c r="M709" s="33"/>
      <c r="N709" s="1"/>
      <c r="O709" s="1"/>
      <c r="P709" s="47"/>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2"/>
      <c r="AY709" s="1"/>
      <c r="AZ709" s="1"/>
      <c r="BA709" s="1"/>
      <c r="BB709" s="1"/>
      <c r="BC709" s="1"/>
    </row>
    <row r="710" spans="1:55" ht="15.75" hidden="1" customHeight="1">
      <c r="A710" s="1"/>
      <c r="B710" s="1"/>
      <c r="C710" s="1"/>
      <c r="D710" s="1"/>
      <c r="E710" s="32"/>
      <c r="F710" s="1"/>
      <c r="G710" s="32"/>
      <c r="H710" s="32"/>
      <c r="I710" s="32"/>
      <c r="J710" s="1"/>
      <c r="K710" s="1"/>
      <c r="L710" s="1"/>
      <c r="M710" s="33"/>
      <c r="N710" s="1"/>
      <c r="O710" s="1"/>
      <c r="P710" s="47"/>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2"/>
      <c r="AY710" s="1"/>
      <c r="AZ710" s="1"/>
      <c r="BA710" s="1"/>
      <c r="BB710" s="1"/>
      <c r="BC710" s="1"/>
    </row>
    <row r="711" spans="1:55" ht="15.75" hidden="1" customHeight="1">
      <c r="A711" s="1"/>
      <c r="B711" s="1"/>
      <c r="C711" s="1"/>
      <c r="D711" s="1"/>
      <c r="E711" s="32"/>
      <c r="F711" s="1"/>
      <c r="G711" s="32"/>
      <c r="H711" s="32"/>
      <c r="I711" s="32"/>
      <c r="J711" s="1"/>
      <c r="K711" s="1"/>
      <c r="L711" s="1"/>
      <c r="M711" s="33"/>
      <c r="N711" s="1"/>
      <c r="O711" s="1"/>
      <c r="P711" s="47"/>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2"/>
      <c r="AY711" s="1"/>
      <c r="AZ711" s="1"/>
      <c r="BA711" s="1"/>
      <c r="BB711" s="1"/>
      <c r="BC711" s="1"/>
    </row>
    <row r="712" spans="1:55" ht="15.75" hidden="1" customHeight="1">
      <c r="A712" s="1"/>
      <c r="B712" s="1"/>
      <c r="C712" s="1"/>
      <c r="D712" s="1"/>
      <c r="E712" s="32"/>
      <c r="F712" s="1"/>
      <c r="G712" s="32"/>
      <c r="H712" s="32"/>
      <c r="I712" s="32"/>
      <c r="J712" s="1"/>
      <c r="K712" s="1"/>
      <c r="L712" s="1"/>
      <c r="M712" s="33"/>
      <c r="N712" s="1"/>
      <c r="O712" s="1"/>
      <c r="P712" s="47"/>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2"/>
      <c r="AY712" s="1"/>
      <c r="AZ712" s="1"/>
      <c r="BA712" s="1"/>
      <c r="BB712" s="1"/>
      <c r="BC712" s="1"/>
    </row>
    <row r="713" spans="1:55" ht="15.75" hidden="1" customHeight="1">
      <c r="A713" s="1"/>
      <c r="B713" s="1"/>
      <c r="C713" s="1"/>
      <c r="D713" s="1"/>
      <c r="E713" s="32"/>
      <c r="F713" s="1"/>
      <c r="G713" s="32"/>
      <c r="H713" s="32"/>
      <c r="I713" s="32"/>
      <c r="J713" s="1"/>
      <c r="K713" s="1"/>
      <c r="L713" s="1"/>
      <c r="M713" s="33"/>
      <c r="N713" s="1"/>
      <c r="O713" s="1"/>
      <c r="P713" s="47"/>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2"/>
      <c r="AY713" s="1"/>
      <c r="AZ713" s="1"/>
      <c r="BA713" s="1"/>
      <c r="BB713" s="1"/>
      <c r="BC713" s="1"/>
    </row>
    <row r="714" spans="1:55" ht="15.75" hidden="1" customHeight="1">
      <c r="A714" s="1"/>
      <c r="B714" s="1"/>
      <c r="C714" s="1"/>
      <c r="D714" s="1"/>
      <c r="E714" s="32"/>
      <c r="F714" s="1"/>
      <c r="G714" s="32"/>
      <c r="H714" s="32"/>
      <c r="I714" s="32"/>
      <c r="J714" s="1"/>
      <c r="K714" s="1"/>
      <c r="L714" s="1"/>
      <c r="M714" s="33"/>
      <c r="N714" s="1"/>
      <c r="O714" s="1"/>
      <c r="P714" s="47"/>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2"/>
      <c r="AY714" s="1"/>
      <c r="AZ714" s="1"/>
      <c r="BA714" s="1"/>
      <c r="BB714" s="1"/>
      <c r="BC714" s="1"/>
    </row>
    <row r="715" spans="1:55" ht="15.75" hidden="1" customHeight="1">
      <c r="A715" s="1"/>
      <c r="B715" s="1"/>
      <c r="C715" s="1"/>
      <c r="D715" s="1"/>
      <c r="E715" s="32"/>
      <c r="F715" s="1"/>
      <c r="G715" s="32"/>
      <c r="H715" s="32"/>
      <c r="I715" s="32"/>
      <c r="J715" s="1"/>
      <c r="K715" s="1"/>
      <c r="L715" s="1"/>
      <c r="M715" s="33"/>
      <c r="N715" s="1"/>
      <c r="O715" s="1"/>
      <c r="P715" s="47"/>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2"/>
      <c r="AY715" s="1"/>
      <c r="AZ715" s="1"/>
      <c r="BA715" s="1"/>
      <c r="BB715" s="1"/>
      <c r="BC715" s="1"/>
    </row>
    <row r="716" spans="1:55" ht="15.75" hidden="1" customHeight="1">
      <c r="A716" s="1"/>
      <c r="B716" s="1"/>
      <c r="C716" s="1"/>
      <c r="D716" s="1"/>
      <c r="E716" s="32"/>
      <c r="F716" s="1"/>
      <c r="G716" s="32"/>
      <c r="H716" s="32"/>
      <c r="I716" s="32"/>
      <c r="J716" s="1"/>
      <c r="K716" s="1"/>
      <c r="L716" s="1"/>
      <c r="M716" s="33"/>
      <c r="N716" s="1"/>
      <c r="O716" s="1"/>
      <c r="P716" s="47"/>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2"/>
      <c r="AY716" s="1"/>
      <c r="AZ716" s="1"/>
      <c r="BA716" s="1"/>
      <c r="BB716" s="1"/>
      <c r="BC716" s="1"/>
    </row>
    <row r="717" spans="1:55" ht="15.75" hidden="1" customHeight="1">
      <c r="A717" s="1"/>
      <c r="B717" s="1"/>
      <c r="C717" s="1"/>
      <c r="D717" s="1"/>
      <c r="E717" s="32"/>
      <c r="F717" s="1"/>
      <c r="G717" s="32"/>
      <c r="H717" s="32"/>
      <c r="I717" s="32"/>
      <c r="J717" s="1"/>
      <c r="K717" s="1"/>
      <c r="L717" s="1"/>
      <c r="M717" s="33"/>
      <c r="N717" s="1"/>
      <c r="O717" s="1"/>
      <c r="P717" s="47"/>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2"/>
      <c r="AY717" s="1"/>
      <c r="AZ717" s="1"/>
      <c r="BA717" s="1"/>
      <c r="BB717" s="1"/>
      <c r="BC717" s="1"/>
    </row>
    <row r="718" spans="1:55" ht="15.75" hidden="1" customHeight="1">
      <c r="A718" s="1"/>
      <c r="B718" s="1"/>
      <c r="C718" s="1"/>
      <c r="D718" s="1"/>
      <c r="E718" s="32"/>
      <c r="F718" s="1"/>
      <c r="G718" s="32"/>
      <c r="H718" s="32"/>
      <c r="I718" s="32"/>
      <c r="J718" s="1"/>
      <c r="K718" s="1"/>
      <c r="L718" s="1"/>
      <c r="M718" s="33"/>
      <c r="N718" s="1"/>
      <c r="O718" s="1"/>
      <c r="P718" s="47"/>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c r="AX718" s="2"/>
      <c r="AY718" s="1"/>
      <c r="AZ718" s="1"/>
      <c r="BA718" s="1"/>
      <c r="BB718" s="1"/>
      <c r="BC718" s="1"/>
    </row>
    <row r="719" spans="1:55" ht="15.75" hidden="1" customHeight="1">
      <c r="A719" s="1"/>
      <c r="B719" s="1"/>
      <c r="C719" s="1"/>
      <c r="D719" s="1"/>
      <c r="E719" s="32"/>
      <c r="F719" s="1"/>
      <c r="G719" s="32"/>
      <c r="H719" s="32"/>
      <c r="I719" s="32"/>
      <c r="J719" s="1"/>
      <c r="K719" s="1"/>
      <c r="L719" s="1"/>
      <c r="M719" s="33"/>
      <c r="N719" s="1"/>
      <c r="O719" s="1"/>
      <c r="P719" s="47"/>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c r="AX719" s="2"/>
      <c r="AY719" s="1"/>
      <c r="AZ719" s="1"/>
      <c r="BA719" s="1"/>
      <c r="BB719" s="1"/>
      <c r="BC719" s="1"/>
    </row>
    <row r="720" spans="1:55" ht="15.75" hidden="1" customHeight="1">
      <c r="A720" s="1"/>
      <c r="B720" s="1"/>
      <c r="C720" s="1"/>
      <c r="D720" s="1"/>
      <c r="E720" s="32"/>
      <c r="F720" s="1"/>
      <c r="G720" s="32"/>
      <c r="H720" s="32"/>
      <c r="I720" s="32"/>
      <c r="J720" s="1"/>
      <c r="K720" s="1"/>
      <c r="L720" s="1"/>
      <c r="M720" s="33"/>
      <c r="N720" s="1"/>
      <c r="O720" s="1"/>
      <c r="P720" s="47"/>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2"/>
      <c r="AY720" s="1"/>
      <c r="AZ720" s="1"/>
      <c r="BA720" s="1"/>
      <c r="BB720" s="1"/>
      <c r="BC720" s="1"/>
    </row>
    <row r="721" spans="1:55" ht="15.75" hidden="1" customHeight="1">
      <c r="A721" s="1"/>
      <c r="B721" s="1"/>
      <c r="C721" s="1"/>
      <c r="D721" s="1"/>
      <c r="E721" s="32"/>
      <c r="F721" s="1"/>
      <c r="G721" s="32"/>
      <c r="H721" s="32"/>
      <c r="I721" s="32"/>
      <c r="J721" s="1"/>
      <c r="K721" s="1"/>
      <c r="L721" s="1"/>
      <c r="M721" s="33"/>
      <c r="N721" s="1"/>
      <c r="O721" s="1"/>
      <c r="P721" s="47"/>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c r="AX721" s="2"/>
      <c r="AY721" s="1"/>
      <c r="AZ721" s="1"/>
      <c r="BA721" s="1"/>
      <c r="BB721" s="1"/>
      <c r="BC721" s="1"/>
    </row>
    <row r="722" spans="1:55" ht="15.75" hidden="1" customHeight="1">
      <c r="A722" s="1"/>
      <c r="B722" s="1"/>
      <c r="C722" s="1"/>
      <c r="D722" s="1"/>
      <c r="E722" s="32"/>
      <c r="F722" s="1"/>
      <c r="G722" s="32"/>
      <c r="H722" s="32"/>
      <c r="I722" s="32"/>
      <c r="J722" s="1"/>
      <c r="K722" s="1"/>
      <c r="L722" s="1"/>
      <c r="M722" s="33"/>
      <c r="N722" s="1"/>
      <c r="O722" s="1"/>
      <c r="P722" s="47"/>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2"/>
      <c r="AY722" s="1"/>
      <c r="AZ722" s="1"/>
      <c r="BA722" s="1"/>
      <c r="BB722" s="1"/>
      <c r="BC722" s="1"/>
    </row>
    <row r="723" spans="1:55" ht="15.75" hidden="1" customHeight="1">
      <c r="A723" s="1"/>
      <c r="B723" s="1"/>
      <c r="C723" s="1"/>
      <c r="D723" s="1"/>
      <c r="E723" s="32"/>
      <c r="F723" s="1"/>
      <c r="G723" s="32"/>
      <c r="H723" s="32"/>
      <c r="I723" s="32"/>
      <c r="J723" s="1"/>
      <c r="K723" s="1"/>
      <c r="L723" s="1"/>
      <c r="M723" s="33"/>
      <c r="N723" s="1"/>
      <c r="O723" s="1"/>
      <c r="P723" s="47"/>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2"/>
      <c r="AY723" s="1"/>
      <c r="AZ723" s="1"/>
      <c r="BA723" s="1"/>
      <c r="BB723" s="1"/>
      <c r="BC723" s="1"/>
    </row>
    <row r="724" spans="1:55" ht="15.75" hidden="1" customHeight="1">
      <c r="A724" s="1"/>
      <c r="B724" s="1"/>
      <c r="C724" s="1"/>
      <c r="D724" s="1"/>
      <c r="E724" s="32"/>
      <c r="F724" s="1"/>
      <c r="G724" s="32"/>
      <c r="H724" s="32"/>
      <c r="I724" s="32"/>
      <c r="J724" s="1"/>
      <c r="K724" s="1"/>
      <c r="L724" s="1"/>
      <c r="M724" s="33"/>
      <c r="N724" s="1"/>
      <c r="O724" s="1"/>
      <c r="P724" s="47"/>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2"/>
      <c r="AY724" s="1"/>
      <c r="AZ724" s="1"/>
      <c r="BA724" s="1"/>
      <c r="BB724" s="1"/>
      <c r="BC724" s="1"/>
    </row>
    <row r="725" spans="1:55" ht="15.75" hidden="1" customHeight="1">
      <c r="A725" s="1"/>
      <c r="B725" s="1"/>
      <c r="C725" s="1"/>
      <c r="D725" s="1"/>
      <c r="E725" s="32"/>
      <c r="F725" s="1"/>
      <c r="G725" s="32"/>
      <c r="H725" s="32"/>
      <c r="I725" s="32"/>
      <c r="J725" s="1"/>
      <c r="K725" s="1"/>
      <c r="L725" s="1"/>
      <c r="M725" s="33"/>
      <c r="N725" s="1"/>
      <c r="O725" s="1"/>
      <c r="P725" s="47"/>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c r="AX725" s="2"/>
      <c r="AY725" s="1"/>
      <c r="AZ725" s="1"/>
      <c r="BA725" s="1"/>
      <c r="BB725" s="1"/>
      <c r="BC725" s="1"/>
    </row>
    <row r="726" spans="1:55" ht="15.75" hidden="1" customHeight="1">
      <c r="A726" s="1"/>
      <c r="B726" s="1"/>
      <c r="C726" s="1"/>
      <c r="D726" s="1"/>
      <c r="E726" s="32"/>
      <c r="F726" s="1"/>
      <c r="G726" s="32"/>
      <c r="H726" s="32"/>
      <c r="I726" s="32"/>
      <c r="J726" s="1"/>
      <c r="K726" s="1"/>
      <c r="L726" s="1"/>
      <c r="M726" s="33"/>
      <c r="N726" s="1"/>
      <c r="O726" s="1"/>
      <c r="P726" s="47"/>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c r="AX726" s="2"/>
      <c r="AY726" s="1"/>
      <c r="AZ726" s="1"/>
      <c r="BA726" s="1"/>
      <c r="BB726" s="1"/>
      <c r="BC726" s="1"/>
    </row>
    <row r="727" spans="1:55" ht="15.75" hidden="1" customHeight="1">
      <c r="A727" s="1"/>
      <c r="B727" s="1"/>
      <c r="C727" s="1"/>
      <c r="D727" s="1"/>
      <c r="E727" s="32"/>
      <c r="F727" s="1"/>
      <c r="G727" s="32"/>
      <c r="H727" s="32"/>
      <c r="I727" s="32"/>
      <c r="J727" s="1"/>
      <c r="K727" s="1"/>
      <c r="L727" s="1"/>
      <c r="M727" s="33"/>
      <c r="N727" s="1"/>
      <c r="O727" s="1"/>
      <c r="P727" s="47"/>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c r="AW727" s="1"/>
      <c r="AX727" s="2"/>
      <c r="AY727" s="1"/>
      <c r="AZ727" s="1"/>
      <c r="BA727" s="1"/>
      <c r="BB727" s="1"/>
      <c r="BC727" s="1"/>
    </row>
    <row r="728" spans="1:55" ht="15.75" hidden="1" customHeight="1">
      <c r="A728" s="1"/>
      <c r="B728" s="1"/>
      <c r="C728" s="1"/>
      <c r="D728" s="1"/>
      <c r="E728" s="32"/>
      <c r="F728" s="1"/>
      <c r="G728" s="32"/>
      <c r="H728" s="32"/>
      <c r="I728" s="32"/>
      <c r="J728" s="1"/>
      <c r="K728" s="1"/>
      <c r="L728" s="1"/>
      <c r="M728" s="33"/>
      <c r="N728" s="1"/>
      <c r="O728" s="1"/>
      <c r="P728" s="47"/>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c r="AX728" s="2"/>
      <c r="AY728" s="1"/>
      <c r="AZ728" s="1"/>
      <c r="BA728" s="1"/>
      <c r="BB728" s="1"/>
      <c r="BC728" s="1"/>
    </row>
    <row r="729" spans="1:55" ht="15.75" hidden="1" customHeight="1">
      <c r="A729" s="1"/>
      <c r="B729" s="1"/>
      <c r="C729" s="1"/>
      <c r="D729" s="1"/>
      <c r="E729" s="32"/>
      <c r="F729" s="1"/>
      <c r="G729" s="32"/>
      <c r="H729" s="32"/>
      <c r="I729" s="32"/>
      <c r="J729" s="1"/>
      <c r="K729" s="1"/>
      <c r="L729" s="1"/>
      <c r="M729" s="33"/>
      <c r="N729" s="1"/>
      <c r="O729" s="1"/>
      <c r="P729" s="47"/>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c r="AX729" s="2"/>
      <c r="AY729" s="1"/>
      <c r="AZ729" s="1"/>
      <c r="BA729" s="1"/>
      <c r="BB729" s="1"/>
      <c r="BC729" s="1"/>
    </row>
    <row r="730" spans="1:55" ht="15.75" hidden="1" customHeight="1">
      <c r="A730" s="1"/>
      <c r="B730" s="1"/>
      <c r="C730" s="1"/>
      <c r="D730" s="1"/>
      <c r="E730" s="32"/>
      <c r="F730" s="1"/>
      <c r="G730" s="32"/>
      <c r="H730" s="32"/>
      <c r="I730" s="32"/>
      <c r="J730" s="1"/>
      <c r="K730" s="1"/>
      <c r="L730" s="1"/>
      <c r="M730" s="33"/>
      <c r="N730" s="1"/>
      <c r="O730" s="1"/>
      <c r="P730" s="47"/>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c r="AW730" s="1"/>
      <c r="AX730" s="2"/>
      <c r="AY730" s="1"/>
      <c r="AZ730" s="1"/>
      <c r="BA730" s="1"/>
      <c r="BB730" s="1"/>
      <c r="BC730" s="1"/>
    </row>
    <row r="731" spans="1:55" ht="15.75" hidden="1" customHeight="1">
      <c r="A731" s="1"/>
      <c r="B731" s="1"/>
      <c r="C731" s="1"/>
      <c r="D731" s="1"/>
      <c r="E731" s="32"/>
      <c r="F731" s="1"/>
      <c r="G731" s="32"/>
      <c r="H731" s="32"/>
      <c r="I731" s="32"/>
      <c r="J731" s="1"/>
      <c r="K731" s="1"/>
      <c r="L731" s="1"/>
      <c r="M731" s="33"/>
      <c r="N731" s="1"/>
      <c r="O731" s="1"/>
      <c r="P731" s="47"/>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c r="AX731" s="2"/>
      <c r="AY731" s="1"/>
      <c r="AZ731" s="1"/>
      <c r="BA731" s="1"/>
      <c r="BB731" s="1"/>
      <c r="BC731" s="1"/>
    </row>
    <row r="732" spans="1:55" ht="15.75" hidden="1" customHeight="1">
      <c r="A732" s="1"/>
      <c r="B732" s="1"/>
      <c r="C732" s="1"/>
      <c r="D732" s="1"/>
      <c r="E732" s="32"/>
      <c r="F732" s="1"/>
      <c r="G732" s="32"/>
      <c r="H732" s="32"/>
      <c r="I732" s="32"/>
      <c r="J732" s="1"/>
      <c r="K732" s="1"/>
      <c r="L732" s="1"/>
      <c r="M732" s="33"/>
      <c r="N732" s="1"/>
      <c r="O732" s="1"/>
      <c r="P732" s="47"/>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c r="AX732" s="2"/>
      <c r="AY732" s="1"/>
      <c r="AZ732" s="1"/>
      <c r="BA732" s="1"/>
      <c r="BB732" s="1"/>
      <c r="BC732" s="1"/>
    </row>
    <row r="733" spans="1:55" ht="15.75" hidden="1" customHeight="1">
      <c r="A733" s="1"/>
      <c r="B733" s="1"/>
      <c r="C733" s="1"/>
      <c r="D733" s="1"/>
      <c r="E733" s="32"/>
      <c r="F733" s="1"/>
      <c r="G733" s="32"/>
      <c r="H733" s="32"/>
      <c r="I733" s="32"/>
      <c r="J733" s="1"/>
      <c r="K733" s="1"/>
      <c r="L733" s="1"/>
      <c r="M733" s="33"/>
      <c r="N733" s="1"/>
      <c r="O733" s="1"/>
      <c r="P733" s="47"/>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c r="AW733" s="1"/>
      <c r="AX733" s="2"/>
      <c r="AY733" s="1"/>
      <c r="AZ733" s="1"/>
      <c r="BA733" s="1"/>
      <c r="BB733" s="1"/>
      <c r="BC733" s="1"/>
    </row>
    <row r="734" spans="1:55" ht="15.75" hidden="1" customHeight="1">
      <c r="A734" s="1"/>
      <c r="B734" s="1"/>
      <c r="C734" s="1"/>
      <c r="D734" s="1"/>
      <c r="E734" s="32"/>
      <c r="F734" s="1"/>
      <c r="G734" s="32"/>
      <c r="H734" s="32"/>
      <c r="I734" s="32"/>
      <c r="J734" s="1"/>
      <c r="K734" s="1"/>
      <c r="L734" s="1"/>
      <c r="M734" s="33"/>
      <c r="N734" s="1"/>
      <c r="O734" s="1"/>
      <c r="P734" s="47"/>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c r="AW734" s="1"/>
      <c r="AX734" s="2"/>
      <c r="AY734" s="1"/>
      <c r="AZ734" s="1"/>
      <c r="BA734" s="1"/>
      <c r="BB734" s="1"/>
      <c r="BC734" s="1"/>
    </row>
    <row r="735" spans="1:55" ht="15.75" hidden="1" customHeight="1">
      <c r="A735" s="1"/>
      <c r="B735" s="1"/>
      <c r="C735" s="1"/>
      <c r="D735" s="1"/>
      <c r="E735" s="32"/>
      <c r="F735" s="1"/>
      <c r="G735" s="32"/>
      <c r="H735" s="32"/>
      <c r="I735" s="32"/>
      <c r="J735" s="1"/>
      <c r="K735" s="1"/>
      <c r="L735" s="1"/>
      <c r="M735" s="33"/>
      <c r="N735" s="1"/>
      <c r="O735" s="1"/>
      <c r="P735" s="47"/>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1"/>
      <c r="AW735" s="1"/>
      <c r="AX735" s="2"/>
      <c r="AY735" s="1"/>
      <c r="AZ735" s="1"/>
      <c r="BA735" s="1"/>
      <c r="BB735" s="1"/>
      <c r="BC735" s="1"/>
    </row>
    <row r="736" spans="1:55" ht="15.75" hidden="1" customHeight="1">
      <c r="A736" s="1"/>
      <c r="B736" s="1"/>
      <c r="C736" s="1"/>
      <c r="D736" s="1"/>
      <c r="E736" s="32"/>
      <c r="F736" s="1"/>
      <c r="G736" s="32"/>
      <c r="H736" s="32"/>
      <c r="I736" s="32"/>
      <c r="J736" s="1"/>
      <c r="K736" s="1"/>
      <c r="L736" s="1"/>
      <c r="M736" s="33"/>
      <c r="N736" s="1"/>
      <c r="O736" s="1"/>
      <c r="P736" s="47"/>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c r="AV736" s="1"/>
      <c r="AW736" s="1"/>
      <c r="AX736" s="2"/>
      <c r="AY736" s="1"/>
      <c r="AZ736" s="1"/>
      <c r="BA736" s="1"/>
      <c r="BB736" s="1"/>
      <c r="BC736" s="1"/>
    </row>
    <row r="737" spans="1:55" ht="15.75" hidden="1" customHeight="1">
      <c r="A737" s="1"/>
      <c r="B737" s="1"/>
      <c r="C737" s="1"/>
      <c r="D737" s="1"/>
      <c r="E737" s="32"/>
      <c r="F737" s="1"/>
      <c r="G737" s="32"/>
      <c r="H737" s="32"/>
      <c r="I737" s="32"/>
      <c r="J737" s="1"/>
      <c r="K737" s="1"/>
      <c r="L737" s="1"/>
      <c r="M737" s="33"/>
      <c r="N737" s="1"/>
      <c r="O737" s="1"/>
      <c r="P737" s="47"/>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1"/>
      <c r="AW737" s="1"/>
      <c r="AX737" s="2"/>
      <c r="AY737" s="1"/>
      <c r="AZ737" s="1"/>
      <c r="BA737" s="1"/>
      <c r="BB737" s="1"/>
      <c r="BC737" s="1"/>
    </row>
    <row r="738" spans="1:55" ht="15.75" hidden="1" customHeight="1">
      <c r="A738" s="1"/>
      <c r="B738" s="1"/>
      <c r="C738" s="1"/>
      <c r="D738" s="1"/>
      <c r="E738" s="32"/>
      <c r="F738" s="1"/>
      <c r="G738" s="32"/>
      <c r="H738" s="32"/>
      <c r="I738" s="32"/>
      <c r="J738" s="1"/>
      <c r="K738" s="1"/>
      <c r="L738" s="1"/>
      <c r="M738" s="33"/>
      <c r="N738" s="1"/>
      <c r="O738" s="1"/>
      <c r="P738" s="47"/>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c r="AW738" s="1"/>
      <c r="AX738" s="2"/>
      <c r="AY738" s="1"/>
      <c r="AZ738" s="1"/>
      <c r="BA738" s="1"/>
      <c r="BB738" s="1"/>
      <c r="BC738" s="1"/>
    </row>
    <row r="739" spans="1:55" ht="15.75" hidden="1" customHeight="1">
      <c r="A739" s="1"/>
      <c r="B739" s="1"/>
      <c r="C739" s="1"/>
      <c r="D739" s="1"/>
      <c r="E739" s="32"/>
      <c r="F739" s="1"/>
      <c r="G739" s="32"/>
      <c r="H739" s="32"/>
      <c r="I739" s="32"/>
      <c r="J739" s="1"/>
      <c r="K739" s="1"/>
      <c r="L739" s="1"/>
      <c r="M739" s="33"/>
      <c r="N739" s="1"/>
      <c r="O739" s="1"/>
      <c r="P739" s="47"/>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c r="AV739" s="1"/>
      <c r="AW739" s="1"/>
      <c r="AX739" s="2"/>
      <c r="AY739" s="1"/>
      <c r="AZ739" s="1"/>
      <c r="BA739" s="1"/>
      <c r="BB739" s="1"/>
      <c r="BC739" s="1"/>
    </row>
    <row r="740" spans="1:55" ht="15.75" hidden="1" customHeight="1">
      <c r="A740" s="1"/>
      <c r="B740" s="1"/>
      <c r="C740" s="1"/>
      <c r="D740" s="1"/>
      <c r="E740" s="32"/>
      <c r="F740" s="1"/>
      <c r="G740" s="32"/>
      <c r="H740" s="32"/>
      <c r="I740" s="32"/>
      <c r="J740" s="1"/>
      <c r="K740" s="1"/>
      <c r="L740" s="1"/>
      <c r="M740" s="33"/>
      <c r="N740" s="1"/>
      <c r="O740" s="1"/>
      <c r="P740" s="47"/>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c r="AX740" s="2"/>
      <c r="AY740" s="1"/>
      <c r="AZ740" s="1"/>
      <c r="BA740" s="1"/>
      <c r="BB740" s="1"/>
      <c r="BC740" s="1"/>
    </row>
    <row r="741" spans="1:55" ht="15.75" hidden="1" customHeight="1">
      <c r="A741" s="1"/>
      <c r="B741" s="1"/>
      <c r="C741" s="1"/>
      <c r="D741" s="1"/>
      <c r="E741" s="32"/>
      <c r="F741" s="1"/>
      <c r="G741" s="32"/>
      <c r="H741" s="32"/>
      <c r="I741" s="32"/>
      <c r="J741" s="1"/>
      <c r="K741" s="1"/>
      <c r="L741" s="1"/>
      <c r="M741" s="33"/>
      <c r="N741" s="1"/>
      <c r="O741" s="1"/>
      <c r="P741" s="47"/>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c r="AX741" s="2"/>
      <c r="AY741" s="1"/>
      <c r="AZ741" s="1"/>
      <c r="BA741" s="1"/>
      <c r="BB741" s="1"/>
      <c r="BC741" s="1"/>
    </row>
    <row r="742" spans="1:55" ht="15.75" hidden="1" customHeight="1">
      <c r="A742" s="1"/>
      <c r="B742" s="1"/>
      <c r="C742" s="1"/>
      <c r="D742" s="1"/>
      <c r="E742" s="32"/>
      <c r="F742" s="1"/>
      <c r="G742" s="32"/>
      <c r="H742" s="32"/>
      <c r="I742" s="32"/>
      <c r="J742" s="1"/>
      <c r="K742" s="1"/>
      <c r="L742" s="1"/>
      <c r="M742" s="33"/>
      <c r="N742" s="1"/>
      <c r="O742" s="1"/>
      <c r="P742" s="47"/>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c r="AV742" s="1"/>
      <c r="AW742" s="1"/>
      <c r="AX742" s="2"/>
      <c r="AY742" s="1"/>
      <c r="AZ742" s="1"/>
      <c r="BA742" s="1"/>
      <c r="BB742" s="1"/>
      <c r="BC742" s="1"/>
    </row>
    <row r="743" spans="1:55" ht="15.75" hidden="1" customHeight="1">
      <c r="A743" s="1"/>
      <c r="B743" s="1"/>
      <c r="C743" s="1"/>
      <c r="D743" s="1"/>
      <c r="E743" s="32"/>
      <c r="F743" s="1"/>
      <c r="G743" s="32"/>
      <c r="H743" s="32"/>
      <c r="I743" s="32"/>
      <c r="J743" s="1"/>
      <c r="K743" s="1"/>
      <c r="L743" s="1"/>
      <c r="M743" s="33"/>
      <c r="N743" s="1"/>
      <c r="O743" s="1"/>
      <c r="P743" s="47"/>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c r="AW743" s="1"/>
      <c r="AX743" s="2"/>
      <c r="AY743" s="1"/>
      <c r="AZ743" s="1"/>
      <c r="BA743" s="1"/>
      <c r="BB743" s="1"/>
      <c r="BC743" s="1"/>
    </row>
    <row r="744" spans="1:55" ht="15.75" hidden="1" customHeight="1">
      <c r="A744" s="1"/>
      <c r="B744" s="1"/>
      <c r="C744" s="1"/>
      <c r="D744" s="1"/>
      <c r="E744" s="32"/>
      <c r="F744" s="1"/>
      <c r="G744" s="32"/>
      <c r="H744" s="32"/>
      <c r="I744" s="32"/>
      <c r="J744" s="1"/>
      <c r="K744" s="1"/>
      <c r="L744" s="1"/>
      <c r="M744" s="33"/>
      <c r="N744" s="1"/>
      <c r="O744" s="1"/>
      <c r="P744" s="47"/>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2"/>
      <c r="AY744" s="1"/>
      <c r="AZ744" s="1"/>
      <c r="BA744" s="1"/>
      <c r="BB744" s="1"/>
      <c r="BC744" s="1"/>
    </row>
    <row r="745" spans="1:55" ht="15.75" hidden="1" customHeight="1">
      <c r="A745" s="1"/>
      <c r="B745" s="1"/>
      <c r="C745" s="1"/>
      <c r="D745" s="1"/>
      <c r="E745" s="32"/>
      <c r="F745" s="1"/>
      <c r="G745" s="32"/>
      <c r="H745" s="32"/>
      <c r="I745" s="32"/>
      <c r="J745" s="1"/>
      <c r="K745" s="1"/>
      <c r="L745" s="1"/>
      <c r="M745" s="33"/>
      <c r="N745" s="1"/>
      <c r="O745" s="1"/>
      <c r="P745" s="47"/>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1"/>
      <c r="AW745" s="1"/>
      <c r="AX745" s="2"/>
      <c r="AY745" s="1"/>
      <c r="AZ745" s="1"/>
      <c r="BA745" s="1"/>
      <c r="BB745" s="1"/>
      <c r="BC745" s="1"/>
    </row>
    <row r="746" spans="1:55" ht="15.75" hidden="1" customHeight="1">
      <c r="A746" s="1"/>
      <c r="B746" s="1"/>
      <c r="C746" s="1"/>
      <c r="D746" s="1"/>
      <c r="E746" s="32"/>
      <c r="F746" s="1"/>
      <c r="G746" s="32"/>
      <c r="H746" s="32"/>
      <c r="I746" s="32"/>
      <c r="J746" s="1"/>
      <c r="K746" s="1"/>
      <c r="L746" s="1"/>
      <c r="M746" s="33"/>
      <c r="N746" s="1"/>
      <c r="O746" s="1"/>
      <c r="P746" s="47"/>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c r="AW746" s="1"/>
      <c r="AX746" s="2"/>
      <c r="AY746" s="1"/>
      <c r="AZ746" s="1"/>
      <c r="BA746" s="1"/>
      <c r="BB746" s="1"/>
      <c r="BC746" s="1"/>
    </row>
    <row r="747" spans="1:55" ht="15.75" hidden="1" customHeight="1">
      <c r="A747" s="1"/>
      <c r="B747" s="1"/>
      <c r="C747" s="1"/>
      <c r="D747" s="1"/>
      <c r="E747" s="32"/>
      <c r="F747" s="1"/>
      <c r="G747" s="32"/>
      <c r="H747" s="32"/>
      <c r="I747" s="32"/>
      <c r="J747" s="1"/>
      <c r="K747" s="1"/>
      <c r="L747" s="1"/>
      <c r="M747" s="33"/>
      <c r="N747" s="1"/>
      <c r="O747" s="1"/>
      <c r="P747" s="47"/>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c r="AW747" s="1"/>
      <c r="AX747" s="2"/>
      <c r="AY747" s="1"/>
      <c r="AZ747" s="1"/>
      <c r="BA747" s="1"/>
      <c r="BB747" s="1"/>
      <c r="BC747" s="1"/>
    </row>
    <row r="748" spans="1:55" ht="15.75" hidden="1" customHeight="1">
      <c r="A748" s="1"/>
      <c r="B748" s="1"/>
      <c r="C748" s="1"/>
      <c r="D748" s="1"/>
      <c r="E748" s="32"/>
      <c r="F748" s="1"/>
      <c r="G748" s="32"/>
      <c r="H748" s="32"/>
      <c r="I748" s="32"/>
      <c r="J748" s="1"/>
      <c r="K748" s="1"/>
      <c r="L748" s="1"/>
      <c r="M748" s="33"/>
      <c r="N748" s="1"/>
      <c r="O748" s="1"/>
      <c r="P748" s="47"/>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1"/>
      <c r="AW748" s="1"/>
      <c r="AX748" s="2"/>
      <c r="AY748" s="1"/>
      <c r="AZ748" s="1"/>
      <c r="BA748" s="1"/>
      <c r="BB748" s="1"/>
      <c r="BC748" s="1"/>
    </row>
    <row r="749" spans="1:55" ht="15.75" hidden="1" customHeight="1">
      <c r="A749" s="1"/>
      <c r="B749" s="1"/>
      <c r="C749" s="1"/>
      <c r="D749" s="1"/>
      <c r="E749" s="32"/>
      <c r="F749" s="1"/>
      <c r="G749" s="32"/>
      <c r="H749" s="32"/>
      <c r="I749" s="32"/>
      <c r="J749" s="1"/>
      <c r="K749" s="1"/>
      <c r="L749" s="1"/>
      <c r="M749" s="33"/>
      <c r="N749" s="1"/>
      <c r="O749" s="1"/>
      <c r="P749" s="47"/>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1"/>
      <c r="AW749" s="1"/>
      <c r="AX749" s="2"/>
      <c r="AY749" s="1"/>
      <c r="AZ749" s="1"/>
      <c r="BA749" s="1"/>
      <c r="BB749" s="1"/>
      <c r="BC749" s="1"/>
    </row>
    <row r="750" spans="1:55" ht="15.75" hidden="1" customHeight="1">
      <c r="A750" s="1"/>
      <c r="B750" s="1"/>
      <c r="C750" s="1"/>
      <c r="D750" s="1"/>
      <c r="E750" s="32"/>
      <c r="F750" s="1"/>
      <c r="G750" s="32"/>
      <c r="H750" s="32"/>
      <c r="I750" s="32"/>
      <c r="J750" s="1"/>
      <c r="K750" s="1"/>
      <c r="L750" s="1"/>
      <c r="M750" s="33"/>
      <c r="N750" s="1"/>
      <c r="O750" s="1"/>
      <c r="P750" s="47"/>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1"/>
      <c r="AW750" s="1"/>
      <c r="AX750" s="2"/>
      <c r="AY750" s="1"/>
      <c r="AZ750" s="1"/>
      <c r="BA750" s="1"/>
      <c r="BB750" s="1"/>
      <c r="BC750" s="1"/>
    </row>
    <row r="751" spans="1:55" ht="15.75" hidden="1" customHeight="1">
      <c r="A751" s="1"/>
      <c r="B751" s="1"/>
      <c r="C751" s="1"/>
      <c r="D751" s="1"/>
      <c r="E751" s="32"/>
      <c r="F751" s="1"/>
      <c r="G751" s="32"/>
      <c r="H751" s="32"/>
      <c r="I751" s="32"/>
      <c r="J751" s="1"/>
      <c r="K751" s="1"/>
      <c r="L751" s="1"/>
      <c r="M751" s="33"/>
      <c r="N751" s="1"/>
      <c r="O751" s="1"/>
      <c r="P751" s="47"/>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1"/>
      <c r="AV751" s="1"/>
      <c r="AW751" s="1"/>
      <c r="AX751" s="2"/>
      <c r="AY751" s="1"/>
      <c r="AZ751" s="1"/>
      <c r="BA751" s="1"/>
      <c r="BB751" s="1"/>
      <c r="BC751" s="1"/>
    </row>
    <row r="752" spans="1:55" ht="15.75" hidden="1" customHeight="1">
      <c r="A752" s="1"/>
      <c r="B752" s="1"/>
      <c r="C752" s="1"/>
      <c r="D752" s="1"/>
      <c r="E752" s="32"/>
      <c r="F752" s="1"/>
      <c r="G752" s="32"/>
      <c r="H752" s="32"/>
      <c r="I752" s="32"/>
      <c r="J752" s="1"/>
      <c r="K752" s="1"/>
      <c r="L752" s="1"/>
      <c r="M752" s="33"/>
      <c r="N752" s="1"/>
      <c r="O752" s="1"/>
      <c r="P752" s="47"/>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1"/>
      <c r="AW752" s="1"/>
      <c r="AX752" s="2"/>
      <c r="AY752" s="1"/>
      <c r="AZ752" s="1"/>
      <c r="BA752" s="1"/>
      <c r="BB752" s="1"/>
      <c r="BC752" s="1"/>
    </row>
    <row r="753" spans="1:55" ht="15.75" hidden="1" customHeight="1">
      <c r="A753" s="1"/>
      <c r="B753" s="1"/>
      <c r="C753" s="1"/>
      <c r="D753" s="1"/>
      <c r="E753" s="32"/>
      <c r="F753" s="1"/>
      <c r="G753" s="32"/>
      <c r="H753" s="32"/>
      <c r="I753" s="32"/>
      <c r="J753" s="1"/>
      <c r="K753" s="1"/>
      <c r="L753" s="1"/>
      <c r="M753" s="33"/>
      <c r="N753" s="1"/>
      <c r="O753" s="1"/>
      <c r="P753" s="47"/>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c r="AW753" s="1"/>
      <c r="AX753" s="2"/>
      <c r="AY753" s="1"/>
      <c r="AZ753" s="1"/>
      <c r="BA753" s="1"/>
      <c r="BB753" s="1"/>
      <c r="BC753" s="1"/>
    </row>
    <row r="754" spans="1:55" ht="15.75" hidden="1" customHeight="1">
      <c r="A754" s="1"/>
      <c r="B754" s="1"/>
      <c r="C754" s="1"/>
      <c r="D754" s="1"/>
      <c r="E754" s="32"/>
      <c r="F754" s="1"/>
      <c r="G754" s="32"/>
      <c r="H754" s="32"/>
      <c r="I754" s="32"/>
      <c r="J754" s="1"/>
      <c r="K754" s="1"/>
      <c r="L754" s="1"/>
      <c r="M754" s="33"/>
      <c r="N754" s="1"/>
      <c r="O754" s="1"/>
      <c r="P754" s="47"/>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1"/>
      <c r="AW754" s="1"/>
      <c r="AX754" s="2"/>
      <c r="AY754" s="1"/>
      <c r="AZ754" s="1"/>
      <c r="BA754" s="1"/>
      <c r="BB754" s="1"/>
      <c r="BC754" s="1"/>
    </row>
    <row r="755" spans="1:55" ht="15.75" hidden="1" customHeight="1">
      <c r="A755" s="1"/>
      <c r="B755" s="1"/>
      <c r="C755" s="1"/>
      <c r="D755" s="1"/>
      <c r="E755" s="32"/>
      <c r="F755" s="1"/>
      <c r="G755" s="32"/>
      <c r="H755" s="32"/>
      <c r="I755" s="32"/>
      <c r="J755" s="1"/>
      <c r="K755" s="1"/>
      <c r="L755" s="1"/>
      <c r="M755" s="33"/>
      <c r="N755" s="1"/>
      <c r="O755" s="1"/>
      <c r="P755" s="47"/>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1"/>
      <c r="AW755" s="1"/>
      <c r="AX755" s="2"/>
      <c r="AY755" s="1"/>
      <c r="AZ755" s="1"/>
      <c r="BA755" s="1"/>
      <c r="BB755" s="1"/>
      <c r="BC755" s="1"/>
    </row>
    <row r="756" spans="1:55" ht="15.75" hidden="1" customHeight="1">
      <c r="A756" s="1"/>
      <c r="B756" s="1"/>
      <c r="C756" s="1"/>
      <c r="D756" s="1"/>
      <c r="E756" s="32"/>
      <c r="F756" s="1"/>
      <c r="G756" s="32"/>
      <c r="H756" s="32"/>
      <c r="I756" s="32"/>
      <c r="J756" s="1"/>
      <c r="K756" s="1"/>
      <c r="L756" s="1"/>
      <c r="M756" s="33"/>
      <c r="N756" s="1"/>
      <c r="O756" s="1"/>
      <c r="P756" s="47"/>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1"/>
      <c r="AW756" s="1"/>
      <c r="AX756" s="2"/>
      <c r="AY756" s="1"/>
      <c r="AZ756" s="1"/>
      <c r="BA756" s="1"/>
      <c r="BB756" s="1"/>
      <c r="BC756" s="1"/>
    </row>
    <row r="757" spans="1:55" ht="15.75" hidden="1" customHeight="1">
      <c r="A757" s="1"/>
      <c r="B757" s="1"/>
      <c r="C757" s="1"/>
      <c r="D757" s="1"/>
      <c r="E757" s="32"/>
      <c r="F757" s="1"/>
      <c r="G757" s="32"/>
      <c r="H757" s="32"/>
      <c r="I757" s="32"/>
      <c r="J757" s="1"/>
      <c r="K757" s="1"/>
      <c r="L757" s="1"/>
      <c r="M757" s="33"/>
      <c r="N757" s="1"/>
      <c r="O757" s="1"/>
      <c r="P757" s="47"/>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c r="AW757" s="1"/>
      <c r="AX757" s="2"/>
      <c r="AY757" s="1"/>
      <c r="AZ757" s="1"/>
      <c r="BA757" s="1"/>
      <c r="BB757" s="1"/>
      <c r="BC757" s="1"/>
    </row>
    <row r="758" spans="1:55" ht="15.75" hidden="1" customHeight="1">
      <c r="A758" s="1"/>
      <c r="B758" s="1"/>
      <c r="C758" s="1"/>
      <c r="D758" s="1"/>
      <c r="E758" s="32"/>
      <c r="F758" s="1"/>
      <c r="G758" s="32"/>
      <c r="H758" s="32"/>
      <c r="I758" s="32"/>
      <c r="J758" s="1"/>
      <c r="K758" s="1"/>
      <c r="L758" s="1"/>
      <c r="M758" s="33"/>
      <c r="N758" s="1"/>
      <c r="O758" s="1"/>
      <c r="P758" s="47"/>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c r="AW758" s="1"/>
      <c r="AX758" s="2"/>
      <c r="AY758" s="1"/>
      <c r="AZ758" s="1"/>
      <c r="BA758" s="1"/>
      <c r="BB758" s="1"/>
      <c r="BC758" s="1"/>
    </row>
    <row r="759" spans="1:55" ht="15.75" hidden="1" customHeight="1">
      <c r="A759" s="1"/>
      <c r="B759" s="1"/>
      <c r="C759" s="1"/>
      <c r="D759" s="1"/>
      <c r="E759" s="32"/>
      <c r="F759" s="1"/>
      <c r="G759" s="32"/>
      <c r="H759" s="32"/>
      <c r="I759" s="32"/>
      <c r="J759" s="1"/>
      <c r="K759" s="1"/>
      <c r="L759" s="1"/>
      <c r="M759" s="33"/>
      <c r="N759" s="1"/>
      <c r="O759" s="1"/>
      <c r="P759" s="47"/>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c r="AW759" s="1"/>
      <c r="AX759" s="2"/>
      <c r="AY759" s="1"/>
      <c r="AZ759" s="1"/>
      <c r="BA759" s="1"/>
      <c r="BB759" s="1"/>
      <c r="BC759" s="1"/>
    </row>
    <row r="760" spans="1:55" ht="15.75" hidden="1" customHeight="1">
      <c r="A760" s="1"/>
      <c r="B760" s="1"/>
      <c r="C760" s="1"/>
      <c r="D760" s="1"/>
      <c r="E760" s="32"/>
      <c r="F760" s="1"/>
      <c r="G760" s="32"/>
      <c r="H760" s="32"/>
      <c r="I760" s="32"/>
      <c r="J760" s="1"/>
      <c r="K760" s="1"/>
      <c r="L760" s="1"/>
      <c r="M760" s="33"/>
      <c r="N760" s="1"/>
      <c r="O760" s="1"/>
      <c r="P760" s="47"/>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1"/>
      <c r="AV760" s="1"/>
      <c r="AW760" s="1"/>
      <c r="AX760" s="2"/>
      <c r="AY760" s="1"/>
      <c r="AZ760" s="1"/>
      <c r="BA760" s="1"/>
      <c r="BB760" s="1"/>
      <c r="BC760" s="1"/>
    </row>
    <row r="761" spans="1:55" ht="15.75" hidden="1" customHeight="1">
      <c r="A761" s="1"/>
      <c r="B761" s="1"/>
      <c r="C761" s="1"/>
      <c r="D761" s="1"/>
      <c r="E761" s="32"/>
      <c r="F761" s="1"/>
      <c r="G761" s="32"/>
      <c r="H761" s="32"/>
      <c r="I761" s="32"/>
      <c r="J761" s="1"/>
      <c r="K761" s="1"/>
      <c r="L761" s="1"/>
      <c r="M761" s="33"/>
      <c r="N761" s="1"/>
      <c r="O761" s="1"/>
      <c r="P761" s="47"/>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1"/>
      <c r="AW761" s="1"/>
      <c r="AX761" s="2"/>
      <c r="AY761" s="1"/>
      <c r="AZ761" s="1"/>
      <c r="BA761" s="1"/>
      <c r="BB761" s="1"/>
      <c r="BC761" s="1"/>
    </row>
    <row r="762" spans="1:55" ht="15.75" hidden="1" customHeight="1">
      <c r="A762" s="1"/>
      <c r="B762" s="1"/>
      <c r="C762" s="1"/>
      <c r="D762" s="1"/>
      <c r="E762" s="32"/>
      <c r="F762" s="1"/>
      <c r="G762" s="32"/>
      <c r="H762" s="32"/>
      <c r="I762" s="32"/>
      <c r="J762" s="1"/>
      <c r="K762" s="1"/>
      <c r="L762" s="1"/>
      <c r="M762" s="33"/>
      <c r="N762" s="1"/>
      <c r="O762" s="1"/>
      <c r="P762" s="47"/>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c r="AV762" s="1"/>
      <c r="AW762" s="1"/>
      <c r="AX762" s="2"/>
      <c r="AY762" s="1"/>
      <c r="AZ762" s="1"/>
      <c r="BA762" s="1"/>
      <c r="BB762" s="1"/>
      <c r="BC762" s="1"/>
    </row>
    <row r="763" spans="1:55" ht="15.75" hidden="1" customHeight="1">
      <c r="A763" s="1"/>
      <c r="B763" s="1"/>
      <c r="C763" s="1"/>
      <c r="D763" s="1"/>
      <c r="E763" s="32"/>
      <c r="F763" s="1"/>
      <c r="G763" s="32"/>
      <c r="H763" s="32"/>
      <c r="I763" s="32"/>
      <c r="J763" s="1"/>
      <c r="K763" s="1"/>
      <c r="L763" s="1"/>
      <c r="M763" s="33"/>
      <c r="N763" s="1"/>
      <c r="O763" s="1"/>
      <c r="P763" s="47"/>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1"/>
      <c r="AV763" s="1"/>
      <c r="AW763" s="1"/>
      <c r="AX763" s="2"/>
      <c r="AY763" s="1"/>
      <c r="AZ763" s="1"/>
      <c r="BA763" s="1"/>
      <c r="BB763" s="1"/>
      <c r="BC763" s="1"/>
    </row>
    <row r="764" spans="1:55" ht="15.75" hidden="1" customHeight="1">
      <c r="A764" s="1"/>
      <c r="B764" s="1"/>
      <c r="C764" s="1"/>
      <c r="D764" s="1"/>
      <c r="E764" s="32"/>
      <c r="F764" s="1"/>
      <c r="G764" s="32"/>
      <c r="H764" s="32"/>
      <c r="I764" s="32"/>
      <c r="J764" s="1"/>
      <c r="K764" s="1"/>
      <c r="L764" s="1"/>
      <c r="M764" s="33"/>
      <c r="N764" s="1"/>
      <c r="O764" s="1"/>
      <c r="P764" s="47"/>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c r="AW764" s="1"/>
      <c r="AX764" s="2"/>
      <c r="AY764" s="1"/>
      <c r="AZ764" s="1"/>
      <c r="BA764" s="1"/>
      <c r="BB764" s="1"/>
      <c r="BC764" s="1"/>
    </row>
    <row r="765" spans="1:55" ht="15.75" hidden="1" customHeight="1">
      <c r="A765" s="1"/>
      <c r="B765" s="1"/>
      <c r="C765" s="1"/>
      <c r="D765" s="1"/>
      <c r="E765" s="32"/>
      <c r="F765" s="1"/>
      <c r="G765" s="32"/>
      <c r="H765" s="32"/>
      <c r="I765" s="32"/>
      <c r="J765" s="1"/>
      <c r="K765" s="1"/>
      <c r="L765" s="1"/>
      <c r="M765" s="33"/>
      <c r="N765" s="1"/>
      <c r="O765" s="1"/>
      <c r="P765" s="47"/>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1"/>
      <c r="AW765" s="1"/>
      <c r="AX765" s="2"/>
      <c r="AY765" s="1"/>
      <c r="AZ765" s="1"/>
      <c r="BA765" s="1"/>
      <c r="BB765" s="1"/>
      <c r="BC765" s="1"/>
    </row>
    <row r="766" spans="1:55" ht="15.75" hidden="1" customHeight="1">
      <c r="A766" s="1"/>
      <c r="B766" s="1"/>
      <c r="C766" s="1"/>
      <c r="D766" s="1"/>
      <c r="E766" s="32"/>
      <c r="F766" s="1"/>
      <c r="G766" s="32"/>
      <c r="H766" s="32"/>
      <c r="I766" s="32"/>
      <c r="J766" s="1"/>
      <c r="K766" s="1"/>
      <c r="L766" s="1"/>
      <c r="M766" s="33"/>
      <c r="N766" s="1"/>
      <c r="O766" s="1"/>
      <c r="P766" s="47"/>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c r="AV766" s="1"/>
      <c r="AW766" s="1"/>
      <c r="AX766" s="2"/>
      <c r="AY766" s="1"/>
      <c r="AZ766" s="1"/>
      <c r="BA766" s="1"/>
      <c r="BB766" s="1"/>
      <c r="BC766" s="1"/>
    </row>
    <row r="767" spans="1:55" ht="15.75" hidden="1" customHeight="1">
      <c r="A767" s="1"/>
      <c r="B767" s="1"/>
      <c r="C767" s="1"/>
      <c r="D767" s="1"/>
      <c r="E767" s="32"/>
      <c r="F767" s="1"/>
      <c r="G767" s="32"/>
      <c r="H767" s="32"/>
      <c r="I767" s="32"/>
      <c r="J767" s="1"/>
      <c r="K767" s="1"/>
      <c r="L767" s="1"/>
      <c r="M767" s="33"/>
      <c r="N767" s="1"/>
      <c r="O767" s="1"/>
      <c r="P767" s="47"/>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1"/>
      <c r="AW767" s="1"/>
      <c r="AX767" s="2"/>
      <c r="AY767" s="1"/>
      <c r="AZ767" s="1"/>
      <c r="BA767" s="1"/>
      <c r="BB767" s="1"/>
      <c r="BC767" s="1"/>
    </row>
    <row r="768" spans="1:55" ht="15.75" customHeight="1">
      <c r="A768" s="1"/>
      <c r="B768" s="1"/>
      <c r="C768" s="1"/>
      <c r="D768" s="1"/>
      <c r="E768" s="32"/>
      <c r="F768" s="1"/>
      <c r="G768" s="32"/>
      <c r="H768" s="32"/>
      <c r="I768" s="32"/>
      <c r="J768" s="1"/>
      <c r="K768" s="1"/>
      <c r="L768" s="1"/>
      <c r="M768" s="33"/>
      <c r="N768" s="1"/>
      <c r="O768" s="1"/>
      <c r="P768" s="47"/>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c r="AV768" s="1"/>
      <c r="AW768" s="1"/>
      <c r="AX768" s="2"/>
      <c r="AY768" s="1"/>
      <c r="AZ768" s="174" t="s">
        <v>1364</v>
      </c>
      <c r="BA768" s="174" t="s">
        <v>1363</v>
      </c>
      <c r="BB768" s="1"/>
      <c r="BC768" s="1"/>
    </row>
    <row r="769" spans="1:55" ht="15.75" customHeight="1">
      <c r="A769" s="1"/>
      <c r="B769" s="1"/>
      <c r="C769" s="1"/>
      <c r="D769" s="1"/>
      <c r="E769" s="32"/>
      <c r="F769" s="1"/>
      <c r="G769" s="32"/>
      <c r="H769" s="32"/>
      <c r="I769" s="32"/>
      <c r="J769" s="1"/>
      <c r="K769" s="1"/>
      <c r="L769" s="1"/>
      <c r="M769" s="33"/>
      <c r="N769" s="1"/>
      <c r="O769" s="1"/>
      <c r="P769" s="47"/>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51"/>
      <c r="AT769" s="1"/>
      <c r="AU769" s="1"/>
      <c r="AV769" s="1"/>
      <c r="AW769" s="1"/>
      <c r="AX769" s="2"/>
      <c r="AY769" s="1"/>
      <c r="AZ769" s="1" t="s">
        <v>1360</v>
      </c>
      <c r="BA769" s="1">
        <f>+COUNTIF($AZ$2:$AZ$97,AZ769)</f>
        <v>92</v>
      </c>
      <c r="BB769" s="1"/>
    </row>
    <row r="770" spans="1:55" ht="15.75" customHeight="1">
      <c r="A770" s="1"/>
      <c r="B770" s="1"/>
      <c r="C770" s="1"/>
      <c r="D770" s="1"/>
      <c r="E770" s="32"/>
      <c r="F770" s="1"/>
      <c r="G770" s="32"/>
      <c r="H770" s="32"/>
      <c r="I770" s="32"/>
      <c r="J770" s="1"/>
      <c r="K770" s="1"/>
      <c r="L770" s="1"/>
      <c r="M770" s="33"/>
      <c r="N770" s="1"/>
      <c r="O770" s="1"/>
      <c r="P770" s="47"/>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1"/>
      <c r="AV770" s="1"/>
      <c r="AW770" s="1"/>
      <c r="AX770" s="2"/>
      <c r="AY770" s="1"/>
      <c r="AZ770" s="1" t="s">
        <v>732</v>
      </c>
      <c r="BA770" s="1">
        <f>+COUNTIF($AZ$2:$AZ$97,AZ770)</f>
        <v>3</v>
      </c>
      <c r="BB770" s="1"/>
      <c r="BC770" s="1"/>
    </row>
    <row r="771" spans="1:55" ht="15.75" customHeight="1">
      <c r="A771" s="1"/>
      <c r="B771" s="1"/>
      <c r="C771" s="1"/>
      <c r="D771" s="1"/>
      <c r="E771" s="32"/>
      <c r="F771" s="1"/>
      <c r="G771" s="32"/>
      <c r="H771" s="32"/>
      <c r="I771" s="32"/>
      <c r="J771" s="1"/>
      <c r="K771" s="1"/>
      <c r="L771" s="1"/>
      <c r="M771" s="33"/>
      <c r="N771" s="1"/>
      <c r="O771" s="1"/>
      <c r="P771" s="47"/>
      <c r="Q771" s="1"/>
      <c r="R771" s="1"/>
      <c r="S771" s="1"/>
      <c r="T771" s="1"/>
      <c r="U771" s="1"/>
      <c r="V771" s="1"/>
      <c r="W771" s="1"/>
      <c r="X771" s="1"/>
      <c r="Y771" s="1"/>
      <c r="Z771" s="1"/>
      <c r="AA771" s="1"/>
      <c r="AB771" s="1"/>
      <c r="AC771" s="1"/>
      <c r="AD771" s="1"/>
      <c r="AE771" s="1"/>
      <c r="AF771" s="51"/>
      <c r="AG771" s="1"/>
      <c r="AH771" s="1"/>
      <c r="AI771" s="1"/>
      <c r="AJ771" s="1"/>
      <c r="AK771" s="1"/>
      <c r="AL771" s="1"/>
      <c r="AM771" s="1"/>
      <c r="AN771" s="1"/>
      <c r="AO771" s="1"/>
      <c r="AP771" s="1"/>
      <c r="AQ771" s="1"/>
      <c r="AR771" s="1"/>
      <c r="AS771" s="1"/>
      <c r="AT771" s="1"/>
      <c r="AU771" s="1"/>
      <c r="AV771" s="1"/>
      <c r="AW771" s="1"/>
      <c r="AX771" s="2"/>
      <c r="AY771" s="1"/>
      <c r="AZ771" s="172" t="s">
        <v>1379</v>
      </c>
      <c r="BA771" s="172">
        <f>+BA769+BA770</f>
        <v>95</v>
      </c>
      <c r="BB771" s="1"/>
      <c r="BC771" s="1"/>
    </row>
    <row r="772" spans="1:55" ht="15.75" customHeight="1">
      <c r="A772" s="1"/>
      <c r="B772" s="1"/>
      <c r="C772" s="1"/>
      <c r="D772" s="1"/>
      <c r="E772" s="32"/>
      <c r="F772" s="1"/>
      <c r="G772" s="32"/>
      <c r="H772" s="32"/>
      <c r="I772" s="32"/>
      <c r="J772" s="1"/>
      <c r="K772" s="1"/>
      <c r="L772" s="1"/>
      <c r="M772" s="33"/>
      <c r="N772" s="1"/>
      <c r="O772" s="1"/>
      <c r="P772" s="47"/>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1"/>
      <c r="AV772" s="1"/>
      <c r="AW772" s="1"/>
      <c r="AX772" s="2"/>
      <c r="AY772" s="1"/>
      <c r="AZ772" s="1"/>
      <c r="BA772" s="1"/>
      <c r="BB772" s="1"/>
      <c r="BC772" s="1"/>
    </row>
    <row r="773" spans="1:55" ht="15.75" customHeight="1">
      <c r="A773" s="1"/>
      <c r="B773" s="1"/>
      <c r="C773" s="1"/>
      <c r="D773" s="1"/>
      <c r="E773" s="32"/>
      <c r="F773" s="1"/>
      <c r="G773" s="32"/>
      <c r="H773" s="32"/>
      <c r="I773" s="32"/>
      <c r="J773" s="1"/>
      <c r="K773" s="1"/>
      <c r="L773" s="1"/>
      <c r="M773" s="33"/>
      <c r="N773" s="1"/>
      <c r="O773" s="1"/>
      <c r="P773" s="47"/>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1"/>
      <c r="AV773" s="1"/>
      <c r="AW773" s="1"/>
      <c r="AX773" s="2"/>
      <c r="AY773" s="1"/>
      <c r="AZ773" s="172" t="s">
        <v>1362</v>
      </c>
      <c r="BA773" s="173">
        <f>+BA769/BA771</f>
        <v>0.96842105263157896</v>
      </c>
      <c r="BB773" s="1"/>
      <c r="BC773" s="1"/>
    </row>
    <row r="774" spans="1:55" ht="15.75" customHeight="1">
      <c r="A774" s="1"/>
      <c r="B774" s="1"/>
      <c r="C774" s="1"/>
      <c r="D774" s="1"/>
      <c r="E774" s="32"/>
      <c r="F774" s="1"/>
      <c r="G774" s="32"/>
      <c r="H774" s="32"/>
      <c r="I774" s="32"/>
      <c r="J774" s="1"/>
      <c r="K774" s="1"/>
      <c r="L774" s="1"/>
      <c r="M774" s="33"/>
      <c r="N774" s="1"/>
      <c r="O774" s="1"/>
      <c r="P774" s="47"/>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c r="AW774" s="1"/>
      <c r="AX774" s="2"/>
      <c r="AY774" s="1"/>
      <c r="AZ774" s="1"/>
      <c r="BA774" s="1"/>
      <c r="BB774" s="1"/>
      <c r="BC774" s="1"/>
    </row>
    <row r="775" spans="1:55" ht="15.75" customHeight="1">
      <c r="A775" s="1"/>
      <c r="B775" s="1"/>
      <c r="C775" s="1"/>
      <c r="D775" s="1"/>
      <c r="E775" s="32"/>
      <c r="F775" s="1"/>
      <c r="G775" s="32"/>
      <c r="H775" s="32"/>
      <c r="I775" s="32"/>
      <c r="J775" s="1"/>
      <c r="K775" s="1"/>
      <c r="L775" s="1"/>
      <c r="M775" s="33"/>
      <c r="N775" s="1"/>
      <c r="O775" s="1"/>
      <c r="P775" s="47"/>
      <c r="Q775" s="1"/>
      <c r="R775" s="1"/>
      <c r="S775" s="1"/>
      <c r="T775" s="1"/>
      <c r="U775" s="1"/>
      <c r="V775" s="1"/>
      <c r="W775" s="1"/>
      <c r="X775" s="1"/>
      <c r="Y775" s="1"/>
      <c r="Z775" s="1"/>
      <c r="AA775" s="1"/>
      <c r="AB775" s="1"/>
      <c r="AC775" s="1"/>
      <c r="AD775" s="1"/>
      <c r="AE775" s="234" t="s">
        <v>986</v>
      </c>
      <c r="AF775" s="235"/>
      <c r="AG775" s="235"/>
      <c r="AH775" s="236"/>
      <c r="AI775" s="52"/>
      <c r="AJ775" s="52"/>
      <c r="AK775" s="52"/>
      <c r="AL775" s="52"/>
      <c r="AM775" s="52"/>
      <c r="AN775" s="52"/>
      <c r="AO775" s="52"/>
      <c r="AP775" s="52"/>
      <c r="AQ775" s="52"/>
      <c r="AR775" s="52"/>
      <c r="AS775" s="1"/>
      <c r="AT775" s="1"/>
      <c r="AU775" s="1"/>
      <c r="AV775" s="1"/>
      <c r="AW775" s="1"/>
      <c r="AX775" s="2"/>
      <c r="AY775" s="1"/>
      <c r="AZ775" s="1"/>
      <c r="BA775" s="1"/>
      <c r="BB775" s="1"/>
      <c r="BC775" s="1"/>
    </row>
    <row r="776" spans="1:55" ht="55.5" customHeight="1">
      <c r="A776" s="1"/>
      <c r="B776" s="1"/>
      <c r="C776" s="1"/>
      <c r="D776" s="1"/>
      <c r="E776" s="32"/>
      <c r="F776" s="1"/>
      <c r="G776" s="32"/>
      <c r="H776" s="32"/>
      <c r="I776" s="32"/>
      <c r="J776" s="1"/>
      <c r="K776" s="1"/>
      <c r="L776" s="1"/>
      <c r="M776" s="33"/>
      <c r="N776" s="1"/>
      <c r="O776" s="1"/>
      <c r="P776" s="47"/>
      <c r="Q776" s="1"/>
      <c r="R776" s="1"/>
      <c r="S776" s="1"/>
      <c r="T776" s="1"/>
      <c r="U776" s="1"/>
      <c r="V776" s="1"/>
      <c r="W776" s="1"/>
      <c r="X776" s="1"/>
      <c r="Y776" s="1"/>
      <c r="Z776" s="1"/>
      <c r="AA776" s="1"/>
      <c r="AB776" s="1"/>
      <c r="AC776" s="1"/>
      <c r="AD776" s="1"/>
      <c r="AE776" s="31" t="s">
        <v>987</v>
      </c>
      <c r="AF776" s="24" t="s">
        <v>988</v>
      </c>
      <c r="AG776" s="24" t="s">
        <v>989</v>
      </c>
      <c r="AH776" s="31" t="s">
        <v>990</v>
      </c>
      <c r="AI776" s="47"/>
      <c r="AJ776" s="47"/>
      <c r="AK776" s="47"/>
      <c r="AL776" s="47"/>
      <c r="AM776" s="47"/>
      <c r="AN776" s="47"/>
      <c r="AO776" s="47"/>
      <c r="AP776" s="47"/>
      <c r="AQ776" s="47"/>
      <c r="AR776" s="47"/>
      <c r="AS776" s="1"/>
      <c r="AT776" s="1"/>
      <c r="AU776" s="1"/>
      <c r="AV776" s="1"/>
      <c r="AW776" s="1"/>
      <c r="AX776" s="2"/>
      <c r="AY776" s="1"/>
      <c r="AZ776" s="1"/>
      <c r="BA776" s="1"/>
      <c r="BB776" s="1"/>
      <c r="BC776" s="1"/>
    </row>
    <row r="777" spans="1:55" ht="47.25" customHeight="1">
      <c r="A777" s="1"/>
      <c r="B777" s="1"/>
      <c r="C777" s="1"/>
      <c r="D777" s="1"/>
      <c r="E777" s="32"/>
      <c r="F777" s="1"/>
      <c r="G777" s="32"/>
      <c r="H777" s="32"/>
      <c r="I777" s="32"/>
      <c r="J777" s="1"/>
      <c r="K777" s="1"/>
      <c r="L777" s="1"/>
      <c r="M777" s="33"/>
      <c r="N777" s="1"/>
      <c r="O777" s="1"/>
      <c r="P777" s="47"/>
      <c r="Q777" s="1"/>
      <c r="R777" s="1"/>
      <c r="S777" s="1"/>
      <c r="T777" s="1"/>
      <c r="U777" s="1"/>
      <c r="V777" s="1"/>
      <c r="W777" s="1"/>
      <c r="X777" s="1"/>
      <c r="Y777" s="1"/>
      <c r="Z777" s="1"/>
      <c r="AA777" s="1"/>
      <c r="AB777" s="1"/>
      <c r="AC777" s="1"/>
      <c r="AD777" s="1"/>
      <c r="AE777" s="53" t="s">
        <v>889</v>
      </c>
      <c r="AF777" s="54">
        <v>0.75</v>
      </c>
      <c r="AG777" s="54">
        <v>0.69</v>
      </c>
      <c r="AH777" s="55">
        <f t="shared" ref="AH777:AH778" si="11">AF777-AG777</f>
        <v>6.0000000000000053E-2</v>
      </c>
      <c r="AI777" s="56"/>
      <c r="AJ777" s="56"/>
      <c r="AK777" s="56"/>
      <c r="AL777" s="56"/>
      <c r="AM777" s="56"/>
      <c r="AN777" s="56"/>
      <c r="AO777" s="56"/>
      <c r="AP777" s="56"/>
      <c r="AQ777" s="56"/>
      <c r="AR777" s="56"/>
      <c r="AS777" s="1"/>
      <c r="AT777" s="1"/>
      <c r="AU777" s="1"/>
      <c r="AV777" s="1"/>
      <c r="AW777" s="1"/>
      <c r="AX777" s="2"/>
      <c r="AY777" s="1"/>
      <c r="AZ777" s="1"/>
      <c r="BA777" s="1"/>
      <c r="BB777" s="1"/>
      <c r="BC777" s="1"/>
    </row>
    <row r="778" spans="1:55" ht="45" customHeight="1">
      <c r="A778" s="1"/>
      <c r="B778" s="1"/>
      <c r="C778" s="1"/>
      <c r="D778" s="1"/>
      <c r="E778" s="32"/>
      <c r="F778" s="1"/>
      <c r="G778" s="32"/>
      <c r="H778" s="32"/>
      <c r="I778" s="32"/>
      <c r="J778" s="1"/>
      <c r="K778" s="1"/>
      <c r="L778" s="1"/>
      <c r="M778" s="33"/>
      <c r="N778" s="1"/>
      <c r="O778" s="1"/>
      <c r="P778" s="47"/>
      <c r="Q778" s="1"/>
      <c r="R778" s="1"/>
      <c r="S778" s="1"/>
      <c r="T778" s="1"/>
      <c r="U778" s="1"/>
      <c r="V778" s="1"/>
      <c r="W778" s="1"/>
      <c r="X778" s="1"/>
      <c r="Y778" s="1"/>
      <c r="Z778" s="1"/>
      <c r="AA778" s="1"/>
      <c r="AB778" s="1"/>
      <c r="AC778" s="1"/>
      <c r="AD778" s="1"/>
      <c r="AE778" s="53" t="s">
        <v>900</v>
      </c>
      <c r="AF778" s="54">
        <v>0.75</v>
      </c>
      <c r="AG778" s="55">
        <v>0.50249999999999995</v>
      </c>
      <c r="AH778" s="55">
        <f t="shared" si="11"/>
        <v>0.24750000000000005</v>
      </c>
      <c r="AI778" s="56"/>
      <c r="AJ778" s="56"/>
      <c r="AK778" s="56"/>
      <c r="AL778" s="56"/>
      <c r="AM778" s="56"/>
      <c r="AN778" s="56"/>
      <c r="AO778" s="56"/>
      <c r="AP778" s="56"/>
      <c r="AQ778" s="56"/>
      <c r="AR778" s="56"/>
      <c r="AS778" s="1"/>
      <c r="AT778" s="1"/>
      <c r="AU778" s="1"/>
      <c r="AV778" s="1"/>
      <c r="AW778" s="1"/>
      <c r="AX778" s="2"/>
      <c r="AY778" s="1"/>
      <c r="AZ778" s="1"/>
      <c r="BA778" s="1"/>
      <c r="BB778" s="1"/>
      <c r="BC778" s="1"/>
    </row>
    <row r="779" spans="1:55" ht="15.75" customHeight="1">
      <c r="A779" s="1"/>
      <c r="B779" s="1"/>
      <c r="C779" s="1"/>
      <c r="D779" s="1"/>
      <c r="E779" s="32"/>
      <c r="F779" s="1"/>
      <c r="G779" s="32"/>
      <c r="H779" s="32"/>
      <c r="I779" s="32"/>
      <c r="J779" s="1"/>
      <c r="K779" s="1"/>
      <c r="L779" s="1"/>
      <c r="M779" s="33"/>
      <c r="N779" s="1"/>
      <c r="O779" s="1"/>
      <c r="P779" s="47"/>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c r="AV779" s="1"/>
      <c r="AW779" s="1"/>
      <c r="AX779" s="2"/>
      <c r="AY779" s="1"/>
      <c r="AZ779" s="1"/>
      <c r="BA779" s="1"/>
      <c r="BB779" s="1"/>
      <c r="BC779" s="1"/>
    </row>
    <row r="780" spans="1:55" ht="15.75" customHeight="1">
      <c r="A780" s="1"/>
      <c r="B780" s="1"/>
      <c r="C780" s="1"/>
      <c r="D780" s="1"/>
      <c r="E780" s="32"/>
      <c r="F780" s="1"/>
      <c r="G780" s="32"/>
      <c r="H780" s="32"/>
      <c r="I780" s="32"/>
      <c r="J780" s="1"/>
      <c r="K780" s="1"/>
      <c r="L780" s="1"/>
      <c r="M780" s="33"/>
      <c r="N780" s="1"/>
      <c r="O780" s="1"/>
      <c r="P780" s="47"/>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c r="AV780" s="1"/>
      <c r="AW780" s="1"/>
      <c r="AX780" s="2"/>
      <c r="AY780" s="1"/>
      <c r="AZ780" s="1"/>
      <c r="BA780" s="1"/>
      <c r="BB780" s="1"/>
      <c r="BC780" s="1"/>
    </row>
    <row r="781" spans="1:55" ht="15.75" customHeight="1">
      <c r="A781" s="1"/>
      <c r="B781" s="1"/>
      <c r="C781" s="1"/>
      <c r="D781" s="1"/>
      <c r="E781" s="32"/>
      <c r="F781" s="1"/>
      <c r="G781" s="32"/>
      <c r="H781" s="32"/>
      <c r="I781" s="32"/>
      <c r="J781" s="1"/>
      <c r="K781" s="1"/>
      <c r="L781" s="1"/>
      <c r="M781" s="33"/>
      <c r="N781" s="1"/>
      <c r="O781" s="1"/>
      <c r="P781" s="47"/>
      <c r="Q781" s="1"/>
      <c r="R781" s="1"/>
      <c r="S781" s="1"/>
      <c r="T781" s="1"/>
      <c r="U781" s="1"/>
      <c r="V781" s="1"/>
      <c r="W781" s="1"/>
      <c r="X781" s="1"/>
      <c r="Y781" s="1"/>
      <c r="Z781" s="1"/>
      <c r="AA781" s="1"/>
      <c r="AB781" s="1"/>
      <c r="AC781" s="1"/>
      <c r="AD781" s="57" t="s">
        <v>991</v>
      </c>
      <c r="AE781" s="1"/>
      <c r="AF781" s="1"/>
      <c r="AG781" s="1"/>
      <c r="AH781" s="1"/>
      <c r="AI781" s="1"/>
      <c r="AJ781" s="1"/>
      <c r="AK781" s="1"/>
      <c r="AL781" s="1"/>
      <c r="AM781" s="1"/>
      <c r="AN781" s="1"/>
      <c r="AO781" s="1"/>
      <c r="AP781" s="1"/>
      <c r="AQ781" s="1"/>
      <c r="AR781" s="1"/>
      <c r="AS781" s="1"/>
      <c r="AT781" s="1"/>
      <c r="AU781" s="1"/>
      <c r="AV781" s="1"/>
      <c r="AW781" s="1"/>
      <c r="AX781" s="2"/>
      <c r="AY781" s="1"/>
      <c r="AZ781" s="1"/>
      <c r="BA781" s="1"/>
      <c r="BB781" s="1"/>
      <c r="BC781" s="1"/>
    </row>
    <row r="782" spans="1:55" ht="15.75" customHeight="1">
      <c r="A782" s="1"/>
      <c r="B782" s="1"/>
      <c r="C782" s="1"/>
      <c r="D782" s="1"/>
      <c r="E782" s="32"/>
      <c r="F782" s="1"/>
      <c r="G782" s="32"/>
      <c r="H782" s="32"/>
      <c r="I782" s="32"/>
      <c r="J782" s="1"/>
      <c r="K782" s="1"/>
      <c r="L782" s="1"/>
      <c r="M782" s="33"/>
      <c r="N782" s="1"/>
      <c r="O782" s="1"/>
      <c r="P782" s="47"/>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1"/>
      <c r="AV782" s="1"/>
      <c r="AW782" s="1"/>
      <c r="AX782" s="2"/>
      <c r="AY782" s="1"/>
      <c r="AZ782" s="1"/>
      <c r="BA782" s="1"/>
      <c r="BB782" s="1"/>
      <c r="BC782" s="1"/>
    </row>
    <row r="783" spans="1:55" ht="15.75" customHeight="1">
      <c r="A783" s="1"/>
      <c r="B783" s="1"/>
      <c r="C783" s="1"/>
      <c r="D783" s="1"/>
      <c r="E783" s="32"/>
      <c r="F783" s="1"/>
      <c r="G783" s="32"/>
      <c r="H783" s="32"/>
      <c r="I783" s="32"/>
      <c r="J783" s="1"/>
      <c r="K783" s="1"/>
      <c r="L783" s="1"/>
      <c r="M783" s="33"/>
      <c r="N783" s="1"/>
      <c r="O783" s="1"/>
      <c r="P783" s="47"/>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1"/>
      <c r="AV783" s="1"/>
      <c r="AW783" s="1"/>
      <c r="AX783" s="2"/>
      <c r="AY783" s="1"/>
      <c r="AZ783" s="1"/>
      <c r="BA783" s="1"/>
      <c r="BB783" s="1"/>
      <c r="BC783" s="1"/>
    </row>
    <row r="784" spans="1:55" ht="15.75" customHeight="1">
      <c r="A784" s="1"/>
      <c r="B784" s="1"/>
      <c r="C784" s="1"/>
      <c r="D784" s="1"/>
      <c r="E784" s="32"/>
      <c r="F784" s="1"/>
      <c r="G784" s="32"/>
      <c r="H784" s="32"/>
      <c r="I784" s="32"/>
      <c r="J784" s="1"/>
      <c r="K784" s="1"/>
      <c r="L784" s="1"/>
      <c r="M784" s="33"/>
      <c r="N784" s="1"/>
      <c r="O784" s="1"/>
      <c r="P784" s="47"/>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c r="AV784" s="1"/>
      <c r="AW784" s="1"/>
      <c r="AX784" s="2"/>
      <c r="AY784" s="1"/>
      <c r="AZ784" s="1"/>
      <c r="BA784" s="1"/>
      <c r="BB784" s="1"/>
      <c r="BC784" s="1"/>
    </row>
    <row r="785" spans="1:55" ht="15.75" customHeight="1">
      <c r="A785" s="1"/>
      <c r="B785" s="1"/>
      <c r="C785" s="1"/>
      <c r="D785" s="1"/>
      <c r="E785" s="32"/>
      <c r="F785" s="1"/>
      <c r="G785" s="32"/>
      <c r="H785" s="32"/>
      <c r="I785" s="32"/>
      <c r="J785" s="1"/>
      <c r="K785" s="1"/>
      <c r="L785" s="1"/>
      <c r="M785" s="33"/>
      <c r="N785" s="1"/>
      <c r="O785" s="1"/>
      <c r="P785" s="47"/>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1"/>
      <c r="AV785" s="1"/>
      <c r="AW785" s="1"/>
      <c r="AX785" s="2"/>
      <c r="AY785" s="1"/>
      <c r="AZ785" s="1"/>
      <c r="BA785" s="1"/>
      <c r="BB785" s="1"/>
      <c r="BC785" s="1"/>
    </row>
    <row r="786" spans="1:55" ht="15.75" customHeight="1">
      <c r="A786" s="1"/>
      <c r="B786" s="1"/>
      <c r="C786" s="1"/>
      <c r="D786" s="1"/>
      <c r="E786" s="32"/>
      <c r="F786" s="1"/>
      <c r="G786" s="32"/>
      <c r="H786" s="32"/>
      <c r="I786" s="32"/>
      <c r="J786" s="1"/>
      <c r="K786" s="1"/>
      <c r="L786" s="1"/>
      <c r="M786" s="33"/>
      <c r="N786" s="1"/>
      <c r="O786" s="1"/>
      <c r="P786" s="47"/>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1"/>
      <c r="AW786" s="1"/>
      <c r="AX786" s="2"/>
      <c r="AY786" s="1"/>
      <c r="AZ786" s="1"/>
      <c r="BA786" s="1"/>
      <c r="BB786" s="1"/>
      <c r="BC786" s="1"/>
    </row>
    <row r="787" spans="1:55" ht="15.75" customHeight="1">
      <c r="A787" s="1"/>
      <c r="B787" s="1"/>
      <c r="C787" s="1"/>
      <c r="D787" s="1"/>
      <c r="E787" s="32"/>
      <c r="F787" s="1"/>
      <c r="G787" s="32"/>
      <c r="H787" s="32"/>
      <c r="I787" s="32"/>
      <c r="J787" s="1"/>
      <c r="K787" s="1"/>
      <c r="L787" s="1"/>
      <c r="M787" s="33"/>
      <c r="N787" s="1"/>
      <c r="O787" s="1"/>
      <c r="P787" s="47"/>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c r="AV787" s="1"/>
      <c r="AW787" s="1"/>
      <c r="AX787" s="2"/>
      <c r="AY787" s="1"/>
      <c r="AZ787" s="1"/>
      <c r="BA787" s="1"/>
      <c r="BB787" s="1"/>
      <c r="BC787" s="1"/>
    </row>
    <row r="788" spans="1:55" ht="15.75" customHeight="1">
      <c r="A788" s="1"/>
      <c r="B788" s="1"/>
      <c r="C788" s="1"/>
      <c r="D788" s="1"/>
      <c r="E788" s="32"/>
      <c r="F788" s="1"/>
      <c r="G788" s="32"/>
      <c r="H788" s="32"/>
      <c r="I788" s="32"/>
      <c r="J788" s="1"/>
      <c r="K788" s="1"/>
      <c r="L788" s="1"/>
      <c r="M788" s="33"/>
      <c r="N788" s="1"/>
      <c r="O788" s="1"/>
      <c r="P788" s="47"/>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c r="AV788" s="1"/>
      <c r="AW788" s="1"/>
      <c r="AX788" s="2"/>
      <c r="AY788" s="1"/>
      <c r="AZ788" s="1"/>
      <c r="BA788" s="1"/>
      <c r="BB788" s="1"/>
      <c r="BC788" s="1"/>
    </row>
    <row r="789" spans="1:55" ht="15.75" customHeight="1">
      <c r="A789" s="1"/>
      <c r="B789" s="1"/>
      <c r="C789" s="1"/>
      <c r="D789" s="1"/>
      <c r="E789" s="32"/>
      <c r="F789" s="1"/>
      <c r="G789" s="32"/>
      <c r="H789" s="32"/>
      <c r="I789" s="32"/>
      <c r="J789" s="1"/>
      <c r="K789" s="1"/>
      <c r="L789" s="1"/>
      <c r="M789" s="33"/>
      <c r="N789" s="1"/>
      <c r="O789" s="1"/>
      <c r="P789" s="47"/>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c r="AV789" s="1"/>
      <c r="AW789" s="1"/>
      <c r="AX789" s="2"/>
      <c r="AY789" s="1"/>
      <c r="AZ789" s="1"/>
      <c r="BA789" s="1"/>
      <c r="BB789" s="1"/>
      <c r="BC789" s="1"/>
    </row>
    <row r="790" spans="1:55" ht="15.75" customHeight="1">
      <c r="A790" s="1"/>
      <c r="B790" s="1"/>
      <c r="C790" s="1"/>
      <c r="D790" s="1"/>
      <c r="E790" s="32"/>
      <c r="F790" s="1"/>
      <c r="G790" s="32"/>
      <c r="H790" s="32"/>
      <c r="I790" s="32"/>
      <c r="J790" s="1"/>
      <c r="K790" s="1"/>
      <c r="L790" s="1"/>
      <c r="M790" s="33"/>
      <c r="N790" s="1"/>
      <c r="O790" s="1"/>
      <c r="P790" s="47"/>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c r="AV790" s="1"/>
      <c r="AW790" s="1"/>
      <c r="AX790" s="2"/>
      <c r="AY790" s="1"/>
      <c r="AZ790" s="1"/>
      <c r="BA790" s="1"/>
      <c r="BB790" s="1"/>
      <c r="BC790" s="1"/>
    </row>
    <row r="791" spans="1:55" ht="15.75" customHeight="1">
      <c r="A791" s="1"/>
      <c r="B791" s="1"/>
      <c r="C791" s="1"/>
      <c r="D791" s="1"/>
      <c r="E791" s="32"/>
      <c r="F791" s="1"/>
      <c r="G791" s="32"/>
      <c r="H791" s="32"/>
      <c r="I791" s="32"/>
      <c r="J791" s="1"/>
      <c r="K791" s="1"/>
      <c r="L791" s="1"/>
      <c r="M791" s="33"/>
      <c r="N791" s="1"/>
      <c r="O791" s="1"/>
      <c r="P791" s="47"/>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1"/>
      <c r="AV791" s="1"/>
      <c r="AW791" s="1"/>
      <c r="AX791" s="2"/>
      <c r="AY791" s="1"/>
      <c r="AZ791" s="1"/>
      <c r="BA791" s="1"/>
      <c r="BB791" s="1"/>
      <c r="BC791" s="1"/>
    </row>
    <row r="792" spans="1:55" ht="15.75" customHeight="1">
      <c r="A792" s="1"/>
      <c r="B792" s="1"/>
      <c r="C792" s="1"/>
      <c r="D792" s="1"/>
      <c r="E792" s="32"/>
      <c r="F792" s="1"/>
      <c r="G792" s="32"/>
      <c r="H792" s="32"/>
      <c r="I792" s="32"/>
      <c r="J792" s="1"/>
      <c r="K792" s="1"/>
      <c r="L792" s="1"/>
      <c r="M792" s="33"/>
      <c r="N792" s="1"/>
      <c r="O792" s="1"/>
      <c r="P792" s="47"/>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1"/>
      <c r="AW792" s="1"/>
      <c r="AX792" s="2"/>
      <c r="AY792" s="1"/>
      <c r="AZ792" s="1"/>
      <c r="BA792" s="1"/>
      <c r="BB792" s="1"/>
      <c r="BC792" s="1"/>
    </row>
    <row r="793" spans="1:55" ht="15.75" customHeight="1">
      <c r="A793" s="1"/>
      <c r="B793" s="1"/>
      <c r="C793" s="1"/>
      <c r="D793" s="1"/>
      <c r="E793" s="32"/>
      <c r="F793" s="1"/>
      <c r="G793" s="32"/>
      <c r="H793" s="32"/>
      <c r="I793" s="32"/>
      <c r="J793" s="1"/>
      <c r="K793" s="1"/>
      <c r="L793" s="1"/>
      <c r="M793" s="33"/>
      <c r="N793" s="1"/>
      <c r="O793" s="1"/>
      <c r="P793" s="47"/>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c r="AV793" s="1"/>
      <c r="AW793" s="1"/>
      <c r="AX793" s="2"/>
      <c r="AY793" s="1"/>
      <c r="AZ793" s="1"/>
      <c r="BA793" s="1"/>
      <c r="BB793" s="1"/>
      <c r="BC793" s="1"/>
    </row>
    <row r="794" spans="1:55" ht="15.75" customHeight="1">
      <c r="A794" s="1"/>
      <c r="B794" s="1"/>
      <c r="C794" s="1"/>
      <c r="D794" s="1"/>
      <c r="E794" s="32"/>
      <c r="F794" s="1"/>
      <c r="G794" s="32"/>
      <c r="H794" s="32"/>
      <c r="I794" s="32"/>
      <c r="J794" s="1"/>
      <c r="K794" s="1"/>
      <c r="L794" s="1"/>
      <c r="M794" s="33"/>
      <c r="N794" s="1"/>
      <c r="O794" s="1"/>
      <c r="P794" s="47"/>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1"/>
      <c r="AW794" s="1"/>
      <c r="AX794" s="2"/>
      <c r="AY794" s="1"/>
      <c r="AZ794" s="1"/>
      <c r="BA794" s="1"/>
      <c r="BB794" s="1"/>
      <c r="BC794" s="1"/>
    </row>
    <row r="795" spans="1:55" ht="15.75" customHeight="1">
      <c r="A795" s="1"/>
      <c r="B795" s="1"/>
      <c r="C795" s="1"/>
      <c r="D795" s="1"/>
      <c r="E795" s="32"/>
      <c r="F795" s="1"/>
      <c r="G795" s="32"/>
      <c r="H795" s="32"/>
      <c r="I795" s="32"/>
      <c r="J795" s="1"/>
      <c r="K795" s="1"/>
      <c r="L795" s="1"/>
      <c r="M795" s="33"/>
      <c r="N795" s="1"/>
      <c r="O795" s="1"/>
      <c r="P795" s="47"/>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c r="AV795" s="1"/>
      <c r="AW795" s="1"/>
      <c r="AX795" s="2"/>
      <c r="AY795" s="1"/>
      <c r="AZ795" s="1"/>
      <c r="BA795" s="1"/>
      <c r="BB795" s="1"/>
      <c r="BC795" s="1"/>
    </row>
    <row r="796" spans="1:55" ht="15.75" customHeight="1">
      <c r="A796" s="1"/>
      <c r="B796" s="1"/>
      <c r="C796" s="1"/>
      <c r="D796" s="1"/>
      <c r="E796" s="32"/>
      <c r="F796" s="1"/>
      <c r="G796" s="32"/>
      <c r="H796" s="32"/>
      <c r="I796" s="32"/>
      <c r="J796" s="1"/>
      <c r="K796" s="1"/>
      <c r="L796" s="1"/>
      <c r="M796" s="33"/>
      <c r="N796" s="1"/>
      <c r="O796" s="1"/>
      <c r="P796" s="47"/>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1"/>
      <c r="AW796" s="1"/>
      <c r="AX796" s="2"/>
      <c r="AY796" s="1"/>
      <c r="AZ796" s="1"/>
      <c r="BA796" s="1"/>
      <c r="BB796" s="1"/>
      <c r="BC796" s="1"/>
    </row>
    <row r="797" spans="1:55" ht="15.75" customHeight="1">
      <c r="A797" s="1"/>
      <c r="B797" s="1"/>
      <c r="C797" s="1"/>
      <c r="D797" s="1"/>
      <c r="E797" s="32"/>
      <c r="F797" s="1"/>
      <c r="G797" s="32"/>
      <c r="H797" s="32"/>
      <c r="I797" s="32"/>
      <c r="J797" s="1"/>
      <c r="K797" s="1"/>
      <c r="L797" s="1"/>
      <c r="M797" s="33"/>
      <c r="N797" s="1"/>
      <c r="O797" s="1"/>
      <c r="P797" s="47"/>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c r="AV797" s="1"/>
      <c r="AW797" s="1"/>
      <c r="AX797" s="2"/>
      <c r="AY797" s="1"/>
      <c r="AZ797" s="1"/>
      <c r="BA797" s="1"/>
      <c r="BB797" s="1"/>
      <c r="BC797" s="1"/>
    </row>
    <row r="798" spans="1:55" ht="15.75" customHeight="1">
      <c r="A798" s="1"/>
      <c r="B798" s="1"/>
      <c r="C798" s="1"/>
      <c r="D798" s="1"/>
      <c r="E798" s="32"/>
      <c r="F798" s="1"/>
      <c r="G798" s="32"/>
      <c r="H798" s="32"/>
      <c r="I798" s="32"/>
      <c r="J798" s="1"/>
      <c r="K798" s="1"/>
      <c r="L798" s="1"/>
      <c r="M798" s="33"/>
      <c r="N798" s="1"/>
      <c r="O798" s="1"/>
      <c r="P798" s="47"/>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c r="AV798" s="1"/>
      <c r="AW798" s="1"/>
      <c r="AX798" s="2"/>
      <c r="AY798" s="1"/>
      <c r="AZ798" s="1"/>
      <c r="BA798" s="1"/>
      <c r="BB798" s="1"/>
      <c r="BC798" s="1"/>
    </row>
    <row r="799" spans="1:55" ht="15.75" customHeight="1">
      <c r="A799" s="1"/>
      <c r="B799" s="1"/>
      <c r="C799" s="1"/>
      <c r="D799" s="1"/>
      <c r="E799" s="32"/>
      <c r="F799" s="1"/>
      <c r="G799" s="32"/>
      <c r="H799" s="32"/>
      <c r="I799" s="32"/>
      <c r="J799" s="1"/>
      <c r="K799" s="1"/>
      <c r="L799" s="1"/>
      <c r="M799" s="33"/>
      <c r="N799" s="1"/>
      <c r="O799" s="1"/>
      <c r="P799" s="47"/>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c r="AV799" s="1"/>
      <c r="AW799" s="1"/>
      <c r="AX799" s="2"/>
      <c r="AY799" s="1"/>
      <c r="AZ799" s="1"/>
      <c r="BA799" s="1"/>
      <c r="BB799" s="1"/>
      <c r="BC799" s="1"/>
    </row>
    <row r="800" spans="1:55" ht="15.75" customHeight="1">
      <c r="A800" s="1"/>
      <c r="B800" s="1"/>
      <c r="C800" s="1"/>
      <c r="D800" s="1"/>
      <c r="E800" s="32"/>
      <c r="F800" s="1"/>
      <c r="G800" s="32"/>
      <c r="H800" s="32"/>
      <c r="I800" s="32"/>
      <c r="J800" s="1"/>
      <c r="K800" s="1"/>
      <c r="L800" s="1"/>
      <c r="M800" s="33"/>
      <c r="N800" s="1"/>
      <c r="O800" s="1"/>
      <c r="P800" s="47"/>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c r="AV800" s="1"/>
      <c r="AW800" s="1"/>
      <c r="AX800" s="2"/>
      <c r="AY800" s="1"/>
      <c r="AZ800" s="1"/>
      <c r="BA800" s="1"/>
      <c r="BB800" s="1"/>
      <c r="BC800" s="1"/>
    </row>
    <row r="801" spans="1:55" ht="15.75" customHeight="1">
      <c r="A801" s="1"/>
      <c r="B801" s="1"/>
      <c r="C801" s="1"/>
      <c r="D801" s="1"/>
      <c r="E801" s="32"/>
      <c r="F801" s="1"/>
      <c r="G801" s="32"/>
      <c r="H801" s="32"/>
      <c r="I801" s="32"/>
      <c r="J801" s="1"/>
      <c r="K801" s="1"/>
      <c r="L801" s="1"/>
      <c r="M801" s="33"/>
      <c r="N801" s="1"/>
      <c r="O801" s="1"/>
      <c r="P801" s="47"/>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c r="AU801" s="1"/>
      <c r="AV801" s="1"/>
      <c r="AW801" s="1"/>
      <c r="AX801" s="2"/>
      <c r="AY801" s="1"/>
      <c r="AZ801" s="1"/>
      <c r="BA801" s="1"/>
      <c r="BB801" s="1"/>
      <c r="BC801" s="1"/>
    </row>
    <row r="802" spans="1:55" ht="15.75" customHeight="1">
      <c r="A802" s="1"/>
      <c r="B802" s="1"/>
      <c r="C802" s="1"/>
      <c r="D802" s="1"/>
      <c r="E802" s="32"/>
      <c r="F802" s="1"/>
      <c r="G802" s="32"/>
      <c r="H802" s="32"/>
      <c r="I802" s="32"/>
      <c r="J802" s="1"/>
      <c r="K802" s="1"/>
      <c r="L802" s="1"/>
      <c r="M802" s="33"/>
      <c r="N802" s="1"/>
      <c r="O802" s="1"/>
      <c r="P802" s="47"/>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1"/>
      <c r="AV802" s="1"/>
      <c r="AW802" s="1"/>
      <c r="AX802" s="2"/>
      <c r="AY802" s="1"/>
      <c r="AZ802" s="1"/>
      <c r="BA802" s="1"/>
      <c r="BB802" s="1"/>
      <c r="BC802" s="1"/>
    </row>
    <row r="803" spans="1:55" ht="15.75" customHeight="1">
      <c r="A803" s="1"/>
      <c r="B803" s="1"/>
      <c r="C803" s="1"/>
      <c r="D803" s="1"/>
      <c r="E803" s="32"/>
      <c r="F803" s="1"/>
      <c r="G803" s="32"/>
      <c r="H803" s="32"/>
      <c r="I803" s="32"/>
      <c r="J803" s="1"/>
      <c r="K803" s="1"/>
      <c r="L803" s="1"/>
      <c r="M803" s="33"/>
      <c r="N803" s="1"/>
      <c r="O803" s="1"/>
      <c r="P803" s="47"/>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1"/>
      <c r="AV803" s="1"/>
      <c r="AW803" s="1"/>
      <c r="AX803" s="2"/>
      <c r="AY803" s="1"/>
      <c r="AZ803" s="1"/>
      <c r="BA803" s="1"/>
      <c r="BB803" s="1"/>
      <c r="BC803" s="1"/>
    </row>
    <row r="804" spans="1:55" ht="15.75" customHeight="1">
      <c r="A804" s="1"/>
      <c r="B804" s="1"/>
      <c r="C804" s="1"/>
      <c r="D804" s="1"/>
      <c r="E804" s="32"/>
      <c r="F804" s="1"/>
      <c r="G804" s="32"/>
      <c r="H804" s="32"/>
      <c r="I804" s="32"/>
      <c r="J804" s="1"/>
      <c r="K804" s="1"/>
      <c r="L804" s="1"/>
      <c r="M804" s="33"/>
      <c r="N804" s="1"/>
      <c r="O804" s="1"/>
      <c r="P804" s="47"/>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c r="AV804" s="1"/>
      <c r="AW804" s="1"/>
      <c r="AX804" s="2"/>
      <c r="AY804" s="1"/>
      <c r="AZ804" s="1"/>
      <c r="BA804" s="1"/>
      <c r="BB804" s="1"/>
      <c r="BC804" s="1"/>
    </row>
    <row r="805" spans="1:55" ht="15.75" customHeight="1">
      <c r="A805" s="1"/>
      <c r="B805" s="1"/>
      <c r="C805" s="1"/>
      <c r="D805" s="1"/>
      <c r="E805" s="32"/>
      <c r="F805" s="1"/>
      <c r="G805" s="32"/>
      <c r="H805" s="32"/>
      <c r="I805" s="32"/>
      <c r="J805" s="1"/>
      <c r="K805" s="1"/>
      <c r="L805" s="1"/>
      <c r="M805" s="33"/>
      <c r="N805" s="1"/>
      <c r="O805" s="1"/>
      <c r="P805" s="47"/>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c r="AV805" s="1"/>
      <c r="AW805" s="1"/>
      <c r="AX805" s="2"/>
      <c r="AY805" s="1"/>
      <c r="AZ805" s="1"/>
      <c r="BA805" s="1"/>
      <c r="BB805" s="1"/>
      <c r="BC805" s="1"/>
    </row>
    <row r="806" spans="1:55" ht="15.75" customHeight="1">
      <c r="A806" s="1"/>
      <c r="B806" s="1"/>
      <c r="C806" s="1"/>
      <c r="D806" s="1"/>
      <c r="E806" s="32"/>
      <c r="F806" s="1"/>
      <c r="G806" s="32"/>
      <c r="H806" s="32"/>
      <c r="I806" s="32"/>
      <c r="J806" s="1"/>
      <c r="K806" s="1"/>
      <c r="L806" s="1"/>
      <c r="M806" s="33"/>
      <c r="N806" s="1"/>
      <c r="O806" s="1"/>
      <c r="P806" s="47"/>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c r="AV806" s="1"/>
      <c r="AW806" s="1"/>
      <c r="AX806" s="2"/>
      <c r="AY806" s="1"/>
      <c r="AZ806" s="1"/>
      <c r="BA806" s="1"/>
      <c r="BB806" s="1"/>
      <c r="BC806" s="1"/>
    </row>
    <row r="807" spans="1:55" ht="15.75" customHeight="1">
      <c r="A807" s="1"/>
      <c r="B807" s="1"/>
      <c r="C807" s="1"/>
      <c r="D807" s="1"/>
      <c r="E807" s="32"/>
      <c r="F807" s="1"/>
      <c r="G807" s="32"/>
      <c r="H807" s="32"/>
      <c r="I807" s="32"/>
      <c r="J807" s="1"/>
      <c r="K807" s="1"/>
      <c r="L807" s="1"/>
      <c r="M807" s="33"/>
      <c r="N807" s="1"/>
      <c r="O807" s="1"/>
      <c r="P807" s="47"/>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1"/>
      <c r="AV807" s="1"/>
      <c r="AW807" s="1"/>
      <c r="AX807" s="2"/>
      <c r="AY807" s="1"/>
      <c r="AZ807" s="1"/>
      <c r="BA807" s="1"/>
      <c r="BB807" s="1"/>
      <c r="BC807" s="1"/>
    </row>
    <row r="808" spans="1:55" ht="15.75" customHeight="1">
      <c r="A808" s="1"/>
      <c r="B808" s="1"/>
      <c r="C808" s="1"/>
      <c r="D808" s="1"/>
      <c r="E808" s="32"/>
      <c r="F808" s="1"/>
      <c r="G808" s="32"/>
      <c r="H808" s="32"/>
      <c r="I808" s="32"/>
      <c r="J808" s="1"/>
      <c r="K808" s="1"/>
      <c r="L808" s="1"/>
      <c r="M808" s="33"/>
      <c r="N808" s="1"/>
      <c r="O808" s="1"/>
      <c r="P808" s="47"/>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1"/>
      <c r="AV808" s="1"/>
      <c r="AW808" s="1"/>
      <c r="AX808" s="2"/>
      <c r="AY808" s="1"/>
      <c r="AZ808" s="1"/>
      <c r="BA808" s="1"/>
      <c r="BB808" s="1"/>
      <c r="BC808" s="1"/>
    </row>
    <row r="809" spans="1:55" ht="15.75" customHeight="1">
      <c r="A809" s="1"/>
      <c r="B809" s="1"/>
      <c r="C809" s="1"/>
      <c r="D809" s="1"/>
      <c r="E809" s="32"/>
      <c r="F809" s="1"/>
      <c r="G809" s="32"/>
      <c r="H809" s="32"/>
      <c r="I809" s="32"/>
      <c r="J809" s="1"/>
      <c r="K809" s="1"/>
      <c r="L809" s="1"/>
      <c r="M809" s="33"/>
      <c r="N809" s="1"/>
      <c r="O809" s="1"/>
      <c r="P809" s="47"/>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1"/>
      <c r="AV809" s="1"/>
      <c r="AW809" s="1"/>
      <c r="AX809" s="2"/>
      <c r="AY809" s="1"/>
      <c r="AZ809" s="1"/>
      <c r="BA809" s="1"/>
      <c r="BB809" s="1"/>
      <c r="BC809" s="1"/>
    </row>
    <row r="810" spans="1:55" ht="15.75" customHeight="1">
      <c r="A810" s="1"/>
      <c r="B810" s="1"/>
      <c r="C810" s="1"/>
      <c r="D810" s="1"/>
      <c r="E810" s="32"/>
      <c r="F810" s="1"/>
      <c r="G810" s="32"/>
      <c r="H810" s="32"/>
      <c r="I810" s="32"/>
      <c r="J810" s="1"/>
      <c r="K810" s="1"/>
      <c r="L810" s="1"/>
      <c r="M810" s="33"/>
      <c r="N810" s="1"/>
      <c r="O810" s="1"/>
      <c r="P810" s="47"/>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c r="AV810" s="1"/>
      <c r="AW810" s="1"/>
      <c r="AX810" s="2"/>
      <c r="AY810" s="1"/>
      <c r="AZ810" s="1"/>
      <c r="BA810" s="1"/>
      <c r="BB810" s="1"/>
      <c r="BC810" s="1"/>
    </row>
    <row r="811" spans="1:55" ht="15.75" customHeight="1">
      <c r="A811" s="1"/>
      <c r="B811" s="1"/>
      <c r="C811" s="1"/>
      <c r="D811" s="1"/>
      <c r="E811" s="32"/>
      <c r="F811" s="1"/>
      <c r="G811" s="32"/>
      <c r="H811" s="32"/>
      <c r="I811" s="32"/>
      <c r="J811" s="1"/>
      <c r="K811" s="1"/>
      <c r="L811" s="1"/>
      <c r="M811" s="33"/>
      <c r="N811" s="1"/>
      <c r="O811" s="1"/>
      <c r="P811" s="47"/>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1"/>
      <c r="AV811" s="1"/>
      <c r="AW811" s="1"/>
      <c r="AX811" s="2"/>
      <c r="AY811" s="1"/>
      <c r="AZ811" s="1"/>
      <c r="BA811" s="1"/>
      <c r="BB811" s="1"/>
      <c r="BC811" s="1"/>
    </row>
    <row r="812" spans="1:55" ht="15.75" customHeight="1">
      <c r="A812" s="1"/>
      <c r="B812" s="1"/>
      <c r="C812" s="1"/>
      <c r="D812" s="1"/>
      <c r="E812" s="32"/>
      <c r="F812" s="1"/>
      <c r="G812" s="32"/>
      <c r="H812" s="32"/>
      <c r="I812" s="32"/>
      <c r="J812" s="1"/>
      <c r="K812" s="1"/>
      <c r="L812" s="1"/>
      <c r="M812" s="33"/>
      <c r="N812" s="1"/>
      <c r="O812" s="1"/>
      <c r="P812" s="47"/>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c r="AV812" s="1"/>
      <c r="AW812" s="1"/>
      <c r="AX812" s="2"/>
      <c r="AY812" s="1"/>
      <c r="AZ812" s="1"/>
      <c r="BA812" s="1"/>
      <c r="BB812" s="1"/>
      <c r="BC812" s="1"/>
    </row>
    <row r="813" spans="1:55" ht="15.75" customHeight="1">
      <c r="A813" s="1"/>
      <c r="B813" s="1"/>
      <c r="C813" s="1"/>
      <c r="D813" s="1"/>
      <c r="E813" s="32"/>
      <c r="F813" s="1"/>
      <c r="G813" s="32"/>
      <c r="H813" s="32"/>
      <c r="I813" s="32"/>
      <c r="J813" s="1"/>
      <c r="K813" s="1"/>
      <c r="L813" s="1"/>
      <c r="M813" s="33"/>
      <c r="N813" s="1"/>
      <c r="O813" s="1"/>
      <c r="P813" s="47"/>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1"/>
      <c r="AV813" s="1"/>
      <c r="AW813" s="1"/>
      <c r="AX813" s="2"/>
      <c r="AY813" s="1"/>
      <c r="AZ813" s="1"/>
      <c r="BA813" s="1"/>
      <c r="BB813" s="1"/>
      <c r="BC813" s="1"/>
    </row>
    <row r="814" spans="1:55" ht="15.75" customHeight="1">
      <c r="A814" s="1"/>
      <c r="B814" s="1"/>
      <c r="C814" s="1"/>
      <c r="D814" s="1"/>
      <c r="E814" s="32"/>
      <c r="F814" s="1"/>
      <c r="G814" s="32"/>
      <c r="H814" s="32"/>
      <c r="I814" s="32"/>
      <c r="J814" s="1"/>
      <c r="K814" s="1"/>
      <c r="L814" s="1"/>
      <c r="M814" s="33"/>
      <c r="N814" s="1"/>
      <c r="O814" s="1"/>
      <c r="P814" s="47"/>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c r="AV814" s="1"/>
      <c r="AW814" s="1"/>
      <c r="AX814" s="2"/>
      <c r="AY814" s="1"/>
      <c r="AZ814" s="1"/>
      <c r="BA814" s="1"/>
      <c r="BB814" s="1"/>
      <c r="BC814" s="1"/>
    </row>
    <row r="815" spans="1:55" ht="15.75" customHeight="1">
      <c r="A815" s="1"/>
      <c r="B815" s="1"/>
      <c r="C815" s="1"/>
      <c r="D815" s="1"/>
      <c r="E815" s="32"/>
      <c r="F815" s="1"/>
      <c r="G815" s="32"/>
      <c r="H815" s="32"/>
      <c r="I815" s="32"/>
      <c r="J815" s="1"/>
      <c r="K815" s="1"/>
      <c r="L815" s="1"/>
      <c r="M815" s="33"/>
      <c r="N815" s="1"/>
      <c r="O815" s="1"/>
      <c r="P815" s="47"/>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1"/>
      <c r="AV815" s="1"/>
      <c r="AW815" s="1"/>
      <c r="AX815" s="2"/>
      <c r="AY815" s="1"/>
      <c r="AZ815" s="1"/>
      <c r="BA815" s="1"/>
      <c r="BB815" s="1"/>
      <c r="BC815" s="1"/>
    </row>
    <row r="816" spans="1:55" ht="15.75" customHeight="1">
      <c r="A816" s="1"/>
      <c r="B816" s="1"/>
      <c r="C816" s="1"/>
      <c r="D816" s="1"/>
      <c r="E816" s="32"/>
      <c r="F816" s="1"/>
      <c r="G816" s="32"/>
      <c r="H816" s="32"/>
      <c r="I816" s="32"/>
      <c r="J816" s="1"/>
      <c r="K816" s="1"/>
      <c r="L816" s="1"/>
      <c r="M816" s="33"/>
      <c r="N816" s="1"/>
      <c r="O816" s="1"/>
      <c r="P816" s="47"/>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c r="AV816" s="1"/>
      <c r="AW816" s="1"/>
      <c r="AX816" s="2"/>
      <c r="AY816" s="1"/>
      <c r="AZ816" s="1"/>
      <c r="BA816" s="1"/>
      <c r="BB816" s="1"/>
      <c r="BC816" s="1"/>
    </row>
    <row r="817" spans="1:55" ht="15.75" customHeight="1">
      <c r="A817" s="1"/>
      <c r="B817" s="1"/>
      <c r="C817" s="1"/>
      <c r="D817" s="1"/>
      <c r="E817" s="32"/>
      <c r="F817" s="1"/>
      <c r="G817" s="32"/>
      <c r="H817" s="32"/>
      <c r="I817" s="32"/>
      <c r="J817" s="1"/>
      <c r="K817" s="1"/>
      <c r="L817" s="1"/>
      <c r="M817" s="33"/>
      <c r="N817" s="1"/>
      <c r="O817" s="1"/>
      <c r="P817" s="47"/>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1"/>
      <c r="AV817" s="1"/>
      <c r="AW817" s="1"/>
      <c r="AX817" s="2"/>
      <c r="AY817" s="1"/>
      <c r="AZ817" s="1"/>
      <c r="BA817" s="1"/>
      <c r="BB817" s="1"/>
      <c r="BC817" s="1"/>
    </row>
    <row r="818" spans="1:55" ht="15.75" customHeight="1">
      <c r="A818" s="1"/>
      <c r="B818" s="1"/>
      <c r="C818" s="1"/>
      <c r="D818" s="1"/>
      <c r="E818" s="32"/>
      <c r="F818" s="1"/>
      <c r="G818" s="32"/>
      <c r="H818" s="32"/>
      <c r="I818" s="32"/>
      <c r="J818" s="1"/>
      <c r="K818" s="1"/>
      <c r="L818" s="1"/>
      <c r="M818" s="33"/>
      <c r="N818" s="1"/>
      <c r="O818" s="1"/>
      <c r="P818" s="47"/>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1"/>
      <c r="AW818" s="1"/>
      <c r="AX818" s="2"/>
      <c r="AY818" s="1"/>
      <c r="AZ818" s="1"/>
      <c r="BA818" s="1"/>
      <c r="BB818" s="1"/>
      <c r="BC818" s="1"/>
    </row>
    <row r="819" spans="1:55" ht="15.75" customHeight="1">
      <c r="A819" s="1"/>
      <c r="B819" s="1"/>
      <c r="C819" s="1"/>
      <c r="D819" s="1"/>
      <c r="E819" s="32"/>
      <c r="F819" s="1"/>
      <c r="G819" s="32"/>
      <c r="H819" s="32"/>
      <c r="I819" s="32"/>
      <c r="J819" s="1"/>
      <c r="K819" s="1"/>
      <c r="L819" s="1"/>
      <c r="M819" s="33"/>
      <c r="N819" s="1"/>
      <c r="O819" s="1"/>
      <c r="P819" s="47"/>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c r="AV819" s="1"/>
      <c r="AW819" s="1"/>
      <c r="AX819" s="2"/>
      <c r="AY819" s="1"/>
      <c r="AZ819" s="1"/>
      <c r="BA819" s="1"/>
      <c r="BB819" s="1"/>
      <c r="BC819" s="1"/>
    </row>
    <row r="820" spans="1:55" ht="15.75" customHeight="1">
      <c r="A820" s="1"/>
      <c r="B820" s="1"/>
      <c r="C820" s="1"/>
      <c r="D820" s="1"/>
      <c r="E820" s="32"/>
      <c r="F820" s="1"/>
      <c r="G820" s="32"/>
      <c r="H820" s="32"/>
      <c r="I820" s="32"/>
      <c r="J820" s="1"/>
      <c r="K820" s="1"/>
      <c r="L820" s="1"/>
      <c r="M820" s="33"/>
      <c r="N820" s="1"/>
      <c r="O820" s="1"/>
      <c r="P820" s="47"/>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c r="AV820" s="1"/>
      <c r="AW820" s="1"/>
      <c r="AX820" s="2"/>
      <c r="AY820" s="1"/>
      <c r="AZ820" s="1"/>
      <c r="BA820" s="1"/>
      <c r="BB820" s="1"/>
      <c r="BC820" s="1"/>
    </row>
    <row r="821" spans="1:55" ht="15.75" customHeight="1">
      <c r="A821" s="1"/>
      <c r="B821" s="1"/>
      <c r="C821" s="1"/>
      <c r="D821" s="1"/>
      <c r="E821" s="32"/>
      <c r="F821" s="1"/>
      <c r="G821" s="32"/>
      <c r="H821" s="32"/>
      <c r="I821" s="32"/>
      <c r="J821" s="1"/>
      <c r="K821" s="1"/>
      <c r="L821" s="1"/>
      <c r="M821" s="33"/>
      <c r="N821" s="1"/>
      <c r="O821" s="1"/>
      <c r="P821" s="47"/>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c r="AV821" s="1"/>
      <c r="AW821" s="1"/>
      <c r="AX821" s="2"/>
      <c r="AY821" s="1"/>
      <c r="AZ821" s="1"/>
      <c r="BA821" s="1"/>
      <c r="BB821" s="1"/>
      <c r="BC821" s="1"/>
    </row>
    <row r="822" spans="1:55" ht="15.75" customHeight="1">
      <c r="A822" s="1"/>
      <c r="B822" s="1"/>
      <c r="C822" s="1"/>
      <c r="D822" s="1"/>
      <c r="E822" s="32"/>
      <c r="F822" s="1"/>
      <c r="G822" s="32"/>
      <c r="H822" s="32"/>
      <c r="I822" s="32"/>
      <c r="J822" s="1"/>
      <c r="K822" s="1"/>
      <c r="L822" s="1"/>
      <c r="M822" s="33"/>
      <c r="N822" s="1"/>
      <c r="O822" s="1"/>
      <c r="P822" s="47"/>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1"/>
      <c r="AW822" s="1"/>
      <c r="AX822" s="2"/>
      <c r="AY822" s="1"/>
      <c r="AZ822" s="1"/>
      <c r="BA822" s="1"/>
      <c r="BB822" s="1"/>
      <c r="BC822" s="1"/>
    </row>
    <row r="823" spans="1:55" ht="15.75" customHeight="1">
      <c r="A823" s="1"/>
      <c r="B823" s="1"/>
      <c r="C823" s="1"/>
      <c r="D823" s="1"/>
      <c r="E823" s="32"/>
      <c r="F823" s="1"/>
      <c r="G823" s="32"/>
      <c r="H823" s="32"/>
      <c r="I823" s="32"/>
      <c r="J823" s="1"/>
      <c r="K823" s="1"/>
      <c r="L823" s="1"/>
      <c r="M823" s="33"/>
      <c r="N823" s="1"/>
      <c r="O823" s="1"/>
      <c r="P823" s="47"/>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c r="AV823" s="1"/>
      <c r="AW823" s="1"/>
      <c r="AX823" s="2"/>
      <c r="AY823" s="1"/>
      <c r="AZ823" s="1"/>
      <c r="BA823" s="1"/>
      <c r="BB823" s="1"/>
      <c r="BC823" s="1"/>
    </row>
    <row r="824" spans="1:55" ht="15.75" customHeight="1">
      <c r="A824" s="1"/>
      <c r="B824" s="1"/>
      <c r="C824" s="1"/>
      <c r="D824" s="1"/>
      <c r="E824" s="32"/>
      <c r="F824" s="1"/>
      <c r="G824" s="32"/>
      <c r="H824" s="32"/>
      <c r="I824" s="32"/>
      <c r="J824" s="1"/>
      <c r="K824" s="1"/>
      <c r="L824" s="1"/>
      <c r="M824" s="33"/>
      <c r="N824" s="1"/>
      <c r="O824" s="1"/>
      <c r="P824" s="47"/>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1"/>
      <c r="AW824" s="1"/>
      <c r="AX824" s="2"/>
      <c r="AY824" s="1"/>
      <c r="AZ824" s="1"/>
      <c r="BA824" s="1"/>
      <c r="BB824" s="1"/>
      <c r="BC824" s="1"/>
    </row>
    <row r="825" spans="1:55" ht="15.75" customHeight="1">
      <c r="A825" s="1"/>
      <c r="B825" s="1"/>
      <c r="C825" s="1"/>
      <c r="D825" s="1"/>
      <c r="E825" s="32"/>
      <c r="F825" s="1"/>
      <c r="G825" s="32"/>
      <c r="H825" s="32"/>
      <c r="I825" s="32"/>
      <c r="J825" s="1"/>
      <c r="K825" s="1"/>
      <c r="L825" s="1"/>
      <c r="M825" s="33"/>
      <c r="N825" s="1"/>
      <c r="O825" s="1"/>
      <c r="P825" s="47"/>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c r="AV825" s="1"/>
      <c r="AW825" s="1"/>
      <c r="AX825" s="2"/>
      <c r="AY825" s="1"/>
      <c r="AZ825" s="1"/>
      <c r="BA825" s="1"/>
      <c r="BB825" s="1"/>
      <c r="BC825" s="1"/>
    </row>
    <row r="826" spans="1:55" ht="15.75" customHeight="1">
      <c r="A826" s="1"/>
      <c r="B826" s="1"/>
      <c r="C826" s="1"/>
      <c r="D826" s="1"/>
      <c r="E826" s="32"/>
      <c r="F826" s="1"/>
      <c r="G826" s="32"/>
      <c r="H826" s="32"/>
      <c r="I826" s="32"/>
      <c r="J826" s="1"/>
      <c r="K826" s="1"/>
      <c r="L826" s="1"/>
      <c r="M826" s="33"/>
      <c r="N826" s="1"/>
      <c r="O826" s="1"/>
      <c r="P826" s="47"/>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1"/>
      <c r="AW826" s="1"/>
      <c r="AX826" s="2"/>
      <c r="AY826" s="1"/>
      <c r="AZ826" s="1"/>
      <c r="BA826" s="1"/>
      <c r="BB826" s="1"/>
      <c r="BC826" s="1"/>
    </row>
    <row r="827" spans="1:55" ht="15.75" customHeight="1">
      <c r="A827" s="1"/>
      <c r="B827" s="1"/>
      <c r="C827" s="1"/>
      <c r="D827" s="1"/>
      <c r="E827" s="32"/>
      <c r="F827" s="1"/>
      <c r="G827" s="32"/>
      <c r="H827" s="32"/>
      <c r="I827" s="32"/>
      <c r="J827" s="1"/>
      <c r="K827" s="1"/>
      <c r="L827" s="1"/>
      <c r="M827" s="33"/>
      <c r="N827" s="1"/>
      <c r="O827" s="1"/>
      <c r="P827" s="47"/>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c r="AV827" s="1"/>
      <c r="AW827" s="1"/>
      <c r="AX827" s="2"/>
      <c r="AY827" s="1"/>
      <c r="AZ827" s="1"/>
      <c r="BA827" s="1"/>
      <c r="BB827" s="1"/>
      <c r="BC827" s="1"/>
    </row>
    <row r="828" spans="1:55" ht="15.75" customHeight="1">
      <c r="A828" s="1"/>
      <c r="B828" s="1"/>
      <c r="C828" s="1"/>
      <c r="D828" s="1"/>
      <c r="E828" s="32"/>
      <c r="F828" s="1"/>
      <c r="G828" s="32"/>
      <c r="H828" s="32"/>
      <c r="I828" s="32"/>
      <c r="J828" s="1"/>
      <c r="K828" s="1"/>
      <c r="L828" s="1"/>
      <c r="M828" s="33"/>
      <c r="N828" s="1"/>
      <c r="O828" s="1"/>
      <c r="P828" s="47"/>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1"/>
      <c r="AW828" s="1"/>
      <c r="AX828" s="2"/>
      <c r="AY828" s="1"/>
      <c r="AZ828" s="1"/>
      <c r="BA828" s="1"/>
      <c r="BB828" s="1"/>
      <c r="BC828" s="1"/>
    </row>
    <row r="829" spans="1:55" ht="15.75" customHeight="1">
      <c r="A829" s="1"/>
      <c r="B829" s="1"/>
      <c r="C829" s="1"/>
      <c r="D829" s="1"/>
      <c r="E829" s="32"/>
      <c r="F829" s="1"/>
      <c r="G829" s="32"/>
      <c r="H829" s="32"/>
      <c r="I829" s="32"/>
      <c r="J829" s="1"/>
      <c r="K829" s="1"/>
      <c r="L829" s="1"/>
      <c r="M829" s="33"/>
      <c r="N829" s="1"/>
      <c r="O829" s="1"/>
      <c r="P829" s="47"/>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1"/>
      <c r="AV829" s="1"/>
      <c r="AW829" s="1"/>
      <c r="AX829" s="2"/>
      <c r="AY829" s="1"/>
      <c r="AZ829" s="1"/>
      <c r="BA829" s="1"/>
      <c r="BB829" s="1"/>
      <c r="BC829" s="1"/>
    </row>
    <row r="830" spans="1:55" ht="15.75" customHeight="1">
      <c r="A830" s="1"/>
      <c r="B830" s="1"/>
      <c r="C830" s="1"/>
      <c r="D830" s="1"/>
      <c r="E830" s="32"/>
      <c r="F830" s="1"/>
      <c r="G830" s="32"/>
      <c r="H830" s="32"/>
      <c r="I830" s="32"/>
      <c r="J830" s="1"/>
      <c r="K830" s="1"/>
      <c r="L830" s="1"/>
      <c r="M830" s="33"/>
      <c r="N830" s="1"/>
      <c r="O830" s="1"/>
      <c r="P830" s="47"/>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1"/>
      <c r="AV830" s="1"/>
      <c r="AW830" s="1"/>
      <c r="AX830" s="2"/>
      <c r="AY830" s="1"/>
      <c r="AZ830" s="1"/>
      <c r="BA830" s="1"/>
      <c r="BB830" s="1"/>
      <c r="BC830" s="1"/>
    </row>
    <row r="831" spans="1:55" ht="15.75" customHeight="1">
      <c r="A831" s="1"/>
      <c r="B831" s="1"/>
      <c r="C831" s="1"/>
      <c r="D831" s="1"/>
      <c r="E831" s="32"/>
      <c r="F831" s="1"/>
      <c r="G831" s="32"/>
      <c r="H831" s="32"/>
      <c r="I831" s="32"/>
      <c r="J831" s="1"/>
      <c r="K831" s="1"/>
      <c r="L831" s="1"/>
      <c r="M831" s="33"/>
      <c r="N831" s="1"/>
      <c r="O831" s="1"/>
      <c r="P831" s="47"/>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1"/>
      <c r="AV831" s="1"/>
      <c r="AW831" s="1"/>
      <c r="AX831" s="2"/>
      <c r="AY831" s="1"/>
      <c r="AZ831" s="1"/>
      <c r="BA831" s="1"/>
      <c r="BB831" s="1"/>
      <c r="BC831" s="1"/>
    </row>
    <row r="832" spans="1:55" ht="15.75" customHeight="1">
      <c r="A832" s="1"/>
      <c r="B832" s="1"/>
      <c r="C832" s="1"/>
      <c r="D832" s="1"/>
      <c r="E832" s="32"/>
      <c r="F832" s="1"/>
      <c r="G832" s="32"/>
      <c r="H832" s="32"/>
      <c r="I832" s="32"/>
      <c r="J832" s="1"/>
      <c r="K832" s="1"/>
      <c r="L832" s="1"/>
      <c r="M832" s="33"/>
      <c r="N832" s="1"/>
      <c r="O832" s="1"/>
      <c r="P832" s="47"/>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c r="AV832" s="1"/>
      <c r="AW832" s="1"/>
      <c r="AX832" s="2"/>
      <c r="AY832" s="1"/>
      <c r="AZ832" s="1"/>
      <c r="BA832" s="1"/>
      <c r="BB832" s="1"/>
      <c r="BC832" s="1"/>
    </row>
    <row r="833" spans="1:55" ht="15.75" customHeight="1">
      <c r="A833" s="1"/>
      <c r="B833" s="1"/>
      <c r="C833" s="1"/>
      <c r="D833" s="1"/>
      <c r="E833" s="32"/>
      <c r="F833" s="1"/>
      <c r="G833" s="32"/>
      <c r="H833" s="32"/>
      <c r="I833" s="32"/>
      <c r="J833" s="1"/>
      <c r="K833" s="1"/>
      <c r="L833" s="1"/>
      <c r="M833" s="33"/>
      <c r="N833" s="1"/>
      <c r="O833" s="1"/>
      <c r="P833" s="47"/>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1"/>
      <c r="AV833" s="1"/>
      <c r="AW833" s="1"/>
      <c r="AX833" s="2"/>
      <c r="AY833" s="1"/>
      <c r="AZ833" s="1"/>
      <c r="BA833" s="1"/>
      <c r="BB833" s="1"/>
      <c r="BC833" s="1"/>
    </row>
    <row r="834" spans="1:55" ht="15.75" customHeight="1">
      <c r="A834" s="1"/>
      <c r="B834" s="1"/>
      <c r="C834" s="1"/>
      <c r="D834" s="1"/>
      <c r="E834" s="32"/>
      <c r="F834" s="1"/>
      <c r="G834" s="32"/>
      <c r="H834" s="32"/>
      <c r="I834" s="32"/>
      <c r="J834" s="1"/>
      <c r="K834" s="1"/>
      <c r="L834" s="1"/>
      <c r="M834" s="33"/>
      <c r="N834" s="1"/>
      <c r="O834" s="1"/>
      <c r="P834" s="47"/>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1"/>
      <c r="AV834" s="1"/>
      <c r="AW834" s="1"/>
      <c r="AX834" s="2"/>
      <c r="AY834" s="1"/>
      <c r="AZ834" s="1"/>
      <c r="BA834" s="1"/>
      <c r="BB834" s="1"/>
      <c r="BC834" s="1"/>
    </row>
    <row r="835" spans="1:55" ht="15.75" customHeight="1">
      <c r="A835" s="1"/>
      <c r="B835" s="1"/>
      <c r="C835" s="1"/>
      <c r="D835" s="1"/>
      <c r="E835" s="32"/>
      <c r="F835" s="1"/>
      <c r="G835" s="32"/>
      <c r="H835" s="32"/>
      <c r="I835" s="32"/>
      <c r="J835" s="1"/>
      <c r="K835" s="1"/>
      <c r="L835" s="1"/>
      <c r="M835" s="33"/>
      <c r="N835" s="1"/>
      <c r="O835" s="1"/>
      <c r="P835" s="47"/>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1"/>
      <c r="AV835" s="1"/>
      <c r="AW835" s="1"/>
      <c r="AX835" s="2"/>
      <c r="AY835" s="1"/>
      <c r="AZ835" s="1"/>
      <c r="BA835" s="1"/>
      <c r="BB835" s="1"/>
      <c r="BC835" s="1"/>
    </row>
    <row r="836" spans="1:55" ht="15.75" customHeight="1">
      <c r="A836" s="1"/>
      <c r="B836" s="1"/>
      <c r="C836" s="1"/>
      <c r="D836" s="1"/>
      <c r="E836" s="32"/>
      <c r="F836" s="1"/>
      <c r="G836" s="32"/>
      <c r="H836" s="32"/>
      <c r="I836" s="32"/>
      <c r="J836" s="1"/>
      <c r="K836" s="1"/>
      <c r="L836" s="1"/>
      <c r="M836" s="33"/>
      <c r="N836" s="1"/>
      <c r="O836" s="1"/>
      <c r="P836" s="47"/>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1"/>
      <c r="AV836" s="1"/>
      <c r="AW836" s="1"/>
      <c r="AX836" s="2"/>
      <c r="AY836" s="1"/>
      <c r="AZ836" s="1"/>
      <c r="BA836" s="1"/>
      <c r="BB836" s="1"/>
      <c r="BC836" s="1"/>
    </row>
    <row r="837" spans="1:55" ht="15.75" customHeight="1">
      <c r="A837" s="1"/>
      <c r="B837" s="1"/>
      <c r="C837" s="1"/>
      <c r="D837" s="1"/>
      <c r="E837" s="32"/>
      <c r="F837" s="1"/>
      <c r="G837" s="32"/>
      <c r="H837" s="32"/>
      <c r="I837" s="32"/>
      <c r="J837" s="1"/>
      <c r="K837" s="1"/>
      <c r="L837" s="1"/>
      <c r="M837" s="33"/>
      <c r="N837" s="1"/>
      <c r="O837" s="1"/>
      <c r="P837" s="47"/>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1"/>
      <c r="AV837" s="1"/>
      <c r="AW837" s="1"/>
      <c r="AX837" s="2"/>
      <c r="AY837" s="1"/>
      <c r="AZ837" s="1"/>
      <c r="BA837" s="1"/>
      <c r="BB837" s="1"/>
      <c r="BC837" s="1"/>
    </row>
    <row r="838" spans="1:55" ht="15.75" customHeight="1">
      <c r="E838" s="32"/>
      <c r="G838" s="32"/>
      <c r="H838" s="32"/>
      <c r="I838" s="32"/>
      <c r="M838" s="33"/>
      <c r="P838" s="58"/>
      <c r="T838" s="1"/>
      <c r="W838" s="1"/>
      <c r="X838" s="1"/>
      <c r="Y838" s="1"/>
      <c r="Z838" s="1"/>
      <c r="AA838" s="1"/>
      <c r="AB838" s="1"/>
      <c r="AC838" s="1"/>
      <c r="AD838" s="1"/>
      <c r="AE838" s="1"/>
      <c r="AF838" s="1"/>
      <c r="AG838" s="1"/>
      <c r="AH838" s="1"/>
      <c r="AI838" s="1"/>
      <c r="AJ838" s="1"/>
      <c r="AK838" s="1"/>
      <c r="AL838" s="1"/>
      <c r="AM838" s="1"/>
      <c r="AN838" s="1"/>
      <c r="AO838" s="1"/>
      <c r="AP838" s="1"/>
      <c r="AQ838" s="1"/>
      <c r="AR838" s="1"/>
      <c r="AU838" s="1"/>
      <c r="AV838" s="1"/>
      <c r="AX838" s="2"/>
    </row>
    <row r="839" spans="1:55" ht="15.75" customHeight="1">
      <c r="E839" s="32"/>
      <c r="G839" s="32"/>
      <c r="H839" s="32"/>
      <c r="I839" s="32"/>
      <c r="M839" s="33"/>
      <c r="P839" s="58"/>
      <c r="T839" s="1"/>
      <c r="W839" s="1"/>
      <c r="X839" s="1"/>
      <c r="Y839" s="1"/>
      <c r="Z839" s="1"/>
      <c r="AA839" s="1"/>
      <c r="AB839" s="1"/>
      <c r="AC839" s="1"/>
      <c r="AD839" s="1"/>
      <c r="AE839" s="1"/>
      <c r="AF839" s="1"/>
      <c r="AG839" s="1"/>
      <c r="AH839" s="1"/>
      <c r="AI839" s="1"/>
      <c r="AJ839" s="1"/>
      <c r="AK839" s="1"/>
      <c r="AL839" s="1"/>
      <c r="AM839" s="1"/>
      <c r="AN839" s="1"/>
      <c r="AO839" s="1"/>
      <c r="AP839" s="1"/>
      <c r="AQ839" s="1"/>
      <c r="AR839" s="1"/>
      <c r="AU839" s="1"/>
      <c r="AV839" s="1"/>
      <c r="AX839" s="2"/>
    </row>
    <row r="840" spans="1:55" ht="15.75" customHeight="1">
      <c r="E840" s="32"/>
      <c r="G840" s="32"/>
      <c r="H840" s="32"/>
      <c r="I840" s="32"/>
      <c r="M840" s="33"/>
      <c r="P840" s="58"/>
      <c r="T840" s="1"/>
      <c r="W840" s="1"/>
      <c r="X840" s="1"/>
      <c r="Y840" s="1"/>
      <c r="Z840" s="1"/>
      <c r="AA840" s="1"/>
      <c r="AB840" s="1"/>
      <c r="AC840" s="1"/>
      <c r="AD840" s="1"/>
      <c r="AE840" s="1"/>
      <c r="AF840" s="1"/>
      <c r="AG840" s="1"/>
      <c r="AH840" s="1"/>
      <c r="AI840" s="1"/>
      <c r="AJ840" s="1"/>
      <c r="AK840" s="1"/>
      <c r="AL840" s="1"/>
      <c r="AM840" s="1"/>
      <c r="AN840" s="1"/>
      <c r="AO840" s="1"/>
      <c r="AP840" s="1"/>
      <c r="AQ840" s="1"/>
      <c r="AR840" s="1"/>
      <c r="AU840" s="1"/>
      <c r="AV840" s="1"/>
      <c r="AX840" s="2"/>
    </row>
    <row r="841" spans="1:55" ht="15.75" customHeight="1">
      <c r="E841" s="32"/>
      <c r="G841" s="32"/>
      <c r="H841" s="32"/>
      <c r="I841" s="32"/>
      <c r="M841" s="33"/>
      <c r="P841" s="58"/>
      <c r="T841" s="1"/>
      <c r="W841" s="1"/>
      <c r="X841" s="1"/>
      <c r="Y841" s="1"/>
      <c r="Z841" s="1"/>
      <c r="AA841" s="1"/>
      <c r="AB841" s="1"/>
      <c r="AC841" s="1"/>
      <c r="AD841" s="1"/>
      <c r="AE841" s="1"/>
      <c r="AF841" s="1"/>
      <c r="AG841" s="1"/>
      <c r="AH841" s="1"/>
      <c r="AI841" s="1"/>
      <c r="AJ841" s="1"/>
      <c r="AK841" s="1"/>
      <c r="AL841" s="1"/>
      <c r="AM841" s="1"/>
      <c r="AN841" s="1"/>
      <c r="AO841" s="1"/>
      <c r="AP841" s="1"/>
      <c r="AQ841" s="1"/>
      <c r="AR841" s="1"/>
      <c r="AU841" s="1"/>
      <c r="AV841" s="1"/>
      <c r="AX841" s="2"/>
    </row>
    <row r="842" spans="1:55" ht="15.75" customHeight="1">
      <c r="E842" s="32"/>
      <c r="G842" s="32"/>
      <c r="H842" s="32"/>
      <c r="I842" s="32"/>
      <c r="M842" s="33"/>
      <c r="P842" s="58"/>
      <c r="T842" s="1"/>
      <c r="W842" s="1"/>
      <c r="X842" s="1"/>
      <c r="Y842" s="1"/>
      <c r="Z842" s="1"/>
      <c r="AA842" s="1"/>
      <c r="AB842" s="1"/>
      <c r="AC842" s="1"/>
      <c r="AD842" s="1"/>
      <c r="AE842" s="1"/>
      <c r="AF842" s="1"/>
      <c r="AG842" s="1"/>
      <c r="AH842" s="1"/>
      <c r="AI842" s="1"/>
      <c r="AJ842" s="1"/>
      <c r="AK842" s="1"/>
      <c r="AL842" s="1"/>
      <c r="AM842" s="1"/>
      <c r="AN842" s="1"/>
      <c r="AO842" s="1"/>
      <c r="AP842" s="1"/>
      <c r="AQ842" s="1"/>
      <c r="AR842" s="1"/>
      <c r="AU842" s="1"/>
      <c r="AV842" s="1"/>
      <c r="AX842" s="2"/>
    </row>
    <row r="843" spans="1:55" ht="15.75" customHeight="1">
      <c r="E843" s="32"/>
      <c r="G843" s="32"/>
      <c r="H843" s="32"/>
      <c r="I843" s="32"/>
      <c r="M843" s="33"/>
      <c r="P843" s="58"/>
      <c r="T843" s="1"/>
      <c r="W843" s="1"/>
      <c r="X843" s="1"/>
      <c r="Y843" s="1"/>
      <c r="Z843" s="1"/>
      <c r="AA843" s="1"/>
      <c r="AB843" s="1"/>
      <c r="AC843" s="1"/>
      <c r="AD843" s="1"/>
      <c r="AE843" s="1"/>
      <c r="AF843" s="1"/>
      <c r="AG843" s="1"/>
      <c r="AH843" s="1"/>
      <c r="AI843" s="1"/>
      <c r="AJ843" s="1"/>
      <c r="AK843" s="1"/>
      <c r="AL843" s="1"/>
      <c r="AM843" s="1"/>
      <c r="AN843" s="1"/>
      <c r="AO843" s="1"/>
      <c r="AP843" s="1"/>
      <c r="AQ843" s="1"/>
      <c r="AR843" s="1"/>
      <c r="AU843" s="1"/>
      <c r="AV843" s="1"/>
      <c r="AX843" s="2"/>
    </row>
    <row r="844" spans="1:55" ht="15.75" customHeight="1">
      <c r="E844" s="32"/>
      <c r="G844" s="32"/>
      <c r="H844" s="32"/>
      <c r="I844" s="32"/>
      <c r="M844" s="33"/>
      <c r="P844" s="58"/>
      <c r="T844" s="1"/>
      <c r="W844" s="1"/>
      <c r="X844" s="1"/>
      <c r="Y844" s="1"/>
      <c r="Z844" s="1"/>
      <c r="AA844" s="1"/>
      <c r="AB844" s="1"/>
      <c r="AC844" s="1"/>
      <c r="AD844" s="1"/>
      <c r="AE844" s="1"/>
      <c r="AF844" s="1"/>
      <c r="AG844" s="1"/>
      <c r="AH844" s="1"/>
      <c r="AI844" s="1"/>
      <c r="AJ844" s="1"/>
      <c r="AK844" s="1"/>
      <c r="AL844" s="1"/>
      <c r="AM844" s="1"/>
      <c r="AN844" s="1"/>
      <c r="AO844" s="1"/>
      <c r="AP844" s="1"/>
      <c r="AQ844" s="1"/>
      <c r="AR844" s="1"/>
      <c r="AU844" s="1"/>
      <c r="AV844" s="1"/>
      <c r="AX844" s="2"/>
    </row>
    <row r="845" spans="1:55" ht="15.75" customHeight="1">
      <c r="E845" s="32"/>
      <c r="G845" s="32"/>
      <c r="H845" s="32"/>
      <c r="I845" s="32"/>
      <c r="M845" s="33"/>
      <c r="P845" s="58"/>
      <c r="T845" s="1"/>
      <c r="W845" s="1"/>
      <c r="X845" s="1"/>
      <c r="Y845" s="1"/>
      <c r="Z845" s="1"/>
      <c r="AA845" s="1"/>
      <c r="AB845" s="1"/>
      <c r="AC845" s="1"/>
      <c r="AD845" s="1"/>
      <c r="AE845" s="1"/>
      <c r="AF845" s="1"/>
      <c r="AG845" s="1"/>
      <c r="AH845" s="1"/>
      <c r="AI845" s="1"/>
      <c r="AJ845" s="1"/>
      <c r="AK845" s="1"/>
      <c r="AL845" s="1"/>
      <c r="AM845" s="1"/>
      <c r="AN845" s="1"/>
      <c r="AO845" s="1"/>
      <c r="AP845" s="1"/>
      <c r="AQ845" s="1"/>
      <c r="AR845" s="1"/>
      <c r="AU845" s="1"/>
      <c r="AV845" s="1"/>
      <c r="AX845" s="2"/>
    </row>
    <row r="846" spans="1:55" ht="15.75" customHeight="1">
      <c r="E846" s="32"/>
      <c r="G846" s="32"/>
      <c r="H846" s="32"/>
      <c r="I846" s="32"/>
      <c r="M846" s="33"/>
      <c r="P846" s="58"/>
      <c r="T846" s="1"/>
      <c r="W846" s="1"/>
      <c r="X846" s="1"/>
      <c r="Y846" s="1"/>
      <c r="Z846" s="1"/>
      <c r="AA846" s="1"/>
      <c r="AB846" s="1"/>
      <c r="AC846" s="1"/>
      <c r="AD846" s="1"/>
      <c r="AE846" s="1"/>
      <c r="AF846" s="1"/>
      <c r="AG846" s="1"/>
      <c r="AH846" s="1"/>
      <c r="AI846" s="1"/>
      <c r="AJ846" s="1"/>
      <c r="AK846" s="1"/>
      <c r="AL846" s="1"/>
      <c r="AM846" s="1"/>
      <c r="AN846" s="1"/>
      <c r="AO846" s="1"/>
      <c r="AP846" s="1"/>
      <c r="AQ846" s="1"/>
      <c r="AR846" s="1"/>
      <c r="AU846" s="1"/>
      <c r="AV846" s="1"/>
      <c r="AX846" s="2"/>
    </row>
    <row r="847" spans="1:55" ht="15.75" customHeight="1">
      <c r="E847" s="32"/>
      <c r="G847" s="32"/>
      <c r="H847" s="32"/>
      <c r="I847" s="32"/>
      <c r="M847" s="33"/>
      <c r="P847" s="58"/>
      <c r="T847" s="1"/>
      <c r="W847" s="1"/>
      <c r="X847" s="1"/>
      <c r="Y847" s="1"/>
      <c r="Z847" s="1"/>
      <c r="AA847" s="1"/>
      <c r="AB847" s="1"/>
      <c r="AC847" s="1"/>
      <c r="AD847" s="1"/>
      <c r="AE847" s="1"/>
      <c r="AF847" s="1"/>
      <c r="AG847" s="1"/>
      <c r="AH847" s="1"/>
      <c r="AI847" s="1"/>
      <c r="AJ847" s="1"/>
      <c r="AK847" s="1"/>
      <c r="AL847" s="1"/>
      <c r="AM847" s="1"/>
      <c r="AN847" s="1"/>
      <c r="AO847" s="1"/>
      <c r="AP847" s="1"/>
      <c r="AQ847" s="1"/>
      <c r="AR847" s="1"/>
      <c r="AU847" s="1"/>
      <c r="AV847" s="1"/>
      <c r="AX847" s="2"/>
    </row>
    <row r="848" spans="1:55" ht="15.75" customHeight="1">
      <c r="E848" s="32"/>
      <c r="G848" s="32"/>
      <c r="H848" s="32"/>
      <c r="I848" s="32"/>
      <c r="M848" s="33"/>
      <c r="P848" s="58"/>
      <c r="T848" s="1"/>
      <c r="W848" s="1"/>
      <c r="X848" s="1"/>
      <c r="Y848" s="1"/>
      <c r="Z848" s="1"/>
      <c r="AA848" s="1"/>
      <c r="AB848" s="1"/>
      <c r="AC848" s="1"/>
      <c r="AD848" s="1"/>
      <c r="AE848" s="1"/>
      <c r="AF848" s="1"/>
      <c r="AG848" s="1"/>
      <c r="AH848" s="1"/>
      <c r="AI848" s="1"/>
      <c r="AJ848" s="1"/>
      <c r="AK848" s="1"/>
      <c r="AL848" s="1"/>
      <c r="AM848" s="1"/>
      <c r="AN848" s="1"/>
      <c r="AO848" s="1"/>
      <c r="AP848" s="1"/>
      <c r="AQ848" s="1"/>
      <c r="AR848" s="1"/>
      <c r="AU848" s="1"/>
      <c r="AV848" s="1"/>
      <c r="AX848" s="2"/>
    </row>
    <row r="849" spans="5:50" ht="15.75" customHeight="1">
      <c r="E849" s="32"/>
      <c r="G849" s="32"/>
      <c r="H849" s="32"/>
      <c r="I849" s="32"/>
      <c r="M849" s="33"/>
      <c r="P849" s="58"/>
      <c r="T849" s="1"/>
      <c r="W849" s="1"/>
      <c r="X849" s="1"/>
      <c r="Y849" s="1"/>
      <c r="Z849" s="1"/>
      <c r="AA849" s="1"/>
      <c r="AB849" s="1"/>
      <c r="AC849" s="1"/>
      <c r="AD849" s="1"/>
      <c r="AE849" s="1"/>
      <c r="AF849" s="1"/>
      <c r="AG849" s="1"/>
      <c r="AH849" s="1"/>
      <c r="AI849" s="1"/>
      <c r="AJ849" s="1"/>
      <c r="AK849" s="1"/>
      <c r="AL849" s="1"/>
      <c r="AM849" s="1"/>
      <c r="AN849" s="1"/>
      <c r="AO849" s="1"/>
      <c r="AP849" s="1"/>
      <c r="AQ849" s="1"/>
      <c r="AR849" s="1"/>
      <c r="AU849" s="1"/>
      <c r="AV849" s="1"/>
      <c r="AX849" s="2"/>
    </row>
    <row r="850" spans="5:50" ht="15.75" customHeight="1">
      <c r="E850" s="32"/>
      <c r="G850" s="32"/>
      <c r="H850" s="32"/>
      <c r="I850" s="32"/>
      <c r="M850" s="33"/>
      <c r="P850" s="58"/>
      <c r="T850" s="1"/>
      <c r="W850" s="1"/>
      <c r="X850" s="1"/>
      <c r="Y850" s="1"/>
      <c r="Z850" s="1"/>
      <c r="AA850" s="1"/>
      <c r="AB850" s="1"/>
      <c r="AC850" s="1"/>
      <c r="AD850" s="1"/>
      <c r="AE850" s="1"/>
      <c r="AF850" s="1"/>
      <c r="AG850" s="1"/>
      <c r="AH850" s="1"/>
      <c r="AI850" s="1"/>
      <c r="AJ850" s="1"/>
      <c r="AK850" s="1"/>
      <c r="AL850" s="1"/>
      <c r="AM850" s="1"/>
      <c r="AN850" s="1"/>
      <c r="AO850" s="1"/>
      <c r="AP850" s="1"/>
      <c r="AQ850" s="1"/>
      <c r="AR850" s="1"/>
      <c r="AU850" s="1"/>
      <c r="AV850" s="1"/>
      <c r="AX850" s="2"/>
    </row>
    <row r="851" spans="5:50" ht="15.75" customHeight="1">
      <c r="E851" s="32"/>
      <c r="G851" s="32"/>
      <c r="H851" s="32"/>
      <c r="I851" s="32"/>
      <c r="M851" s="33"/>
      <c r="P851" s="58"/>
      <c r="T851" s="1"/>
      <c r="W851" s="1"/>
      <c r="X851" s="1"/>
      <c r="Y851" s="1"/>
      <c r="Z851" s="1"/>
      <c r="AA851" s="1"/>
      <c r="AB851" s="1"/>
      <c r="AC851" s="1"/>
      <c r="AD851" s="1"/>
      <c r="AE851" s="1"/>
      <c r="AF851" s="1"/>
      <c r="AG851" s="1"/>
      <c r="AH851" s="1"/>
      <c r="AI851" s="1"/>
      <c r="AJ851" s="1"/>
      <c r="AK851" s="1"/>
      <c r="AL851" s="1"/>
      <c r="AM851" s="1"/>
      <c r="AN851" s="1"/>
      <c r="AO851" s="1"/>
      <c r="AP851" s="1"/>
      <c r="AQ851" s="1"/>
      <c r="AR851" s="1"/>
      <c r="AU851" s="1"/>
      <c r="AV851" s="1"/>
      <c r="AX851" s="2"/>
    </row>
    <row r="852" spans="5:50" ht="15.75" customHeight="1">
      <c r="E852" s="32"/>
      <c r="G852" s="32"/>
      <c r="H852" s="32"/>
      <c r="I852" s="32"/>
      <c r="M852" s="33"/>
      <c r="P852" s="58"/>
      <c r="T852" s="1"/>
      <c r="W852" s="1"/>
      <c r="X852" s="1"/>
      <c r="Y852" s="1"/>
      <c r="Z852" s="1"/>
      <c r="AA852" s="1"/>
      <c r="AB852" s="1"/>
      <c r="AC852" s="1"/>
      <c r="AD852" s="1"/>
      <c r="AE852" s="1"/>
      <c r="AF852" s="1"/>
      <c r="AG852" s="1"/>
      <c r="AH852" s="1"/>
      <c r="AI852" s="1"/>
      <c r="AJ852" s="1"/>
      <c r="AK852" s="1"/>
      <c r="AL852" s="1"/>
      <c r="AM852" s="1"/>
      <c r="AN852" s="1"/>
      <c r="AO852" s="1"/>
      <c r="AP852" s="1"/>
      <c r="AQ852" s="1"/>
      <c r="AR852" s="1"/>
      <c r="AU852" s="1"/>
      <c r="AV852" s="1"/>
      <c r="AX852" s="2"/>
    </row>
    <row r="853" spans="5:50" ht="15.75" customHeight="1">
      <c r="E853" s="32"/>
      <c r="G853" s="32"/>
      <c r="H853" s="32"/>
      <c r="I853" s="32"/>
      <c r="M853" s="33"/>
      <c r="P853" s="58"/>
      <c r="T853" s="1"/>
      <c r="W853" s="1"/>
      <c r="X853" s="1"/>
      <c r="Y853" s="1"/>
      <c r="Z853" s="1"/>
      <c r="AA853" s="1"/>
      <c r="AB853" s="1"/>
      <c r="AC853" s="1"/>
      <c r="AD853" s="1"/>
      <c r="AE853" s="1"/>
      <c r="AF853" s="1"/>
      <c r="AG853" s="1"/>
      <c r="AH853" s="1"/>
      <c r="AI853" s="1"/>
      <c r="AJ853" s="1"/>
      <c r="AK853" s="1"/>
      <c r="AL853" s="1"/>
      <c r="AM853" s="1"/>
      <c r="AN853" s="1"/>
      <c r="AO853" s="1"/>
      <c r="AP853" s="1"/>
      <c r="AQ853" s="1"/>
      <c r="AR853" s="1"/>
      <c r="AU853" s="1"/>
      <c r="AV853" s="1"/>
      <c r="AX853" s="2"/>
    </row>
    <row r="854" spans="5:50" ht="15.75" customHeight="1">
      <c r="E854" s="32"/>
      <c r="G854" s="32"/>
      <c r="H854" s="32"/>
      <c r="I854" s="32"/>
      <c r="M854" s="33"/>
      <c r="P854" s="58"/>
      <c r="T854" s="1"/>
      <c r="W854" s="1"/>
      <c r="X854" s="1"/>
      <c r="Y854" s="1"/>
      <c r="Z854" s="1"/>
      <c r="AA854" s="1"/>
      <c r="AB854" s="1"/>
      <c r="AC854" s="1"/>
      <c r="AD854" s="1"/>
      <c r="AE854" s="1"/>
      <c r="AF854" s="1"/>
      <c r="AG854" s="1"/>
      <c r="AH854" s="1"/>
      <c r="AI854" s="1"/>
      <c r="AJ854" s="1"/>
      <c r="AK854" s="1"/>
      <c r="AL854" s="1"/>
      <c r="AM854" s="1"/>
      <c r="AN854" s="1"/>
      <c r="AO854" s="1"/>
      <c r="AP854" s="1"/>
      <c r="AQ854" s="1"/>
      <c r="AR854" s="1"/>
      <c r="AU854" s="1"/>
      <c r="AV854" s="1"/>
      <c r="AX854" s="2"/>
    </row>
    <row r="855" spans="5:50" ht="15.75" customHeight="1">
      <c r="E855" s="32"/>
      <c r="G855" s="32"/>
      <c r="H855" s="32"/>
      <c r="I855" s="32"/>
      <c r="M855" s="33"/>
      <c r="P855" s="58"/>
      <c r="T855" s="1"/>
      <c r="W855" s="1"/>
      <c r="X855" s="1"/>
      <c r="Y855" s="1"/>
      <c r="Z855" s="1"/>
      <c r="AA855" s="1"/>
      <c r="AB855" s="1"/>
      <c r="AC855" s="1"/>
      <c r="AD855" s="1"/>
      <c r="AE855" s="1"/>
      <c r="AF855" s="1"/>
      <c r="AG855" s="1"/>
      <c r="AH855" s="1"/>
      <c r="AI855" s="1"/>
      <c r="AJ855" s="1"/>
      <c r="AK855" s="1"/>
      <c r="AL855" s="1"/>
      <c r="AM855" s="1"/>
      <c r="AN855" s="1"/>
      <c r="AO855" s="1"/>
      <c r="AP855" s="1"/>
      <c r="AQ855" s="1"/>
      <c r="AR855" s="1"/>
      <c r="AU855" s="1"/>
      <c r="AV855" s="1"/>
      <c r="AX855" s="2"/>
    </row>
    <row r="856" spans="5:50" ht="15.75" customHeight="1">
      <c r="E856" s="32"/>
      <c r="G856" s="32"/>
      <c r="H856" s="32"/>
      <c r="I856" s="32"/>
      <c r="M856" s="33"/>
      <c r="P856" s="58"/>
      <c r="T856" s="1"/>
      <c r="W856" s="1"/>
      <c r="X856" s="1"/>
      <c r="Y856" s="1"/>
      <c r="Z856" s="1"/>
      <c r="AA856" s="1"/>
      <c r="AB856" s="1"/>
      <c r="AC856" s="1"/>
      <c r="AD856" s="1"/>
      <c r="AE856" s="1"/>
      <c r="AF856" s="1"/>
      <c r="AG856" s="1"/>
      <c r="AH856" s="1"/>
      <c r="AI856" s="1"/>
      <c r="AJ856" s="1"/>
      <c r="AK856" s="1"/>
      <c r="AL856" s="1"/>
      <c r="AM856" s="1"/>
      <c r="AN856" s="1"/>
      <c r="AO856" s="1"/>
      <c r="AP856" s="1"/>
      <c r="AQ856" s="1"/>
      <c r="AR856" s="1"/>
      <c r="AU856" s="1"/>
      <c r="AV856" s="1"/>
      <c r="AX856" s="2"/>
    </row>
    <row r="857" spans="5:50" ht="15.75" customHeight="1">
      <c r="E857" s="32"/>
      <c r="G857" s="32"/>
      <c r="H857" s="32"/>
      <c r="I857" s="32"/>
      <c r="M857" s="33"/>
      <c r="P857" s="58"/>
      <c r="T857" s="1"/>
      <c r="W857" s="1"/>
      <c r="X857" s="1"/>
      <c r="Y857" s="1"/>
      <c r="Z857" s="1"/>
      <c r="AA857" s="1"/>
      <c r="AB857" s="1"/>
      <c r="AC857" s="1"/>
      <c r="AD857" s="1"/>
      <c r="AE857" s="1"/>
      <c r="AF857" s="1"/>
      <c r="AG857" s="1"/>
      <c r="AH857" s="1"/>
      <c r="AI857" s="1"/>
      <c r="AJ857" s="1"/>
      <c r="AK857" s="1"/>
      <c r="AL857" s="1"/>
      <c r="AM857" s="1"/>
      <c r="AN857" s="1"/>
      <c r="AO857" s="1"/>
      <c r="AP857" s="1"/>
      <c r="AQ857" s="1"/>
      <c r="AR857" s="1"/>
      <c r="AU857" s="1"/>
      <c r="AV857" s="1"/>
      <c r="AX857" s="2"/>
    </row>
    <row r="858" spans="5:50" ht="15.75" customHeight="1">
      <c r="E858" s="32"/>
      <c r="G858" s="32"/>
      <c r="H858" s="32"/>
      <c r="I858" s="32"/>
      <c r="M858" s="33"/>
      <c r="P858" s="58"/>
      <c r="T858" s="1"/>
      <c r="W858" s="1"/>
      <c r="X858" s="1"/>
      <c r="Y858" s="1"/>
      <c r="Z858" s="1"/>
      <c r="AA858" s="1"/>
      <c r="AB858" s="1"/>
      <c r="AC858" s="1"/>
      <c r="AD858" s="1"/>
      <c r="AE858" s="1"/>
      <c r="AF858" s="1"/>
      <c r="AG858" s="1"/>
      <c r="AH858" s="1"/>
      <c r="AI858" s="1"/>
      <c r="AJ858" s="1"/>
      <c r="AK858" s="1"/>
      <c r="AL858" s="1"/>
      <c r="AM858" s="1"/>
      <c r="AN858" s="1"/>
      <c r="AO858" s="1"/>
      <c r="AP858" s="1"/>
      <c r="AQ858" s="1"/>
      <c r="AR858" s="1"/>
      <c r="AU858" s="1"/>
      <c r="AV858" s="1"/>
      <c r="AX858" s="2"/>
    </row>
    <row r="859" spans="5:50" ht="15.75" customHeight="1">
      <c r="E859" s="32"/>
      <c r="G859" s="32"/>
      <c r="H859" s="32"/>
      <c r="I859" s="32"/>
      <c r="M859" s="33"/>
      <c r="P859" s="58"/>
      <c r="T859" s="1"/>
      <c r="W859" s="1"/>
      <c r="X859" s="1"/>
      <c r="Y859" s="1"/>
      <c r="Z859" s="1"/>
      <c r="AA859" s="1"/>
      <c r="AB859" s="1"/>
      <c r="AC859" s="1"/>
      <c r="AD859" s="1"/>
      <c r="AE859" s="1"/>
      <c r="AF859" s="1"/>
      <c r="AG859" s="1"/>
      <c r="AH859" s="1"/>
      <c r="AI859" s="1"/>
      <c r="AJ859" s="1"/>
      <c r="AK859" s="1"/>
      <c r="AL859" s="1"/>
      <c r="AM859" s="1"/>
      <c r="AN859" s="1"/>
      <c r="AO859" s="1"/>
      <c r="AP859" s="1"/>
      <c r="AQ859" s="1"/>
      <c r="AR859" s="1"/>
      <c r="AU859" s="1"/>
      <c r="AV859" s="1"/>
      <c r="AX859" s="2"/>
    </row>
    <row r="860" spans="5:50" ht="15.75" customHeight="1">
      <c r="E860" s="32"/>
      <c r="G860" s="32"/>
      <c r="H860" s="32"/>
      <c r="I860" s="32"/>
      <c r="M860" s="33"/>
      <c r="P860" s="58"/>
      <c r="T860" s="1"/>
      <c r="W860" s="1"/>
      <c r="X860" s="1"/>
      <c r="Y860" s="1"/>
      <c r="Z860" s="1"/>
      <c r="AA860" s="1"/>
      <c r="AB860" s="1"/>
      <c r="AC860" s="1"/>
      <c r="AD860" s="1"/>
      <c r="AE860" s="1"/>
      <c r="AF860" s="1"/>
      <c r="AG860" s="1"/>
      <c r="AH860" s="1"/>
      <c r="AI860" s="1"/>
      <c r="AJ860" s="1"/>
      <c r="AK860" s="1"/>
      <c r="AL860" s="1"/>
      <c r="AM860" s="1"/>
      <c r="AN860" s="1"/>
      <c r="AO860" s="1"/>
      <c r="AP860" s="1"/>
      <c r="AQ860" s="1"/>
      <c r="AR860" s="1"/>
      <c r="AU860" s="1"/>
      <c r="AV860" s="1"/>
      <c r="AX860" s="2"/>
    </row>
    <row r="861" spans="5:50" ht="15.75" customHeight="1">
      <c r="E861" s="32"/>
      <c r="G861" s="32"/>
      <c r="H861" s="32"/>
      <c r="I861" s="32"/>
      <c r="M861" s="33"/>
      <c r="P861" s="58"/>
      <c r="T861" s="1"/>
      <c r="W861" s="1"/>
      <c r="X861" s="1"/>
      <c r="Y861" s="1"/>
      <c r="Z861" s="1"/>
      <c r="AA861" s="1"/>
      <c r="AB861" s="1"/>
      <c r="AC861" s="1"/>
      <c r="AD861" s="1"/>
      <c r="AE861" s="1"/>
      <c r="AF861" s="1"/>
      <c r="AG861" s="1"/>
      <c r="AH861" s="1"/>
      <c r="AI861" s="1"/>
      <c r="AJ861" s="1"/>
      <c r="AK861" s="1"/>
      <c r="AL861" s="1"/>
      <c r="AM861" s="1"/>
      <c r="AN861" s="1"/>
      <c r="AO861" s="1"/>
      <c r="AP861" s="1"/>
      <c r="AQ861" s="1"/>
      <c r="AR861" s="1"/>
      <c r="AU861" s="1"/>
      <c r="AV861" s="1"/>
      <c r="AX861" s="2"/>
    </row>
    <row r="862" spans="5:50" ht="15.75" customHeight="1">
      <c r="E862" s="32"/>
      <c r="G862" s="32"/>
      <c r="H862" s="32"/>
      <c r="I862" s="32"/>
      <c r="M862" s="33"/>
      <c r="P862" s="58"/>
      <c r="T862" s="1"/>
      <c r="W862" s="1"/>
      <c r="X862" s="1"/>
      <c r="Y862" s="1"/>
      <c r="Z862" s="1"/>
      <c r="AA862" s="1"/>
      <c r="AB862" s="1"/>
      <c r="AC862" s="1"/>
      <c r="AD862" s="1"/>
      <c r="AE862" s="1"/>
      <c r="AF862" s="1"/>
      <c r="AG862" s="1"/>
      <c r="AH862" s="1"/>
      <c r="AI862" s="1"/>
      <c r="AJ862" s="1"/>
      <c r="AK862" s="1"/>
      <c r="AL862" s="1"/>
      <c r="AM862" s="1"/>
      <c r="AN862" s="1"/>
      <c r="AO862" s="1"/>
      <c r="AP862" s="1"/>
      <c r="AQ862" s="1"/>
      <c r="AR862" s="1"/>
      <c r="AU862" s="1"/>
      <c r="AV862" s="1"/>
      <c r="AX862" s="2"/>
    </row>
    <row r="863" spans="5:50" ht="15.75" customHeight="1">
      <c r="E863" s="32"/>
      <c r="G863" s="32"/>
      <c r="H863" s="32"/>
      <c r="I863" s="32"/>
      <c r="M863" s="33"/>
      <c r="P863" s="58"/>
      <c r="T863" s="1"/>
      <c r="W863" s="1"/>
      <c r="X863" s="1"/>
      <c r="Y863" s="1"/>
      <c r="Z863" s="1"/>
      <c r="AA863" s="1"/>
      <c r="AB863" s="1"/>
      <c r="AC863" s="1"/>
      <c r="AD863" s="1"/>
      <c r="AE863" s="1"/>
      <c r="AF863" s="1"/>
      <c r="AG863" s="1"/>
      <c r="AH863" s="1"/>
      <c r="AI863" s="1"/>
      <c r="AJ863" s="1"/>
      <c r="AK863" s="1"/>
      <c r="AL863" s="1"/>
      <c r="AM863" s="1"/>
      <c r="AN863" s="1"/>
      <c r="AO863" s="1"/>
      <c r="AP863" s="1"/>
      <c r="AQ863" s="1"/>
      <c r="AR863" s="1"/>
      <c r="AU863" s="1"/>
      <c r="AV863" s="1"/>
      <c r="AX863" s="2"/>
    </row>
    <row r="864" spans="5:50" ht="15.75" customHeight="1">
      <c r="E864" s="32"/>
      <c r="G864" s="32"/>
      <c r="H864" s="32"/>
      <c r="I864" s="32"/>
      <c r="M864" s="33"/>
      <c r="P864" s="58"/>
      <c r="T864" s="1"/>
      <c r="W864" s="1"/>
      <c r="X864" s="1"/>
      <c r="Y864" s="1"/>
      <c r="Z864" s="1"/>
      <c r="AA864" s="1"/>
      <c r="AB864" s="1"/>
      <c r="AC864" s="1"/>
      <c r="AD864" s="1"/>
      <c r="AE864" s="1"/>
      <c r="AF864" s="1"/>
      <c r="AG864" s="1"/>
      <c r="AH864" s="1"/>
      <c r="AI864" s="1"/>
      <c r="AJ864" s="1"/>
      <c r="AK864" s="1"/>
      <c r="AL864" s="1"/>
      <c r="AM864" s="1"/>
      <c r="AN864" s="1"/>
      <c r="AO864" s="1"/>
      <c r="AP864" s="1"/>
      <c r="AQ864" s="1"/>
      <c r="AR864" s="1"/>
      <c r="AU864" s="1"/>
      <c r="AV864" s="1"/>
      <c r="AX864" s="2"/>
    </row>
    <row r="865" spans="5:50" ht="15.75" customHeight="1">
      <c r="E865" s="32"/>
      <c r="G865" s="32"/>
      <c r="H865" s="32"/>
      <c r="I865" s="32"/>
      <c r="M865" s="33"/>
      <c r="P865" s="58"/>
      <c r="T865" s="1"/>
      <c r="W865" s="1"/>
      <c r="X865" s="1"/>
      <c r="Y865" s="1"/>
      <c r="Z865" s="1"/>
      <c r="AA865" s="1"/>
      <c r="AB865" s="1"/>
      <c r="AC865" s="1"/>
      <c r="AD865" s="1"/>
      <c r="AE865" s="1"/>
      <c r="AF865" s="1"/>
      <c r="AG865" s="1"/>
      <c r="AH865" s="1"/>
      <c r="AI865" s="1"/>
      <c r="AJ865" s="1"/>
      <c r="AK865" s="1"/>
      <c r="AL865" s="1"/>
      <c r="AM865" s="1"/>
      <c r="AN865" s="1"/>
      <c r="AO865" s="1"/>
      <c r="AP865" s="1"/>
      <c r="AQ865" s="1"/>
      <c r="AR865" s="1"/>
      <c r="AU865" s="1"/>
      <c r="AV865" s="1"/>
      <c r="AX865" s="2"/>
    </row>
    <row r="866" spans="5:50" ht="15.75" customHeight="1">
      <c r="E866" s="32"/>
      <c r="G866" s="32"/>
      <c r="H866" s="32"/>
      <c r="I866" s="32"/>
      <c r="M866" s="33"/>
      <c r="P866" s="58"/>
      <c r="T866" s="1"/>
      <c r="W866" s="1"/>
      <c r="X866" s="1"/>
      <c r="Y866" s="1"/>
      <c r="Z866" s="1"/>
      <c r="AA866" s="1"/>
      <c r="AB866" s="1"/>
      <c r="AC866" s="1"/>
      <c r="AD866" s="1"/>
      <c r="AE866" s="1"/>
      <c r="AF866" s="1"/>
      <c r="AG866" s="1"/>
      <c r="AH866" s="1"/>
      <c r="AI866" s="1"/>
      <c r="AJ866" s="1"/>
      <c r="AK866" s="1"/>
      <c r="AL866" s="1"/>
      <c r="AM866" s="1"/>
      <c r="AN866" s="1"/>
      <c r="AO866" s="1"/>
      <c r="AP866" s="1"/>
      <c r="AQ866" s="1"/>
      <c r="AR866" s="1"/>
      <c r="AU866" s="1"/>
      <c r="AV866" s="1"/>
      <c r="AX866" s="2"/>
    </row>
    <row r="867" spans="5:50" ht="15.75" customHeight="1">
      <c r="E867" s="32"/>
      <c r="G867" s="32"/>
      <c r="H867" s="32"/>
      <c r="I867" s="32"/>
      <c r="M867" s="33"/>
      <c r="P867" s="58"/>
      <c r="T867" s="1"/>
      <c r="W867" s="1"/>
      <c r="X867" s="1"/>
      <c r="Y867" s="1"/>
      <c r="Z867" s="1"/>
      <c r="AA867" s="1"/>
      <c r="AB867" s="1"/>
      <c r="AC867" s="1"/>
      <c r="AD867" s="1"/>
      <c r="AE867" s="1"/>
      <c r="AF867" s="1"/>
      <c r="AG867" s="1"/>
      <c r="AH867" s="1"/>
      <c r="AI867" s="1"/>
      <c r="AJ867" s="1"/>
      <c r="AK867" s="1"/>
      <c r="AL867" s="1"/>
      <c r="AM867" s="1"/>
      <c r="AN867" s="1"/>
      <c r="AO867" s="1"/>
      <c r="AP867" s="1"/>
      <c r="AQ867" s="1"/>
      <c r="AR867" s="1"/>
      <c r="AU867" s="1"/>
      <c r="AV867" s="1"/>
      <c r="AX867" s="2"/>
    </row>
    <row r="868" spans="5:50" ht="15.75" customHeight="1">
      <c r="E868" s="32"/>
      <c r="G868" s="32"/>
      <c r="H868" s="32"/>
      <c r="I868" s="32"/>
      <c r="M868" s="33"/>
      <c r="P868" s="58"/>
      <c r="T868" s="1"/>
      <c r="W868" s="1"/>
      <c r="X868" s="1"/>
      <c r="Y868" s="1"/>
      <c r="Z868" s="1"/>
      <c r="AA868" s="1"/>
      <c r="AB868" s="1"/>
      <c r="AC868" s="1"/>
      <c r="AD868" s="1"/>
      <c r="AE868" s="1"/>
      <c r="AF868" s="1"/>
      <c r="AG868" s="1"/>
      <c r="AH868" s="1"/>
      <c r="AI868" s="1"/>
      <c r="AJ868" s="1"/>
      <c r="AK868" s="1"/>
      <c r="AL868" s="1"/>
      <c r="AM868" s="1"/>
      <c r="AN868" s="1"/>
      <c r="AO868" s="1"/>
      <c r="AP868" s="1"/>
      <c r="AQ868" s="1"/>
      <c r="AR868" s="1"/>
      <c r="AU868" s="1"/>
      <c r="AV868" s="1"/>
      <c r="AX868" s="2"/>
    </row>
    <row r="869" spans="5:50" ht="15.75" customHeight="1">
      <c r="E869" s="32"/>
      <c r="G869" s="32"/>
      <c r="H869" s="32"/>
      <c r="I869" s="32"/>
      <c r="M869" s="33"/>
      <c r="P869" s="58"/>
      <c r="T869" s="1"/>
      <c r="W869" s="1"/>
      <c r="X869" s="1"/>
      <c r="Y869" s="1"/>
      <c r="Z869" s="1"/>
      <c r="AA869" s="1"/>
      <c r="AB869" s="1"/>
      <c r="AC869" s="1"/>
      <c r="AD869" s="1"/>
      <c r="AE869" s="1"/>
      <c r="AF869" s="1"/>
      <c r="AG869" s="1"/>
      <c r="AH869" s="1"/>
      <c r="AI869" s="1"/>
      <c r="AJ869" s="1"/>
      <c r="AK869" s="1"/>
      <c r="AL869" s="1"/>
      <c r="AM869" s="1"/>
      <c r="AN869" s="1"/>
      <c r="AO869" s="1"/>
      <c r="AP869" s="1"/>
      <c r="AQ869" s="1"/>
      <c r="AR869" s="1"/>
      <c r="AU869" s="1"/>
      <c r="AV869" s="1"/>
      <c r="AX869" s="2"/>
    </row>
    <row r="870" spans="5:50" ht="15.75" customHeight="1">
      <c r="E870" s="32"/>
      <c r="G870" s="32"/>
      <c r="H870" s="32"/>
      <c r="I870" s="32"/>
      <c r="M870" s="33"/>
      <c r="P870" s="58"/>
      <c r="T870" s="1"/>
      <c r="W870" s="1"/>
      <c r="X870" s="1"/>
      <c r="Y870" s="1"/>
      <c r="Z870" s="1"/>
      <c r="AA870" s="1"/>
      <c r="AB870" s="1"/>
      <c r="AC870" s="1"/>
      <c r="AD870" s="1"/>
      <c r="AE870" s="1"/>
      <c r="AF870" s="1"/>
      <c r="AG870" s="1"/>
      <c r="AH870" s="1"/>
      <c r="AI870" s="1"/>
      <c r="AJ870" s="1"/>
      <c r="AK870" s="1"/>
      <c r="AL870" s="1"/>
      <c r="AM870" s="1"/>
      <c r="AN870" s="1"/>
      <c r="AO870" s="1"/>
      <c r="AP870" s="1"/>
      <c r="AQ870" s="1"/>
      <c r="AR870" s="1"/>
      <c r="AU870" s="1"/>
      <c r="AV870" s="1"/>
      <c r="AX870" s="2"/>
    </row>
    <row r="871" spans="5:50" ht="15.75" customHeight="1">
      <c r="E871" s="32"/>
      <c r="G871" s="32"/>
      <c r="H871" s="32"/>
      <c r="I871" s="32"/>
      <c r="M871" s="33"/>
      <c r="P871" s="58"/>
      <c r="T871" s="1"/>
      <c r="W871" s="1"/>
      <c r="X871" s="1"/>
      <c r="Y871" s="1"/>
      <c r="Z871" s="1"/>
      <c r="AA871" s="1"/>
      <c r="AB871" s="1"/>
      <c r="AC871" s="1"/>
      <c r="AD871" s="1"/>
      <c r="AE871" s="1"/>
      <c r="AF871" s="1"/>
      <c r="AG871" s="1"/>
      <c r="AH871" s="1"/>
      <c r="AI871" s="1"/>
      <c r="AJ871" s="1"/>
      <c r="AK871" s="1"/>
      <c r="AL871" s="1"/>
      <c r="AM871" s="1"/>
      <c r="AN871" s="1"/>
      <c r="AO871" s="1"/>
      <c r="AP871" s="1"/>
      <c r="AQ871" s="1"/>
      <c r="AR871" s="1"/>
      <c r="AU871" s="1"/>
      <c r="AV871" s="1"/>
      <c r="AX871" s="2"/>
    </row>
    <row r="872" spans="5:50" ht="15.75" customHeight="1">
      <c r="E872" s="32"/>
      <c r="G872" s="32"/>
      <c r="H872" s="32"/>
      <c r="I872" s="32"/>
      <c r="M872" s="33"/>
      <c r="P872" s="58"/>
      <c r="T872" s="1"/>
      <c r="W872" s="1"/>
      <c r="X872" s="1"/>
      <c r="Y872" s="1"/>
      <c r="Z872" s="1"/>
      <c r="AA872" s="1"/>
      <c r="AB872" s="1"/>
      <c r="AC872" s="1"/>
      <c r="AD872" s="1"/>
      <c r="AE872" s="1"/>
      <c r="AF872" s="1"/>
      <c r="AG872" s="1"/>
      <c r="AH872" s="1"/>
      <c r="AI872" s="1"/>
      <c r="AJ872" s="1"/>
      <c r="AK872" s="1"/>
      <c r="AL872" s="1"/>
      <c r="AM872" s="1"/>
      <c r="AN872" s="1"/>
      <c r="AO872" s="1"/>
      <c r="AP872" s="1"/>
      <c r="AQ872" s="1"/>
      <c r="AR872" s="1"/>
      <c r="AU872" s="1"/>
      <c r="AV872" s="1"/>
      <c r="AX872" s="2"/>
    </row>
    <row r="873" spans="5:50" ht="15.75" customHeight="1">
      <c r="E873" s="32"/>
      <c r="G873" s="32"/>
      <c r="H873" s="32"/>
      <c r="I873" s="32"/>
      <c r="M873" s="33"/>
      <c r="P873" s="58"/>
      <c r="T873" s="1"/>
      <c r="W873" s="1"/>
      <c r="X873" s="1"/>
      <c r="Y873" s="1"/>
      <c r="Z873" s="1"/>
      <c r="AA873" s="1"/>
      <c r="AB873" s="1"/>
      <c r="AC873" s="1"/>
      <c r="AD873" s="1"/>
      <c r="AE873" s="1"/>
      <c r="AF873" s="1"/>
      <c r="AG873" s="1"/>
      <c r="AH873" s="1"/>
      <c r="AI873" s="1"/>
      <c r="AJ873" s="1"/>
      <c r="AK873" s="1"/>
      <c r="AL873" s="1"/>
      <c r="AM873" s="1"/>
      <c r="AN873" s="1"/>
      <c r="AO873" s="1"/>
      <c r="AP873" s="1"/>
      <c r="AQ873" s="1"/>
      <c r="AR873" s="1"/>
      <c r="AU873" s="1"/>
      <c r="AV873" s="1"/>
      <c r="AX873" s="2"/>
    </row>
    <row r="874" spans="5:50" ht="15.75" customHeight="1">
      <c r="E874" s="32"/>
      <c r="G874" s="32"/>
      <c r="H874" s="32"/>
      <c r="I874" s="32"/>
      <c r="M874" s="33"/>
      <c r="P874" s="58"/>
      <c r="T874" s="1"/>
      <c r="W874" s="1"/>
      <c r="X874" s="1"/>
      <c r="Y874" s="1"/>
      <c r="Z874" s="1"/>
      <c r="AA874" s="1"/>
      <c r="AB874" s="1"/>
      <c r="AC874" s="1"/>
      <c r="AD874" s="1"/>
      <c r="AE874" s="1"/>
      <c r="AF874" s="1"/>
      <c r="AG874" s="1"/>
      <c r="AH874" s="1"/>
      <c r="AI874" s="1"/>
      <c r="AJ874" s="1"/>
      <c r="AK874" s="1"/>
      <c r="AL874" s="1"/>
      <c r="AM874" s="1"/>
      <c r="AN874" s="1"/>
      <c r="AO874" s="1"/>
      <c r="AP874" s="1"/>
      <c r="AQ874" s="1"/>
      <c r="AR874" s="1"/>
      <c r="AU874" s="1"/>
      <c r="AV874" s="1"/>
      <c r="AX874" s="2"/>
    </row>
    <row r="875" spans="5:50" ht="15.75" customHeight="1">
      <c r="E875" s="32"/>
      <c r="G875" s="32"/>
      <c r="H875" s="32"/>
      <c r="I875" s="32"/>
      <c r="M875" s="33"/>
      <c r="P875" s="58"/>
      <c r="T875" s="1"/>
      <c r="W875" s="1"/>
      <c r="X875" s="1"/>
      <c r="Y875" s="1"/>
      <c r="Z875" s="1"/>
      <c r="AA875" s="1"/>
      <c r="AB875" s="1"/>
      <c r="AC875" s="1"/>
      <c r="AD875" s="1"/>
      <c r="AE875" s="1"/>
      <c r="AF875" s="1"/>
      <c r="AG875" s="1"/>
      <c r="AH875" s="1"/>
      <c r="AI875" s="1"/>
      <c r="AJ875" s="1"/>
      <c r="AK875" s="1"/>
      <c r="AL875" s="1"/>
      <c r="AM875" s="1"/>
      <c r="AN875" s="1"/>
      <c r="AO875" s="1"/>
      <c r="AP875" s="1"/>
      <c r="AQ875" s="1"/>
      <c r="AR875" s="1"/>
      <c r="AU875" s="1"/>
      <c r="AV875" s="1"/>
      <c r="AX875" s="2"/>
    </row>
    <row r="876" spans="5:50" ht="15.75" customHeight="1">
      <c r="E876" s="32"/>
      <c r="G876" s="32"/>
      <c r="H876" s="32"/>
      <c r="I876" s="32"/>
      <c r="M876" s="33"/>
      <c r="P876" s="58"/>
      <c r="T876" s="1"/>
      <c r="W876" s="1"/>
      <c r="X876" s="1"/>
      <c r="Y876" s="1"/>
      <c r="Z876" s="1"/>
      <c r="AA876" s="1"/>
      <c r="AB876" s="1"/>
      <c r="AC876" s="1"/>
      <c r="AD876" s="1"/>
      <c r="AE876" s="1"/>
      <c r="AF876" s="1"/>
      <c r="AG876" s="1"/>
      <c r="AH876" s="1"/>
      <c r="AI876" s="1"/>
      <c r="AJ876" s="1"/>
      <c r="AK876" s="1"/>
      <c r="AL876" s="1"/>
      <c r="AM876" s="1"/>
      <c r="AN876" s="1"/>
      <c r="AO876" s="1"/>
      <c r="AP876" s="1"/>
      <c r="AQ876" s="1"/>
      <c r="AR876" s="1"/>
      <c r="AU876" s="1"/>
      <c r="AV876" s="1"/>
      <c r="AX876" s="2"/>
    </row>
    <row r="877" spans="5:50" ht="15.75" customHeight="1">
      <c r="E877" s="32"/>
      <c r="G877" s="32"/>
      <c r="H877" s="32"/>
      <c r="I877" s="32"/>
      <c r="M877" s="33"/>
      <c r="P877" s="58"/>
      <c r="T877" s="1"/>
      <c r="W877" s="1"/>
      <c r="X877" s="1"/>
      <c r="Y877" s="1"/>
      <c r="Z877" s="1"/>
      <c r="AA877" s="1"/>
      <c r="AB877" s="1"/>
      <c r="AC877" s="1"/>
      <c r="AD877" s="1"/>
      <c r="AE877" s="1"/>
      <c r="AF877" s="1"/>
      <c r="AG877" s="1"/>
      <c r="AH877" s="1"/>
      <c r="AI877" s="1"/>
      <c r="AJ877" s="1"/>
      <c r="AK877" s="1"/>
      <c r="AL877" s="1"/>
      <c r="AM877" s="1"/>
      <c r="AN877" s="1"/>
      <c r="AO877" s="1"/>
      <c r="AP877" s="1"/>
      <c r="AQ877" s="1"/>
      <c r="AR877" s="1"/>
      <c r="AU877" s="1"/>
      <c r="AV877" s="1"/>
      <c r="AX877" s="2"/>
    </row>
    <row r="878" spans="5:50" ht="15.75" customHeight="1">
      <c r="E878" s="32"/>
      <c r="G878" s="32"/>
      <c r="H878" s="32"/>
      <c r="I878" s="32"/>
      <c r="M878" s="33"/>
      <c r="P878" s="58"/>
      <c r="T878" s="1"/>
      <c r="W878" s="1"/>
      <c r="X878" s="1"/>
      <c r="Y878" s="1"/>
      <c r="Z878" s="1"/>
      <c r="AA878" s="1"/>
      <c r="AB878" s="1"/>
      <c r="AC878" s="1"/>
      <c r="AD878" s="1"/>
      <c r="AE878" s="1"/>
      <c r="AF878" s="1"/>
      <c r="AG878" s="1"/>
      <c r="AH878" s="1"/>
      <c r="AI878" s="1"/>
      <c r="AJ878" s="1"/>
      <c r="AK878" s="1"/>
      <c r="AL878" s="1"/>
      <c r="AM878" s="1"/>
      <c r="AN878" s="1"/>
      <c r="AO878" s="1"/>
      <c r="AP878" s="1"/>
      <c r="AQ878" s="1"/>
      <c r="AR878" s="1"/>
      <c r="AU878" s="1"/>
      <c r="AV878" s="1"/>
      <c r="AX878" s="2"/>
    </row>
    <row r="879" spans="5:50" ht="15.75" customHeight="1">
      <c r="E879" s="32"/>
      <c r="G879" s="32"/>
      <c r="H879" s="32"/>
      <c r="I879" s="32"/>
      <c r="M879" s="33"/>
      <c r="P879" s="58"/>
      <c r="T879" s="1"/>
      <c r="W879" s="1"/>
      <c r="X879" s="1"/>
      <c r="Y879" s="1"/>
      <c r="Z879" s="1"/>
      <c r="AA879" s="1"/>
      <c r="AB879" s="1"/>
      <c r="AC879" s="1"/>
      <c r="AD879" s="1"/>
      <c r="AE879" s="1"/>
      <c r="AF879" s="1"/>
      <c r="AG879" s="1"/>
      <c r="AH879" s="1"/>
      <c r="AI879" s="1"/>
      <c r="AJ879" s="1"/>
      <c r="AK879" s="1"/>
      <c r="AL879" s="1"/>
      <c r="AM879" s="1"/>
      <c r="AN879" s="1"/>
      <c r="AO879" s="1"/>
      <c r="AP879" s="1"/>
      <c r="AQ879" s="1"/>
      <c r="AR879" s="1"/>
      <c r="AU879" s="1"/>
      <c r="AV879" s="1"/>
      <c r="AX879" s="2"/>
    </row>
    <row r="880" spans="5:50" ht="15.75" customHeight="1">
      <c r="E880" s="32"/>
      <c r="G880" s="32"/>
      <c r="H880" s="32"/>
      <c r="I880" s="32"/>
      <c r="M880" s="33"/>
      <c r="P880" s="58"/>
      <c r="T880" s="1"/>
      <c r="W880" s="1"/>
      <c r="X880" s="1"/>
      <c r="Y880" s="1"/>
      <c r="Z880" s="1"/>
      <c r="AA880" s="1"/>
      <c r="AB880" s="1"/>
      <c r="AC880" s="1"/>
      <c r="AD880" s="1"/>
      <c r="AE880" s="1"/>
      <c r="AF880" s="1"/>
      <c r="AG880" s="1"/>
      <c r="AH880" s="1"/>
      <c r="AI880" s="1"/>
      <c r="AJ880" s="1"/>
      <c r="AK880" s="1"/>
      <c r="AL880" s="1"/>
      <c r="AM880" s="1"/>
      <c r="AN880" s="1"/>
      <c r="AO880" s="1"/>
      <c r="AP880" s="1"/>
      <c r="AQ880" s="1"/>
      <c r="AR880" s="1"/>
      <c r="AU880" s="1"/>
      <c r="AV880" s="1"/>
      <c r="AX880" s="2"/>
    </row>
    <row r="881" spans="5:50" ht="15.75" customHeight="1">
      <c r="E881" s="32"/>
      <c r="G881" s="32"/>
      <c r="H881" s="32"/>
      <c r="I881" s="32"/>
      <c r="M881" s="33"/>
      <c r="P881" s="58"/>
      <c r="T881" s="1"/>
      <c r="W881" s="1"/>
      <c r="X881" s="1"/>
      <c r="Y881" s="1"/>
      <c r="Z881" s="1"/>
      <c r="AA881" s="1"/>
      <c r="AB881" s="1"/>
      <c r="AC881" s="1"/>
      <c r="AD881" s="1"/>
      <c r="AE881" s="1"/>
      <c r="AF881" s="1"/>
      <c r="AG881" s="1"/>
      <c r="AH881" s="1"/>
      <c r="AI881" s="1"/>
      <c r="AJ881" s="1"/>
      <c r="AK881" s="1"/>
      <c r="AL881" s="1"/>
      <c r="AM881" s="1"/>
      <c r="AN881" s="1"/>
      <c r="AO881" s="1"/>
      <c r="AP881" s="1"/>
      <c r="AQ881" s="1"/>
      <c r="AR881" s="1"/>
      <c r="AU881" s="1"/>
      <c r="AV881" s="1"/>
      <c r="AX881" s="2"/>
    </row>
    <row r="882" spans="5:50" ht="15.75" customHeight="1">
      <c r="E882" s="32"/>
      <c r="G882" s="32"/>
      <c r="H882" s="32"/>
      <c r="I882" s="32"/>
      <c r="M882" s="33"/>
      <c r="P882" s="58"/>
      <c r="T882" s="1"/>
      <c r="W882" s="1"/>
      <c r="X882" s="1"/>
      <c r="Y882" s="1"/>
      <c r="Z882" s="1"/>
      <c r="AA882" s="1"/>
      <c r="AB882" s="1"/>
      <c r="AC882" s="1"/>
      <c r="AD882" s="1"/>
      <c r="AE882" s="1"/>
      <c r="AF882" s="1"/>
      <c r="AG882" s="1"/>
      <c r="AH882" s="1"/>
      <c r="AI882" s="1"/>
      <c r="AJ882" s="1"/>
      <c r="AK882" s="1"/>
      <c r="AL882" s="1"/>
      <c r="AM882" s="1"/>
      <c r="AN882" s="1"/>
      <c r="AO882" s="1"/>
      <c r="AP882" s="1"/>
      <c r="AQ882" s="1"/>
      <c r="AR882" s="1"/>
      <c r="AU882" s="1"/>
      <c r="AV882" s="1"/>
      <c r="AX882" s="2"/>
    </row>
    <row r="883" spans="5:50" ht="15.75" customHeight="1">
      <c r="E883" s="32"/>
      <c r="G883" s="32"/>
      <c r="H883" s="32"/>
      <c r="I883" s="32"/>
      <c r="M883" s="33"/>
      <c r="P883" s="58"/>
      <c r="T883" s="1"/>
      <c r="W883" s="1"/>
      <c r="X883" s="1"/>
      <c r="Y883" s="1"/>
      <c r="Z883" s="1"/>
      <c r="AA883" s="1"/>
      <c r="AB883" s="1"/>
      <c r="AC883" s="1"/>
      <c r="AD883" s="1"/>
      <c r="AE883" s="1"/>
      <c r="AF883" s="1"/>
      <c r="AG883" s="1"/>
      <c r="AH883" s="1"/>
      <c r="AI883" s="1"/>
      <c r="AJ883" s="1"/>
      <c r="AK883" s="1"/>
      <c r="AL883" s="1"/>
      <c r="AM883" s="1"/>
      <c r="AN883" s="1"/>
      <c r="AO883" s="1"/>
      <c r="AP883" s="1"/>
      <c r="AQ883" s="1"/>
      <c r="AR883" s="1"/>
      <c r="AU883" s="1"/>
      <c r="AV883" s="1"/>
      <c r="AX883" s="2"/>
    </row>
    <row r="884" spans="5:50" ht="15.75" customHeight="1">
      <c r="E884" s="32"/>
      <c r="G884" s="32"/>
      <c r="H884" s="32"/>
      <c r="I884" s="32"/>
      <c r="M884" s="33"/>
      <c r="P884" s="58"/>
      <c r="T884" s="1"/>
      <c r="W884" s="1"/>
      <c r="X884" s="1"/>
      <c r="Y884" s="1"/>
      <c r="Z884" s="1"/>
      <c r="AA884" s="1"/>
      <c r="AB884" s="1"/>
      <c r="AC884" s="1"/>
      <c r="AD884" s="1"/>
      <c r="AE884" s="1"/>
      <c r="AF884" s="1"/>
      <c r="AG884" s="1"/>
      <c r="AH884" s="1"/>
      <c r="AI884" s="1"/>
      <c r="AJ884" s="1"/>
      <c r="AK884" s="1"/>
      <c r="AL884" s="1"/>
      <c r="AM884" s="1"/>
      <c r="AN884" s="1"/>
      <c r="AO884" s="1"/>
      <c r="AP884" s="1"/>
      <c r="AQ884" s="1"/>
      <c r="AR884" s="1"/>
      <c r="AU884" s="1"/>
      <c r="AV884" s="1"/>
      <c r="AX884" s="2"/>
    </row>
    <row r="885" spans="5:50" ht="15.75" customHeight="1">
      <c r="E885" s="32"/>
      <c r="G885" s="32"/>
      <c r="H885" s="32"/>
      <c r="I885" s="32"/>
      <c r="M885" s="33"/>
      <c r="P885" s="58"/>
      <c r="T885" s="1"/>
      <c r="W885" s="1"/>
      <c r="X885" s="1"/>
      <c r="Y885" s="1"/>
      <c r="Z885" s="1"/>
      <c r="AA885" s="1"/>
      <c r="AB885" s="1"/>
      <c r="AC885" s="1"/>
      <c r="AD885" s="1"/>
      <c r="AE885" s="1"/>
      <c r="AF885" s="1"/>
      <c r="AG885" s="1"/>
      <c r="AH885" s="1"/>
      <c r="AI885" s="1"/>
      <c r="AJ885" s="1"/>
      <c r="AK885" s="1"/>
      <c r="AL885" s="1"/>
      <c r="AM885" s="1"/>
      <c r="AN885" s="1"/>
      <c r="AO885" s="1"/>
      <c r="AP885" s="1"/>
      <c r="AQ885" s="1"/>
      <c r="AR885" s="1"/>
      <c r="AU885" s="1"/>
      <c r="AV885" s="1"/>
      <c r="AX885" s="2"/>
    </row>
    <row r="886" spans="5:50" ht="15.75" customHeight="1">
      <c r="E886" s="32"/>
      <c r="G886" s="32"/>
      <c r="H886" s="32"/>
      <c r="I886" s="32"/>
      <c r="M886" s="33"/>
      <c r="P886" s="58"/>
      <c r="T886" s="1"/>
      <c r="W886" s="1"/>
      <c r="X886" s="1"/>
      <c r="Y886" s="1"/>
      <c r="Z886" s="1"/>
      <c r="AA886" s="1"/>
      <c r="AB886" s="1"/>
      <c r="AC886" s="1"/>
      <c r="AD886" s="1"/>
      <c r="AE886" s="1"/>
      <c r="AF886" s="1"/>
      <c r="AG886" s="1"/>
      <c r="AH886" s="1"/>
      <c r="AI886" s="1"/>
      <c r="AJ886" s="1"/>
      <c r="AK886" s="1"/>
      <c r="AL886" s="1"/>
      <c r="AM886" s="1"/>
      <c r="AN886" s="1"/>
      <c r="AO886" s="1"/>
      <c r="AP886" s="1"/>
      <c r="AQ886" s="1"/>
      <c r="AR886" s="1"/>
      <c r="AU886" s="1"/>
      <c r="AV886" s="1"/>
      <c r="AX886" s="2"/>
    </row>
    <row r="887" spans="5:50" ht="15.75" customHeight="1">
      <c r="E887" s="32"/>
      <c r="G887" s="32"/>
      <c r="H887" s="32"/>
      <c r="I887" s="32"/>
      <c r="M887" s="33"/>
      <c r="P887" s="58"/>
      <c r="T887" s="1"/>
      <c r="W887" s="1"/>
      <c r="X887" s="1"/>
      <c r="Y887" s="1"/>
      <c r="Z887" s="1"/>
      <c r="AA887" s="1"/>
      <c r="AB887" s="1"/>
      <c r="AC887" s="1"/>
      <c r="AD887" s="1"/>
      <c r="AE887" s="1"/>
      <c r="AF887" s="1"/>
      <c r="AG887" s="1"/>
      <c r="AH887" s="1"/>
      <c r="AI887" s="1"/>
      <c r="AJ887" s="1"/>
      <c r="AK887" s="1"/>
      <c r="AL887" s="1"/>
      <c r="AM887" s="1"/>
      <c r="AN887" s="1"/>
      <c r="AO887" s="1"/>
      <c r="AP887" s="1"/>
      <c r="AQ887" s="1"/>
      <c r="AR887" s="1"/>
      <c r="AU887" s="1"/>
      <c r="AV887" s="1"/>
      <c r="AX887" s="2"/>
    </row>
    <row r="888" spans="5:50" ht="15.75" customHeight="1">
      <c r="E888" s="32"/>
      <c r="G888" s="32"/>
      <c r="H888" s="32"/>
      <c r="I888" s="32"/>
      <c r="M888" s="33"/>
      <c r="P888" s="58"/>
      <c r="T888" s="1"/>
      <c r="W888" s="1"/>
      <c r="X888" s="1"/>
      <c r="Y888" s="1"/>
      <c r="Z888" s="1"/>
      <c r="AA888" s="1"/>
      <c r="AB888" s="1"/>
      <c r="AC888" s="1"/>
      <c r="AD888" s="1"/>
      <c r="AE888" s="1"/>
      <c r="AF888" s="1"/>
      <c r="AG888" s="1"/>
      <c r="AH888" s="1"/>
      <c r="AI888" s="1"/>
      <c r="AJ888" s="1"/>
      <c r="AK888" s="1"/>
      <c r="AL888" s="1"/>
      <c r="AM888" s="1"/>
      <c r="AN888" s="1"/>
      <c r="AO888" s="1"/>
      <c r="AP888" s="1"/>
      <c r="AQ888" s="1"/>
      <c r="AR888" s="1"/>
      <c r="AU888" s="1"/>
      <c r="AV888" s="1"/>
      <c r="AX888" s="2"/>
    </row>
    <row r="889" spans="5:50" ht="15.75" customHeight="1">
      <c r="E889" s="32"/>
      <c r="G889" s="32"/>
      <c r="H889" s="32"/>
      <c r="I889" s="32"/>
      <c r="M889" s="33"/>
      <c r="P889" s="58"/>
      <c r="T889" s="1"/>
      <c r="W889" s="1"/>
      <c r="X889" s="1"/>
      <c r="Y889" s="1"/>
      <c r="Z889" s="1"/>
      <c r="AA889" s="1"/>
      <c r="AB889" s="1"/>
      <c r="AC889" s="1"/>
      <c r="AD889" s="1"/>
      <c r="AE889" s="1"/>
      <c r="AF889" s="1"/>
      <c r="AG889" s="1"/>
      <c r="AH889" s="1"/>
      <c r="AI889" s="1"/>
      <c r="AJ889" s="1"/>
      <c r="AK889" s="1"/>
      <c r="AL889" s="1"/>
      <c r="AM889" s="1"/>
      <c r="AN889" s="1"/>
      <c r="AO889" s="1"/>
      <c r="AP889" s="1"/>
      <c r="AQ889" s="1"/>
      <c r="AR889" s="1"/>
      <c r="AU889" s="1"/>
      <c r="AV889" s="1"/>
      <c r="AX889" s="2"/>
    </row>
    <row r="890" spans="5:50" ht="15.75" customHeight="1">
      <c r="E890" s="32"/>
      <c r="G890" s="32"/>
      <c r="H890" s="32"/>
      <c r="I890" s="32"/>
      <c r="M890" s="33"/>
      <c r="P890" s="58"/>
      <c r="T890" s="1"/>
      <c r="W890" s="1"/>
      <c r="X890" s="1"/>
      <c r="Y890" s="1"/>
      <c r="Z890" s="1"/>
      <c r="AA890" s="1"/>
      <c r="AB890" s="1"/>
      <c r="AC890" s="1"/>
      <c r="AD890" s="1"/>
      <c r="AE890" s="1"/>
      <c r="AF890" s="1"/>
      <c r="AG890" s="1"/>
      <c r="AH890" s="1"/>
      <c r="AI890" s="1"/>
      <c r="AJ890" s="1"/>
      <c r="AK890" s="1"/>
      <c r="AL890" s="1"/>
      <c r="AM890" s="1"/>
      <c r="AN890" s="1"/>
      <c r="AO890" s="1"/>
      <c r="AP890" s="1"/>
      <c r="AQ890" s="1"/>
      <c r="AR890" s="1"/>
      <c r="AU890" s="1"/>
      <c r="AV890" s="1"/>
      <c r="AX890" s="2"/>
    </row>
    <row r="891" spans="5:50" ht="15.75" customHeight="1">
      <c r="E891" s="32"/>
      <c r="G891" s="32"/>
      <c r="H891" s="32"/>
      <c r="I891" s="32"/>
      <c r="M891" s="33"/>
      <c r="P891" s="58"/>
      <c r="T891" s="1"/>
      <c r="W891" s="1"/>
      <c r="X891" s="1"/>
      <c r="Y891" s="1"/>
      <c r="Z891" s="1"/>
      <c r="AA891" s="1"/>
      <c r="AB891" s="1"/>
      <c r="AC891" s="1"/>
      <c r="AD891" s="1"/>
      <c r="AE891" s="1"/>
      <c r="AF891" s="1"/>
      <c r="AG891" s="1"/>
      <c r="AH891" s="1"/>
      <c r="AI891" s="1"/>
      <c r="AJ891" s="1"/>
      <c r="AK891" s="1"/>
      <c r="AL891" s="1"/>
      <c r="AM891" s="1"/>
      <c r="AN891" s="1"/>
      <c r="AO891" s="1"/>
      <c r="AP891" s="1"/>
      <c r="AQ891" s="1"/>
      <c r="AR891" s="1"/>
      <c r="AU891" s="1"/>
      <c r="AV891" s="1"/>
      <c r="AX891" s="2"/>
    </row>
    <row r="892" spans="5:50" ht="15.75" customHeight="1">
      <c r="E892" s="32"/>
      <c r="G892" s="32"/>
      <c r="H892" s="32"/>
      <c r="I892" s="32"/>
      <c r="M892" s="33"/>
      <c r="P892" s="58"/>
      <c r="T892" s="1"/>
      <c r="W892" s="1"/>
      <c r="X892" s="1"/>
      <c r="Y892" s="1"/>
      <c r="Z892" s="1"/>
      <c r="AA892" s="1"/>
      <c r="AB892" s="1"/>
      <c r="AC892" s="1"/>
      <c r="AD892" s="1"/>
      <c r="AE892" s="1"/>
      <c r="AF892" s="1"/>
      <c r="AG892" s="1"/>
      <c r="AH892" s="1"/>
      <c r="AI892" s="1"/>
      <c r="AJ892" s="1"/>
      <c r="AK892" s="1"/>
      <c r="AL892" s="1"/>
      <c r="AM892" s="1"/>
      <c r="AN892" s="1"/>
      <c r="AO892" s="1"/>
      <c r="AP892" s="1"/>
      <c r="AQ892" s="1"/>
      <c r="AR892" s="1"/>
      <c r="AU892" s="1"/>
      <c r="AV892" s="1"/>
      <c r="AX892" s="2"/>
    </row>
    <row r="893" spans="5:50" ht="15.75" customHeight="1">
      <c r="E893" s="32"/>
      <c r="G893" s="32"/>
      <c r="H893" s="32"/>
      <c r="I893" s="32"/>
      <c r="M893" s="33"/>
      <c r="P893" s="58"/>
      <c r="T893" s="1"/>
      <c r="W893" s="1"/>
      <c r="X893" s="1"/>
      <c r="Y893" s="1"/>
      <c r="Z893" s="1"/>
      <c r="AA893" s="1"/>
      <c r="AB893" s="1"/>
      <c r="AC893" s="1"/>
      <c r="AD893" s="1"/>
      <c r="AE893" s="1"/>
      <c r="AF893" s="1"/>
      <c r="AG893" s="1"/>
      <c r="AH893" s="1"/>
      <c r="AI893" s="1"/>
      <c r="AJ893" s="1"/>
      <c r="AK893" s="1"/>
      <c r="AL893" s="1"/>
      <c r="AM893" s="1"/>
      <c r="AN893" s="1"/>
      <c r="AO893" s="1"/>
      <c r="AP893" s="1"/>
      <c r="AQ893" s="1"/>
      <c r="AR893" s="1"/>
      <c r="AU893" s="1"/>
      <c r="AV893" s="1"/>
      <c r="AX893" s="2"/>
    </row>
    <row r="894" spans="5:50" ht="15.75" customHeight="1">
      <c r="E894" s="32"/>
      <c r="G894" s="32"/>
      <c r="H894" s="32"/>
      <c r="I894" s="32"/>
      <c r="M894" s="33"/>
      <c r="P894" s="58"/>
      <c r="T894" s="1"/>
      <c r="W894" s="1"/>
      <c r="X894" s="1"/>
      <c r="Y894" s="1"/>
      <c r="Z894" s="1"/>
      <c r="AA894" s="1"/>
      <c r="AB894" s="1"/>
      <c r="AC894" s="1"/>
      <c r="AD894" s="1"/>
      <c r="AE894" s="1"/>
      <c r="AF894" s="1"/>
      <c r="AG894" s="1"/>
      <c r="AH894" s="1"/>
      <c r="AI894" s="1"/>
      <c r="AJ894" s="1"/>
      <c r="AK894" s="1"/>
      <c r="AL894" s="1"/>
      <c r="AM894" s="1"/>
      <c r="AN894" s="1"/>
      <c r="AO894" s="1"/>
      <c r="AP894" s="1"/>
      <c r="AQ894" s="1"/>
      <c r="AR894" s="1"/>
      <c r="AU894" s="1"/>
      <c r="AV894" s="1"/>
      <c r="AX894" s="2"/>
    </row>
    <row r="895" spans="5:50" ht="15.75" customHeight="1">
      <c r="E895" s="32"/>
      <c r="G895" s="32"/>
      <c r="H895" s="32"/>
      <c r="I895" s="32"/>
      <c r="M895" s="33"/>
      <c r="P895" s="58"/>
      <c r="T895" s="1"/>
      <c r="W895" s="1"/>
      <c r="X895" s="1"/>
      <c r="Y895" s="1"/>
      <c r="Z895" s="1"/>
      <c r="AA895" s="1"/>
      <c r="AB895" s="1"/>
      <c r="AC895" s="1"/>
      <c r="AD895" s="1"/>
      <c r="AE895" s="1"/>
      <c r="AF895" s="1"/>
      <c r="AG895" s="1"/>
      <c r="AH895" s="1"/>
      <c r="AI895" s="1"/>
      <c r="AJ895" s="1"/>
      <c r="AK895" s="1"/>
      <c r="AL895" s="1"/>
      <c r="AM895" s="1"/>
      <c r="AN895" s="1"/>
      <c r="AO895" s="1"/>
      <c r="AP895" s="1"/>
      <c r="AQ895" s="1"/>
      <c r="AR895" s="1"/>
      <c r="AU895" s="1"/>
      <c r="AV895" s="1"/>
      <c r="AX895" s="2"/>
    </row>
    <row r="896" spans="5:50" ht="15.75" customHeight="1">
      <c r="E896" s="32"/>
      <c r="G896" s="32"/>
      <c r="H896" s="32"/>
      <c r="I896" s="32"/>
      <c r="M896" s="33"/>
      <c r="P896" s="58"/>
      <c r="T896" s="1"/>
      <c r="W896" s="1"/>
      <c r="X896" s="1"/>
      <c r="Y896" s="1"/>
      <c r="Z896" s="1"/>
      <c r="AA896" s="1"/>
      <c r="AB896" s="1"/>
      <c r="AC896" s="1"/>
      <c r="AD896" s="1"/>
      <c r="AE896" s="1"/>
      <c r="AF896" s="1"/>
      <c r="AG896" s="1"/>
      <c r="AH896" s="1"/>
      <c r="AI896" s="1"/>
      <c r="AJ896" s="1"/>
      <c r="AK896" s="1"/>
      <c r="AL896" s="1"/>
      <c r="AM896" s="1"/>
      <c r="AN896" s="1"/>
      <c r="AO896" s="1"/>
      <c r="AP896" s="1"/>
      <c r="AQ896" s="1"/>
      <c r="AR896" s="1"/>
      <c r="AU896" s="1"/>
      <c r="AV896" s="1"/>
      <c r="AX896" s="2"/>
    </row>
    <row r="897" spans="5:50" ht="15.75" customHeight="1">
      <c r="E897" s="32"/>
      <c r="G897" s="32"/>
      <c r="H897" s="32"/>
      <c r="I897" s="32"/>
      <c r="M897" s="33"/>
      <c r="P897" s="58"/>
      <c r="T897" s="1"/>
      <c r="W897" s="1"/>
      <c r="X897" s="1"/>
      <c r="Y897" s="1"/>
      <c r="Z897" s="1"/>
      <c r="AA897" s="1"/>
      <c r="AB897" s="1"/>
      <c r="AC897" s="1"/>
      <c r="AD897" s="1"/>
      <c r="AE897" s="1"/>
      <c r="AF897" s="1"/>
      <c r="AG897" s="1"/>
      <c r="AH897" s="1"/>
      <c r="AI897" s="1"/>
      <c r="AJ897" s="1"/>
      <c r="AK897" s="1"/>
      <c r="AL897" s="1"/>
      <c r="AM897" s="1"/>
      <c r="AN897" s="1"/>
      <c r="AO897" s="1"/>
      <c r="AP897" s="1"/>
      <c r="AQ897" s="1"/>
      <c r="AR897" s="1"/>
      <c r="AU897" s="1"/>
      <c r="AV897" s="1"/>
      <c r="AX897" s="2"/>
    </row>
    <row r="898" spans="5:50" ht="15.75" customHeight="1">
      <c r="E898" s="32"/>
      <c r="G898" s="32"/>
      <c r="H898" s="32"/>
      <c r="I898" s="32"/>
      <c r="M898" s="33"/>
      <c r="P898" s="58"/>
      <c r="T898" s="1"/>
      <c r="W898" s="1"/>
      <c r="X898" s="1"/>
      <c r="Y898" s="1"/>
      <c r="Z898" s="1"/>
      <c r="AA898" s="1"/>
      <c r="AB898" s="1"/>
      <c r="AC898" s="1"/>
      <c r="AD898" s="1"/>
      <c r="AE898" s="1"/>
      <c r="AF898" s="1"/>
      <c r="AG898" s="1"/>
      <c r="AH898" s="1"/>
      <c r="AI898" s="1"/>
      <c r="AJ898" s="1"/>
      <c r="AK898" s="1"/>
      <c r="AL898" s="1"/>
      <c r="AM898" s="1"/>
      <c r="AN898" s="1"/>
      <c r="AO898" s="1"/>
      <c r="AP898" s="1"/>
      <c r="AQ898" s="1"/>
      <c r="AR898" s="1"/>
      <c r="AU898" s="1"/>
      <c r="AV898" s="1"/>
      <c r="AX898" s="2"/>
    </row>
    <row r="899" spans="5:50" ht="15.75" customHeight="1">
      <c r="E899" s="32"/>
      <c r="G899" s="32"/>
      <c r="H899" s="32"/>
      <c r="I899" s="32"/>
      <c r="M899" s="33"/>
      <c r="P899" s="58"/>
      <c r="T899" s="1"/>
      <c r="W899" s="1"/>
      <c r="X899" s="1"/>
      <c r="Y899" s="1"/>
      <c r="Z899" s="1"/>
      <c r="AA899" s="1"/>
      <c r="AB899" s="1"/>
      <c r="AC899" s="1"/>
      <c r="AD899" s="1"/>
      <c r="AE899" s="1"/>
      <c r="AF899" s="1"/>
      <c r="AG899" s="1"/>
      <c r="AH899" s="1"/>
      <c r="AI899" s="1"/>
      <c r="AJ899" s="1"/>
      <c r="AK899" s="1"/>
      <c r="AL899" s="1"/>
      <c r="AM899" s="1"/>
      <c r="AN899" s="1"/>
      <c r="AO899" s="1"/>
      <c r="AP899" s="1"/>
      <c r="AQ899" s="1"/>
      <c r="AR899" s="1"/>
      <c r="AU899" s="1"/>
      <c r="AV899" s="1"/>
      <c r="AX899" s="2"/>
    </row>
    <row r="900" spans="5:50" ht="15.75" customHeight="1">
      <c r="E900" s="32"/>
      <c r="G900" s="32"/>
      <c r="H900" s="32"/>
      <c r="I900" s="32"/>
      <c r="M900" s="33"/>
      <c r="P900" s="58"/>
      <c r="T900" s="1"/>
      <c r="W900" s="1"/>
      <c r="X900" s="1"/>
      <c r="Y900" s="1"/>
      <c r="Z900" s="1"/>
      <c r="AA900" s="1"/>
      <c r="AB900" s="1"/>
      <c r="AC900" s="1"/>
      <c r="AD900" s="1"/>
      <c r="AE900" s="1"/>
      <c r="AF900" s="1"/>
      <c r="AG900" s="1"/>
      <c r="AH900" s="1"/>
      <c r="AI900" s="1"/>
      <c r="AJ900" s="1"/>
      <c r="AK900" s="1"/>
      <c r="AL900" s="1"/>
      <c r="AM900" s="1"/>
      <c r="AN900" s="1"/>
      <c r="AO900" s="1"/>
      <c r="AP900" s="1"/>
      <c r="AQ900" s="1"/>
      <c r="AR900" s="1"/>
      <c r="AU900" s="1"/>
      <c r="AV900" s="1"/>
      <c r="AX900" s="2"/>
    </row>
    <row r="901" spans="5:50" ht="15.75" customHeight="1">
      <c r="E901" s="32"/>
      <c r="G901" s="32"/>
      <c r="H901" s="32"/>
      <c r="I901" s="32"/>
      <c r="M901" s="33"/>
      <c r="P901" s="58"/>
      <c r="T901" s="1"/>
      <c r="W901" s="1"/>
      <c r="X901" s="1"/>
      <c r="Y901" s="1"/>
      <c r="Z901" s="1"/>
      <c r="AA901" s="1"/>
      <c r="AB901" s="1"/>
      <c r="AC901" s="1"/>
      <c r="AD901" s="1"/>
      <c r="AE901" s="1"/>
      <c r="AF901" s="1"/>
      <c r="AG901" s="1"/>
      <c r="AH901" s="1"/>
      <c r="AI901" s="1"/>
      <c r="AJ901" s="1"/>
      <c r="AK901" s="1"/>
      <c r="AL901" s="1"/>
      <c r="AM901" s="1"/>
      <c r="AN901" s="1"/>
      <c r="AO901" s="1"/>
      <c r="AP901" s="1"/>
      <c r="AQ901" s="1"/>
      <c r="AR901" s="1"/>
      <c r="AU901" s="1"/>
      <c r="AV901" s="1"/>
      <c r="AX901" s="2"/>
    </row>
    <row r="902" spans="5:50" ht="15.75" customHeight="1">
      <c r="E902" s="32"/>
      <c r="G902" s="32"/>
      <c r="H902" s="32"/>
      <c r="I902" s="32"/>
      <c r="M902" s="33"/>
      <c r="P902" s="58"/>
      <c r="T902" s="1"/>
      <c r="W902" s="1"/>
      <c r="X902" s="1"/>
      <c r="Y902" s="1"/>
      <c r="Z902" s="1"/>
      <c r="AA902" s="1"/>
      <c r="AB902" s="1"/>
      <c r="AC902" s="1"/>
      <c r="AD902" s="1"/>
      <c r="AE902" s="1"/>
      <c r="AF902" s="1"/>
      <c r="AG902" s="1"/>
      <c r="AH902" s="1"/>
      <c r="AI902" s="1"/>
      <c r="AJ902" s="1"/>
      <c r="AK902" s="1"/>
      <c r="AL902" s="1"/>
      <c r="AM902" s="1"/>
      <c r="AN902" s="1"/>
      <c r="AO902" s="1"/>
      <c r="AP902" s="1"/>
      <c r="AQ902" s="1"/>
      <c r="AR902" s="1"/>
      <c r="AU902" s="1"/>
      <c r="AV902" s="1"/>
      <c r="AX902" s="2"/>
    </row>
    <row r="903" spans="5:50" ht="15.75" customHeight="1">
      <c r="E903" s="32"/>
      <c r="G903" s="32"/>
      <c r="H903" s="32"/>
      <c r="I903" s="32"/>
      <c r="M903" s="33"/>
      <c r="P903" s="58"/>
      <c r="T903" s="1"/>
      <c r="W903" s="1"/>
      <c r="X903" s="1"/>
      <c r="Y903" s="1"/>
      <c r="Z903" s="1"/>
      <c r="AA903" s="1"/>
      <c r="AB903" s="1"/>
      <c r="AC903" s="1"/>
      <c r="AD903" s="1"/>
      <c r="AE903" s="1"/>
      <c r="AF903" s="1"/>
      <c r="AG903" s="1"/>
      <c r="AH903" s="1"/>
      <c r="AI903" s="1"/>
      <c r="AJ903" s="1"/>
      <c r="AK903" s="1"/>
      <c r="AL903" s="1"/>
      <c r="AM903" s="1"/>
      <c r="AN903" s="1"/>
      <c r="AO903" s="1"/>
      <c r="AP903" s="1"/>
      <c r="AQ903" s="1"/>
      <c r="AR903" s="1"/>
      <c r="AU903" s="1"/>
      <c r="AV903" s="1"/>
      <c r="AX903" s="2"/>
    </row>
    <row r="904" spans="5:50" ht="15.75" customHeight="1">
      <c r="E904" s="32"/>
      <c r="G904" s="32"/>
      <c r="H904" s="32"/>
      <c r="I904" s="32"/>
      <c r="M904" s="33"/>
      <c r="P904" s="58"/>
      <c r="T904" s="1"/>
      <c r="W904" s="1"/>
      <c r="X904" s="1"/>
      <c r="Y904" s="1"/>
      <c r="Z904" s="1"/>
      <c r="AA904" s="1"/>
      <c r="AB904" s="1"/>
      <c r="AC904" s="1"/>
      <c r="AD904" s="1"/>
      <c r="AE904" s="1"/>
      <c r="AF904" s="1"/>
      <c r="AG904" s="1"/>
      <c r="AH904" s="1"/>
      <c r="AI904" s="1"/>
      <c r="AJ904" s="1"/>
      <c r="AK904" s="1"/>
      <c r="AL904" s="1"/>
      <c r="AM904" s="1"/>
      <c r="AN904" s="1"/>
      <c r="AO904" s="1"/>
      <c r="AP904" s="1"/>
      <c r="AQ904" s="1"/>
      <c r="AR904" s="1"/>
      <c r="AU904" s="1"/>
      <c r="AV904" s="1"/>
      <c r="AX904" s="2"/>
    </row>
    <row r="905" spans="5:50" ht="15.75" customHeight="1">
      <c r="E905" s="32"/>
      <c r="G905" s="32"/>
      <c r="H905" s="32"/>
      <c r="I905" s="32"/>
      <c r="M905" s="33"/>
      <c r="P905" s="58"/>
      <c r="T905" s="1"/>
      <c r="W905" s="1"/>
      <c r="X905" s="1"/>
      <c r="Y905" s="1"/>
      <c r="Z905" s="1"/>
      <c r="AA905" s="1"/>
      <c r="AB905" s="1"/>
      <c r="AC905" s="1"/>
      <c r="AD905" s="1"/>
      <c r="AE905" s="1"/>
      <c r="AF905" s="1"/>
      <c r="AG905" s="1"/>
      <c r="AH905" s="1"/>
      <c r="AI905" s="1"/>
      <c r="AJ905" s="1"/>
      <c r="AK905" s="1"/>
      <c r="AL905" s="1"/>
      <c r="AM905" s="1"/>
      <c r="AN905" s="1"/>
      <c r="AO905" s="1"/>
      <c r="AP905" s="1"/>
      <c r="AQ905" s="1"/>
      <c r="AR905" s="1"/>
      <c r="AU905" s="1"/>
      <c r="AV905" s="1"/>
      <c r="AX905" s="2"/>
    </row>
    <row r="906" spans="5:50" ht="15.75" customHeight="1">
      <c r="E906" s="32"/>
      <c r="G906" s="32"/>
      <c r="H906" s="32"/>
      <c r="I906" s="32"/>
      <c r="M906" s="33"/>
      <c r="P906" s="58"/>
      <c r="T906" s="1"/>
      <c r="W906" s="1"/>
      <c r="X906" s="1"/>
      <c r="Y906" s="1"/>
      <c r="Z906" s="1"/>
      <c r="AA906" s="1"/>
      <c r="AB906" s="1"/>
      <c r="AC906" s="1"/>
      <c r="AD906" s="1"/>
      <c r="AE906" s="1"/>
      <c r="AF906" s="1"/>
      <c r="AG906" s="1"/>
      <c r="AH906" s="1"/>
      <c r="AI906" s="1"/>
      <c r="AJ906" s="1"/>
      <c r="AK906" s="1"/>
      <c r="AL906" s="1"/>
      <c r="AM906" s="1"/>
      <c r="AN906" s="1"/>
      <c r="AO906" s="1"/>
      <c r="AP906" s="1"/>
      <c r="AQ906" s="1"/>
      <c r="AR906" s="1"/>
      <c r="AU906" s="1"/>
      <c r="AV906" s="1"/>
      <c r="AX906" s="2"/>
    </row>
    <row r="907" spans="5:50" ht="15.75" customHeight="1">
      <c r="E907" s="32"/>
      <c r="G907" s="32"/>
      <c r="H907" s="32"/>
      <c r="I907" s="32"/>
      <c r="M907" s="33"/>
      <c r="P907" s="58"/>
      <c r="T907" s="1"/>
      <c r="W907" s="1"/>
      <c r="X907" s="1"/>
      <c r="Y907" s="1"/>
      <c r="Z907" s="1"/>
      <c r="AA907" s="1"/>
      <c r="AB907" s="1"/>
      <c r="AC907" s="1"/>
      <c r="AD907" s="1"/>
      <c r="AE907" s="1"/>
      <c r="AF907" s="1"/>
      <c r="AG907" s="1"/>
      <c r="AH907" s="1"/>
      <c r="AI907" s="1"/>
      <c r="AJ907" s="1"/>
      <c r="AK907" s="1"/>
      <c r="AL907" s="1"/>
      <c r="AM907" s="1"/>
      <c r="AN907" s="1"/>
      <c r="AO907" s="1"/>
      <c r="AP907" s="1"/>
      <c r="AQ907" s="1"/>
      <c r="AR907" s="1"/>
      <c r="AU907" s="1"/>
      <c r="AV907" s="1"/>
      <c r="AX907" s="2"/>
    </row>
    <row r="908" spans="5:50" ht="15.75" customHeight="1">
      <c r="E908" s="32"/>
      <c r="G908" s="32"/>
      <c r="H908" s="32"/>
      <c r="I908" s="32"/>
      <c r="M908" s="33"/>
      <c r="P908" s="58"/>
      <c r="T908" s="1"/>
      <c r="W908" s="1"/>
      <c r="X908" s="1"/>
      <c r="Y908" s="1"/>
      <c r="Z908" s="1"/>
      <c r="AA908" s="1"/>
      <c r="AB908" s="1"/>
      <c r="AC908" s="1"/>
      <c r="AD908" s="1"/>
      <c r="AE908" s="1"/>
      <c r="AF908" s="1"/>
      <c r="AG908" s="1"/>
      <c r="AH908" s="1"/>
      <c r="AI908" s="1"/>
      <c r="AJ908" s="1"/>
      <c r="AK908" s="1"/>
      <c r="AL908" s="1"/>
      <c r="AM908" s="1"/>
      <c r="AN908" s="1"/>
      <c r="AO908" s="1"/>
      <c r="AP908" s="1"/>
      <c r="AQ908" s="1"/>
      <c r="AR908" s="1"/>
      <c r="AU908" s="1"/>
      <c r="AV908" s="1"/>
      <c r="AX908" s="2"/>
    </row>
    <row r="909" spans="5:50" ht="15.75" customHeight="1">
      <c r="E909" s="32"/>
      <c r="G909" s="32"/>
      <c r="H909" s="32"/>
      <c r="I909" s="32"/>
      <c r="M909" s="33"/>
      <c r="P909" s="58"/>
      <c r="T909" s="1"/>
      <c r="W909" s="1"/>
      <c r="X909" s="1"/>
      <c r="Y909" s="1"/>
      <c r="Z909" s="1"/>
      <c r="AA909" s="1"/>
      <c r="AB909" s="1"/>
      <c r="AC909" s="1"/>
      <c r="AD909" s="1"/>
      <c r="AE909" s="1"/>
      <c r="AF909" s="1"/>
      <c r="AG909" s="1"/>
      <c r="AH909" s="1"/>
      <c r="AI909" s="1"/>
      <c r="AJ909" s="1"/>
      <c r="AK909" s="1"/>
      <c r="AL909" s="1"/>
      <c r="AM909" s="1"/>
      <c r="AN909" s="1"/>
      <c r="AO909" s="1"/>
      <c r="AP909" s="1"/>
      <c r="AQ909" s="1"/>
      <c r="AR909" s="1"/>
      <c r="AU909" s="1"/>
      <c r="AV909" s="1"/>
      <c r="AX909" s="2"/>
    </row>
    <row r="910" spans="5:50" ht="15.75" customHeight="1">
      <c r="E910" s="32"/>
      <c r="G910" s="32"/>
      <c r="H910" s="32"/>
      <c r="I910" s="32"/>
      <c r="M910" s="33"/>
      <c r="P910" s="58"/>
      <c r="T910" s="1"/>
      <c r="W910" s="1"/>
      <c r="X910" s="1"/>
      <c r="Y910" s="1"/>
      <c r="Z910" s="1"/>
      <c r="AA910" s="1"/>
      <c r="AB910" s="1"/>
      <c r="AC910" s="1"/>
      <c r="AD910" s="1"/>
      <c r="AE910" s="1"/>
      <c r="AF910" s="1"/>
      <c r="AG910" s="1"/>
      <c r="AH910" s="1"/>
      <c r="AI910" s="1"/>
      <c r="AJ910" s="1"/>
      <c r="AK910" s="1"/>
      <c r="AL910" s="1"/>
      <c r="AM910" s="1"/>
      <c r="AN910" s="1"/>
      <c r="AO910" s="1"/>
      <c r="AP910" s="1"/>
      <c r="AQ910" s="1"/>
      <c r="AR910" s="1"/>
      <c r="AU910" s="1"/>
      <c r="AV910" s="1"/>
      <c r="AX910" s="2"/>
    </row>
    <row r="911" spans="5:50" ht="15.75" customHeight="1">
      <c r="E911" s="32"/>
      <c r="G911" s="32"/>
      <c r="H911" s="32"/>
      <c r="I911" s="32"/>
      <c r="M911" s="33"/>
      <c r="P911" s="58"/>
      <c r="T911" s="1"/>
      <c r="W911" s="1"/>
      <c r="X911" s="1"/>
      <c r="Y911" s="1"/>
      <c r="Z911" s="1"/>
      <c r="AA911" s="1"/>
      <c r="AB911" s="1"/>
      <c r="AC911" s="1"/>
      <c r="AD911" s="1"/>
      <c r="AE911" s="1"/>
      <c r="AF911" s="1"/>
      <c r="AG911" s="1"/>
      <c r="AH911" s="1"/>
      <c r="AI911" s="1"/>
      <c r="AJ911" s="1"/>
      <c r="AK911" s="1"/>
      <c r="AL911" s="1"/>
      <c r="AM911" s="1"/>
      <c r="AN911" s="1"/>
      <c r="AO911" s="1"/>
      <c r="AP911" s="1"/>
      <c r="AQ911" s="1"/>
      <c r="AR911" s="1"/>
      <c r="AU911" s="1"/>
      <c r="AV911" s="1"/>
      <c r="AX911" s="2"/>
    </row>
    <row r="912" spans="5:50" ht="15.75" customHeight="1">
      <c r="E912" s="32"/>
      <c r="G912" s="32"/>
      <c r="H912" s="32"/>
      <c r="I912" s="32"/>
      <c r="M912" s="33"/>
      <c r="P912" s="58"/>
      <c r="T912" s="1"/>
      <c r="W912" s="1"/>
      <c r="X912" s="1"/>
      <c r="Y912" s="1"/>
      <c r="Z912" s="1"/>
      <c r="AA912" s="1"/>
      <c r="AB912" s="1"/>
      <c r="AC912" s="1"/>
      <c r="AD912" s="1"/>
      <c r="AE912" s="1"/>
      <c r="AF912" s="1"/>
      <c r="AG912" s="1"/>
      <c r="AH912" s="1"/>
      <c r="AI912" s="1"/>
      <c r="AJ912" s="1"/>
      <c r="AK912" s="1"/>
      <c r="AL912" s="1"/>
      <c r="AM912" s="1"/>
      <c r="AN912" s="1"/>
      <c r="AO912" s="1"/>
      <c r="AP912" s="1"/>
      <c r="AQ912" s="1"/>
      <c r="AR912" s="1"/>
      <c r="AU912" s="1"/>
      <c r="AV912" s="1"/>
      <c r="AX912" s="2"/>
    </row>
    <row r="913" spans="5:50" ht="15.75" customHeight="1">
      <c r="E913" s="32"/>
      <c r="G913" s="32"/>
      <c r="H913" s="32"/>
      <c r="I913" s="32"/>
      <c r="M913" s="33"/>
      <c r="P913" s="58"/>
      <c r="T913" s="1"/>
      <c r="W913" s="1"/>
      <c r="X913" s="1"/>
      <c r="Y913" s="1"/>
      <c r="Z913" s="1"/>
      <c r="AA913" s="1"/>
      <c r="AB913" s="1"/>
      <c r="AC913" s="1"/>
      <c r="AD913" s="1"/>
      <c r="AE913" s="1"/>
      <c r="AF913" s="1"/>
      <c r="AG913" s="1"/>
      <c r="AH913" s="1"/>
      <c r="AI913" s="1"/>
      <c r="AJ913" s="1"/>
      <c r="AK913" s="1"/>
      <c r="AL913" s="1"/>
      <c r="AM913" s="1"/>
      <c r="AN913" s="1"/>
      <c r="AO913" s="1"/>
      <c r="AP913" s="1"/>
      <c r="AQ913" s="1"/>
      <c r="AR913" s="1"/>
      <c r="AU913" s="1"/>
      <c r="AV913" s="1"/>
      <c r="AX913" s="2"/>
    </row>
    <row r="914" spans="5:50" ht="15.75" customHeight="1">
      <c r="E914" s="32"/>
      <c r="G914" s="32"/>
      <c r="H914" s="32"/>
      <c r="I914" s="32"/>
      <c r="M914" s="33"/>
      <c r="P914" s="58"/>
      <c r="T914" s="1"/>
      <c r="W914" s="1"/>
      <c r="X914" s="1"/>
      <c r="Y914" s="1"/>
      <c r="Z914" s="1"/>
      <c r="AA914" s="1"/>
      <c r="AB914" s="1"/>
      <c r="AC914" s="1"/>
      <c r="AD914" s="1"/>
      <c r="AE914" s="1"/>
      <c r="AF914" s="1"/>
      <c r="AG914" s="1"/>
      <c r="AH914" s="1"/>
      <c r="AI914" s="1"/>
      <c r="AJ914" s="1"/>
      <c r="AK914" s="1"/>
      <c r="AL914" s="1"/>
      <c r="AM914" s="1"/>
      <c r="AN914" s="1"/>
      <c r="AO914" s="1"/>
      <c r="AP914" s="1"/>
      <c r="AQ914" s="1"/>
      <c r="AR914" s="1"/>
      <c r="AU914" s="1"/>
      <c r="AV914" s="1"/>
      <c r="AX914" s="2"/>
    </row>
    <row r="915" spans="5:50" ht="15.75" customHeight="1">
      <c r="E915" s="32"/>
      <c r="G915" s="32"/>
      <c r="H915" s="32"/>
      <c r="I915" s="32"/>
      <c r="M915" s="33"/>
      <c r="P915" s="58"/>
      <c r="T915" s="1"/>
      <c r="W915" s="1"/>
      <c r="X915" s="1"/>
      <c r="Y915" s="1"/>
      <c r="Z915" s="1"/>
      <c r="AA915" s="1"/>
      <c r="AB915" s="1"/>
      <c r="AC915" s="1"/>
      <c r="AD915" s="1"/>
      <c r="AE915" s="1"/>
      <c r="AF915" s="1"/>
      <c r="AG915" s="1"/>
      <c r="AH915" s="1"/>
      <c r="AI915" s="1"/>
      <c r="AJ915" s="1"/>
      <c r="AK915" s="1"/>
      <c r="AL915" s="1"/>
      <c r="AM915" s="1"/>
      <c r="AN915" s="1"/>
      <c r="AO915" s="1"/>
      <c r="AP915" s="1"/>
      <c r="AQ915" s="1"/>
      <c r="AR915" s="1"/>
      <c r="AU915" s="1"/>
      <c r="AV915" s="1"/>
      <c r="AX915" s="2"/>
    </row>
    <row r="916" spans="5:50" ht="15.75" customHeight="1">
      <c r="E916" s="32"/>
      <c r="G916" s="32"/>
      <c r="H916" s="32"/>
      <c r="I916" s="32"/>
      <c r="M916" s="33"/>
      <c r="P916" s="58"/>
      <c r="T916" s="1"/>
      <c r="W916" s="1"/>
      <c r="X916" s="1"/>
      <c r="Y916" s="1"/>
      <c r="Z916" s="1"/>
      <c r="AA916" s="1"/>
      <c r="AB916" s="1"/>
      <c r="AC916" s="1"/>
      <c r="AD916" s="1"/>
      <c r="AE916" s="1"/>
      <c r="AF916" s="1"/>
      <c r="AG916" s="1"/>
      <c r="AH916" s="1"/>
      <c r="AI916" s="1"/>
      <c r="AJ916" s="1"/>
      <c r="AK916" s="1"/>
      <c r="AL916" s="1"/>
      <c r="AM916" s="1"/>
      <c r="AN916" s="1"/>
      <c r="AO916" s="1"/>
      <c r="AP916" s="1"/>
      <c r="AQ916" s="1"/>
      <c r="AR916" s="1"/>
      <c r="AU916" s="1"/>
      <c r="AV916" s="1"/>
      <c r="AX916" s="2"/>
    </row>
    <row r="917" spans="5:50" ht="15.75" customHeight="1">
      <c r="E917" s="32"/>
      <c r="G917" s="32"/>
      <c r="H917" s="32"/>
      <c r="I917" s="32"/>
      <c r="M917" s="33"/>
      <c r="P917" s="58"/>
      <c r="T917" s="1"/>
      <c r="W917" s="1"/>
      <c r="X917" s="1"/>
      <c r="Y917" s="1"/>
      <c r="Z917" s="1"/>
      <c r="AA917" s="1"/>
      <c r="AB917" s="1"/>
      <c r="AC917" s="1"/>
      <c r="AD917" s="1"/>
      <c r="AE917" s="1"/>
      <c r="AF917" s="1"/>
      <c r="AG917" s="1"/>
      <c r="AH917" s="1"/>
      <c r="AI917" s="1"/>
      <c r="AJ917" s="1"/>
      <c r="AK917" s="1"/>
      <c r="AL917" s="1"/>
      <c r="AM917" s="1"/>
      <c r="AN917" s="1"/>
      <c r="AO917" s="1"/>
      <c r="AP917" s="1"/>
      <c r="AQ917" s="1"/>
      <c r="AR917" s="1"/>
      <c r="AU917" s="1"/>
      <c r="AV917" s="1"/>
      <c r="AX917" s="2"/>
    </row>
    <row r="918" spans="5:50" ht="15.75" customHeight="1">
      <c r="E918" s="32"/>
      <c r="G918" s="32"/>
      <c r="H918" s="32"/>
      <c r="I918" s="32"/>
      <c r="M918" s="33"/>
      <c r="P918" s="58"/>
      <c r="T918" s="1"/>
      <c r="W918" s="1"/>
      <c r="X918" s="1"/>
      <c r="Y918" s="1"/>
      <c r="Z918" s="1"/>
      <c r="AA918" s="1"/>
      <c r="AB918" s="1"/>
      <c r="AC918" s="1"/>
      <c r="AD918" s="1"/>
      <c r="AE918" s="1"/>
      <c r="AF918" s="1"/>
      <c r="AG918" s="1"/>
      <c r="AH918" s="1"/>
      <c r="AI918" s="1"/>
      <c r="AJ918" s="1"/>
      <c r="AK918" s="1"/>
      <c r="AL918" s="1"/>
      <c r="AM918" s="1"/>
      <c r="AN918" s="1"/>
      <c r="AO918" s="1"/>
      <c r="AP918" s="1"/>
      <c r="AQ918" s="1"/>
      <c r="AR918" s="1"/>
      <c r="AU918" s="1"/>
      <c r="AV918" s="1"/>
      <c r="AX918" s="2"/>
    </row>
    <row r="919" spans="5:50" ht="15.75" customHeight="1">
      <c r="E919" s="32"/>
      <c r="G919" s="32"/>
      <c r="H919" s="32"/>
      <c r="I919" s="32"/>
      <c r="M919" s="33"/>
      <c r="P919" s="58"/>
      <c r="T919" s="1"/>
      <c r="W919" s="1"/>
      <c r="X919" s="1"/>
      <c r="Y919" s="1"/>
      <c r="Z919" s="1"/>
      <c r="AA919" s="1"/>
      <c r="AB919" s="1"/>
      <c r="AC919" s="1"/>
      <c r="AD919" s="1"/>
      <c r="AE919" s="1"/>
      <c r="AF919" s="1"/>
      <c r="AG919" s="1"/>
      <c r="AH919" s="1"/>
      <c r="AI919" s="1"/>
      <c r="AJ919" s="1"/>
      <c r="AK919" s="1"/>
      <c r="AL919" s="1"/>
      <c r="AM919" s="1"/>
      <c r="AN919" s="1"/>
      <c r="AO919" s="1"/>
      <c r="AP919" s="1"/>
      <c r="AQ919" s="1"/>
      <c r="AR919" s="1"/>
      <c r="AU919" s="1"/>
      <c r="AV919" s="1"/>
      <c r="AX919" s="2"/>
    </row>
    <row r="920" spans="5:50" ht="15.75" customHeight="1">
      <c r="E920" s="32"/>
      <c r="G920" s="32"/>
      <c r="H920" s="32"/>
      <c r="I920" s="32"/>
      <c r="M920" s="33"/>
      <c r="P920" s="58"/>
      <c r="T920" s="1"/>
      <c r="W920" s="1"/>
      <c r="X920" s="1"/>
      <c r="Y920" s="1"/>
      <c r="Z920" s="1"/>
      <c r="AA920" s="1"/>
      <c r="AB920" s="1"/>
      <c r="AC920" s="1"/>
      <c r="AD920" s="1"/>
      <c r="AE920" s="1"/>
      <c r="AF920" s="1"/>
      <c r="AG920" s="1"/>
      <c r="AH920" s="1"/>
      <c r="AI920" s="1"/>
      <c r="AJ920" s="1"/>
      <c r="AK920" s="1"/>
      <c r="AL920" s="1"/>
      <c r="AM920" s="1"/>
      <c r="AN920" s="1"/>
      <c r="AO920" s="1"/>
      <c r="AP920" s="1"/>
      <c r="AQ920" s="1"/>
      <c r="AR920" s="1"/>
      <c r="AU920" s="1"/>
      <c r="AV920" s="1"/>
      <c r="AX920" s="2"/>
    </row>
    <row r="921" spans="5:50" ht="15.75" customHeight="1">
      <c r="E921" s="32"/>
      <c r="G921" s="32"/>
      <c r="H921" s="32"/>
      <c r="I921" s="32"/>
      <c r="M921" s="33"/>
      <c r="P921" s="58"/>
      <c r="T921" s="1"/>
      <c r="W921" s="1"/>
      <c r="X921" s="1"/>
      <c r="Y921" s="1"/>
      <c r="Z921" s="1"/>
      <c r="AA921" s="1"/>
      <c r="AB921" s="1"/>
      <c r="AC921" s="1"/>
      <c r="AD921" s="1"/>
      <c r="AE921" s="1"/>
      <c r="AF921" s="1"/>
      <c r="AG921" s="1"/>
      <c r="AH921" s="1"/>
      <c r="AI921" s="1"/>
      <c r="AJ921" s="1"/>
      <c r="AK921" s="1"/>
      <c r="AL921" s="1"/>
      <c r="AM921" s="1"/>
      <c r="AN921" s="1"/>
      <c r="AO921" s="1"/>
      <c r="AP921" s="1"/>
      <c r="AQ921" s="1"/>
      <c r="AR921" s="1"/>
      <c r="AU921" s="1"/>
      <c r="AV921" s="1"/>
      <c r="AX921" s="2"/>
    </row>
    <row r="922" spans="5:50" ht="15.75" customHeight="1">
      <c r="E922" s="32"/>
      <c r="G922" s="32"/>
      <c r="H922" s="32"/>
      <c r="I922" s="32"/>
      <c r="M922" s="33"/>
      <c r="P922" s="58"/>
      <c r="T922" s="1"/>
      <c r="W922" s="1"/>
      <c r="X922" s="1"/>
      <c r="Y922" s="1"/>
      <c r="Z922" s="1"/>
      <c r="AA922" s="1"/>
      <c r="AB922" s="1"/>
      <c r="AC922" s="1"/>
      <c r="AD922" s="1"/>
      <c r="AE922" s="1"/>
      <c r="AF922" s="1"/>
      <c r="AG922" s="1"/>
      <c r="AH922" s="1"/>
      <c r="AI922" s="1"/>
      <c r="AJ922" s="1"/>
      <c r="AK922" s="1"/>
      <c r="AL922" s="1"/>
      <c r="AM922" s="1"/>
      <c r="AN922" s="1"/>
      <c r="AO922" s="1"/>
      <c r="AP922" s="1"/>
      <c r="AQ922" s="1"/>
      <c r="AR922" s="1"/>
      <c r="AU922" s="1"/>
      <c r="AV922" s="1"/>
      <c r="AX922" s="2"/>
    </row>
    <row r="923" spans="5:50" ht="15.75" customHeight="1">
      <c r="E923" s="32"/>
      <c r="G923" s="32"/>
      <c r="H923" s="32"/>
      <c r="I923" s="32"/>
      <c r="M923" s="33"/>
      <c r="P923" s="58"/>
      <c r="T923" s="1"/>
      <c r="W923" s="1"/>
      <c r="X923" s="1"/>
      <c r="Y923" s="1"/>
      <c r="Z923" s="1"/>
      <c r="AA923" s="1"/>
      <c r="AB923" s="1"/>
      <c r="AC923" s="1"/>
      <c r="AD923" s="1"/>
      <c r="AE923" s="1"/>
      <c r="AF923" s="1"/>
      <c r="AG923" s="1"/>
      <c r="AH923" s="1"/>
      <c r="AI923" s="1"/>
      <c r="AJ923" s="1"/>
      <c r="AK923" s="1"/>
      <c r="AL923" s="1"/>
      <c r="AM923" s="1"/>
      <c r="AN923" s="1"/>
      <c r="AO923" s="1"/>
      <c r="AP923" s="1"/>
      <c r="AQ923" s="1"/>
      <c r="AR923" s="1"/>
      <c r="AU923" s="1"/>
      <c r="AV923" s="1"/>
      <c r="AX923" s="2"/>
    </row>
    <row r="924" spans="5:50" ht="15.75" customHeight="1">
      <c r="E924" s="32"/>
      <c r="G924" s="32"/>
      <c r="H924" s="32"/>
      <c r="I924" s="32"/>
      <c r="M924" s="33"/>
      <c r="P924" s="58"/>
      <c r="T924" s="1"/>
      <c r="W924" s="1"/>
      <c r="X924" s="1"/>
      <c r="Y924" s="1"/>
      <c r="Z924" s="1"/>
      <c r="AA924" s="1"/>
      <c r="AB924" s="1"/>
      <c r="AC924" s="1"/>
      <c r="AD924" s="1"/>
      <c r="AE924" s="1"/>
      <c r="AF924" s="1"/>
      <c r="AG924" s="1"/>
      <c r="AH924" s="1"/>
      <c r="AI924" s="1"/>
      <c r="AJ924" s="1"/>
      <c r="AK924" s="1"/>
      <c r="AL924" s="1"/>
      <c r="AM924" s="1"/>
      <c r="AN924" s="1"/>
      <c r="AO924" s="1"/>
      <c r="AP924" s="1"/>
      <c r="AQ924" s="1"/>
      <c r="AR924" s="1"/>
      <c r="AU924" s="1"/>
      <c r="AV924" s="1"/>
      <c r="AX924" s="2"/>
    </row>
    <row r="925" spans="5:50" ht="15.75" customHeight="1">
      <c r="E925" s="32"/>
      <c r="G925" s="32"/>
      <c r="H925" s="32"/>
      <c r="I925" s="32"/>
      <c r="M925" s="33"/>
      <c r="P925" s="58"/>
      <c r="T925" s="1"/>
      <c r="W925" s="1"/>
      <c r="X925" s="1"/>
      <c r="Y925" s="1"/>
      <c r="Z925" s="1"/>
      <c r="AA925" s="1"/>
      <c r="AB925" s="1"/>
      <c r="AC925" s="1"/>
      <c r="AD925" s="1"/>
      <c r="AE925" s="1"/>
      <c r="AF925" s="1"/>
      <c r="AG925" s="1"/>
      <c r="AH925" s="1"/>
      <c r="AI925" s="1"/>
      <c r="AJ925" s="1"/>
      <c r="AK925" s="1"/>
      <c r="AL925" s="1"/>
      <c r="AM925" s="1"/>
      <c r="AN925" s="1"/>
      <c r="AO925" s="1"/>
      <c r="AP925" s="1"/>
      <c r="AQ925" s="1"/>
      <c r="AR925" s="1"/>
      <c r="AU925" s="1"/>
      <c r="AV925" s="1"/>
      <c r="AX925" s="2"/>
    </row>
    <row r="926" spans="5:50" ht="15.75" customHeight="1">
      <c r="E926" s="32"/>
      <c r="G926" s="32"/>
      <c r="H926" s="32"/>
      <c r="I926" s="32"/>
      <c r="M926" s="33"/>
      <c r="P926" s="58"/>
      <c r="T926" s="1"/>
      <c r="W926" s="1"/>
      <c r="X926" s="1"/>
      <c r="Y926" s="1"/>
      <c r="Z926" s="1"/>
      <c r="AA926" s="1"/>
      <c r="AB926" s="1"/>
      <c r="AC926" s="1"/>
      <c r="AD926" s="1"/>
      <c r="AE926" s="1"/>
      <c r="AF926" s="1"/>
      <c r="AG926" s="1"/>
      <c r="AH926" s="1"/>
      <c r="AI926" s="1"/>
      <c r="AJ926" s="1"/>
      <c r="AK926" s="1"/>
      <c r="AL926" s="1"/>
      <c r="AM926" s="1"/>
      <c r="AN926" s="1"/>
      <c r="AO926" s="1"/>
      <c r="AP926" s="1"/>
      <c r="AQ926" s="1"/>
      <c r="AR926" s="1"/>
      <c r="AU926" s="1"/>
      <c r="AV926" s="1"/>
      <c r="AX926" s="2"/>
    </row>
    <row r="927" spans="5:50" ht="15.75" customHeight="1">
      <c r="E927" s="32"/>
      <c r="G927" s="32"/>
      <c r="H927" s="32"/>
      <c r="I927" s="32"/>
      <c r="M927" s="33"/>
      <c r="P927" s="58"/>
      <c r="T927" s="1"/>
      <c r="W927" s="1"/>
      <c r="X927" s="1"/>
      <c r="Y927" s="1"/>
      <c r="Z927" s="1"/>
      <c r="AA927" s="1"/>
      <c r="AB927" s="1"/>
      <c r="AC927" s="1"/>
      <c r="AD927" s="1"/>
      <c r="AE927" s="1"/>
      <c r="AF927" s="1"/>
      <c r="AG927" s="1"/>
      <c r="AH927" s="1"/>
      <c r="AI927" s="1"/>
      <c r="AJ927" s="1"/>
      <c r="AK927" s="1"/>
      <c r="AL927" s="1"/>
      <c r="AM927" s="1"/>
      <c r="AN927" s="1"/>
      <c r="AO927" s="1"/>
      <c r="AP927" s="1"/>
      <c r="AQ927" s="1"/>
      <c r="AR927" s="1"/>
      <c r="AU927" s="1"/>
      <c r="AV927" s="1"/>
      <c r="AX927" s="2"/>
    </row>
    <row r="928" spans="5:50" ht="15.75" customHeight="1">
      <c r="E928" s="32"/>
      <c r="G928" s="32"/>
      <c r="H928" s="32"/>
      <c r="I928" s="32"/>
      <c r="M928" s="33"/>
      <c r="P928" s="58"/>
      <c r="T928" s="1"/>
      <c r="W928" s="1"/>
      <c r="X928" s="1"/>
      <c r="Y928" s="1"/>
      <c r="Z928" s="1"/>
      <c r="AA928" s="1"/>
      <c r="AB928" s="1"/>
      <c r="AC928" s="1"/>
      <c r="AD928" s="1"/>
      <c r="AE928" s="1"/>
      <c r="AF928" s="1"/>
      <c r="AG928" s="1"/>
      <c r="AH928" s="1"/>
      <c r="AI928" s="1"/>
      <c r="AJ928" s="1"/>
      <c r="AK928" s="1"/>
      <c r="AL928" s="1"/>
      <c r="AM928" s="1"/>
      <c r="AN928" s="1"/>
      <c r="AO928" s="1"/>
      <c r="AP928" s="1"/>
      <c r="AQ928" s="1"/>
      <c r="AR928" s="1"/>
      <c r="AU928" s="1"/>
      <c r="AV928" s="1"/>
      <c r="AX928" s="2"/>
    </row>
    <row r="929" spans="5:50" ht="15.75" customHeight="1">
      <c r="E929" s="32"/>
      <c r="G929" s="32"/>
      <c r="H929" s="32"/>
      <c r="I929" s="32"/>
      <c r="M929" s="33"/>
      <c r="P929" s="58"/>
      <c r="T929" s="1"/>
      <c r="W929" s="1"/>
      <c r="X929" s="1"/>
      <c r="Y929" s="1"/>
      <c r="Z929" s="1"/>
      <c r="AA929" s="1"/>
      <c r="AB929" s="1"/>
      <c r="AC929" s="1"/>
      <c r="AD929" s="1"/>
      <c r="AE929" s="1"/>
      <c r="AF929" s="1"/>
      <c r="AG929" s="1"/>
      <c r="AH929" s="1"/>
      <c r="AI929" s="1"/>
      <c r="AJ929" s="1"/>
      <c r="AK929" s="1"/>
      <c r="AL929" s="1"/>
      <c r="AM929" s="1"/>
      <c r="AN929" s="1"/>
      <c r="AO929" s="1"/>
      <c r="AP929" s="1"/>
      <c r="AQ929" s="1"/>
      <c r="AR929" s="1"/>
      <c r="AU929" s="1"/>
      <c r="AV929" s="1"/>
      <c r="AX929" s="2"/>
    </row>
    <row r="930" spans="5:50" ht="15.75" customHeight="1">
      <c r="E930" s="32"/>
      <c r="G930" s="32"/>
      <c r="H930" s="32"/>
      <c r="I930" s="32"/>
      <c r="M930" s="33"/>
      <c r="P930" s="58"/>
      <c r="T930" s="1"/>
      <c r="W930" s="1"/>
      <c r="X930" s="1"/>
      <c r="Y930" s="1"/>
      <c r="Z930" s="1"/>
      <c r="AA930" s="1"/>
      <c r="AB930" s="1"/>
      <c r="AC930" s="1"/>
      <c r="AD930" s="1"/>
      <c r="AE930" s="1"/>
      <c r="AF930" s="1"/>
      <c r="AG930" s="1"/>
      <c r="AH930" s="1"/>
      <c r="AI930" s="1"/>
      <c r="AJ930" s="1"/>
      <c r="AK930" s="1"/>
      <c r="AL930" s="1"/>
      <c r="AM930" s="1"/>
      <c r="AN930" s="1"/>
      <c r="AO930" s="1"/>
      <c r="AP930" s="1"/>
      <c r="AQ930" s="1"/>
      <c r="AR930" s="1"/>
      <c r="AU930" s="1"/>
      <c r="AV930" s="1"/>
      <c r="AX930" s="2"/>
    </row>
    <row r="931" spans="5:50" ht="15.75" customHeight="1">
      <c r="E931" s="32"/>
      <c r="G931" s="32"/>
      <c r="H931" s="32"/>
      <c r="I931" s="32"/>
      <c r="M931" s="33"/>
      <c r="P931" s="58"/>
      <c r="T931" s="1"/>
      <c r="W931" s="1"/>
      <c r="X931" s="1"/>
      <c r="Y931" s="1"/>
      <c r="Z931" s="1"/>
      <c r="AA931" s="1"/>
      <c r="AB931" s="1"/>
      <c r="AC931" s="1"/>
      <c r="AD931" s="1"/>
      <c r="AE931" s="1"/>
      <c r="AF931" s="1"/>
      <c r="AG931" s="1"/>
      <c r="AH931" s="1"/>
      <c r="AI931" s="1"/>
      <c r="AJ931" s="1"/>
      <c r="AK931" s="1"/>
      <c r="AL931" s="1"/>
      <c r="AM931" s="1"/>
      <c r="AN931" s="1"/>
      <c r="AO931" s="1"/>
      <c r="AP931" s="1"/>
      <c r="AQ931" s="1"/>
      <c r="AR931" s="1"/>
      <c r="AU931" s="1"/>
      <c r="AV931" s="1"/>
      <c r="AX931" s="2"/>
    </row>
    <row r="932" spans="5:50" ht="15.75" customHeight="1">
      <c r="E932" s="32"/>
      <c r="G932" s="32"/>
      <c r="H932" s="32"/>
      <c r="I932" s="32"/>
      <c r="M932" s="33"/>
      <c r="P932" s="58"/>
      <c r="T932" s="1"/>
      <c r="W932" s="1"/>
      <c r="X932" s="1"/>
      <c r="Y932" s="1"/>
      <c r="Z932" s="1"/>
      <c r="AA932" s="1"/>
      <c r="AB932" s="1"/>
      <c r="AC932" s="1"/>
      <c r="AD932" s="1"/>
      <c r="AE932" s="1"/>
      <c r="AF932" s="1"/>
      <c r="AG932" s="1"/>
      <c r="AH932" s="1"/>
      <c r="AI932" s="1"/>
      <c r="AJ932" s="1"/>
      <c r="AK932" s="1"/>
      <c r="AL932" s="1"/>
      <c r="AM932" s="1"/>
      <c r="AN932" s="1"/>
      <c r="AO932" s="1"/>
      <c r="AP932" s="1"/>
      <c r="AQ932" s="1"/>
      <c r="AR932" s="1"/>
      <c r="AU932" s="1"/>
      <c r="AV932" s="1"/>
      <c r="AX932" s="2"/>
    </row>
    <row r="933" spans="5:50" ht="15.75" customHeight="1">
      <c r="E933" s="32"/>
      <c r="G933" s="32"/>
      <c r="H933" s="32"/>
      <c r="I933" s="32"/>
      <c r="M933" s="33"/>
      <c r="P933" s="58"/>
      <c r="T933" s="1"/>
      <c r="W933" s="1"/>
      <c r="X933" s="1"/>
      <c r="Y933" s="1"/>
      <c r="Z933" s="1"/>
      <c r="AA933" s="1"/>
      <c r="AB933" s="1"/>
      <c r="AC933" s="1"/>
      <c r="AD933" s="1"/>
      <c r="AE933" s="1"/>
      <c r="AF933" s="1"/>
      <c r="AG933" s="1"/>
      <c r="AH933" s="1"/>
      <c r="AI933" s="1"/>
      <c r="AJ933" s="1"/>
      <c r="AK933" s="1"/>
      <c r="AL933" s="1"/>
      <c r="AM933" s="1"/>
      <c r="AN933" s="1"/>
      <c r="AO933" s="1"/>
      <c r="AP933" s="1"/>
      <c r="AQ933" s="1"/>
      <c r="AR933" s="1"/>
      <c r="AU933" s="1"/>
      <c r="AV933" s="1"/>
      <c r="AX933" s="2"/>
    </row>
    <row r="934" spans="5:50" ht="15.75" customHeight="1">
      <c r="E934" s="32"/>
      <c r="G934" s="32"/>
      <c r="H934" s="32"/>
      <c r="I934" s="32"/>
      <c r="M934" s="33"/>
      <c r="P934" s="58"/>
      <c r="T934" s="1"/>
      <c r="W934" s="1"/>
      <c r="X934" s="1"/>
      <c r="Y934" s="1"/>
      <c r="Z934" s="1"/>
      <c r="AA934" s="1"/>
      <c r="AB934" s="1"/>
      <c r="AC934" s="1"/>
      <c r="AD934" s="1"/>
      <c r="AE934" s="1"/>
      <c r="AF934" s="1"/>
      <c r="AG934" s="1"/>
      <c r="AH934" s="1"/>
      <c r="AI934" s="1"/>
      <c r="AJ934" s="1"/>
      <c r="AK934" s="1"/>
      <c r="AL934" s="1"/>
      <c r="AM934" s="1"/>
      <c r="AN934" s="1"/>
      <c r="AO934" s="1"/>
      <c r="AP934" s="1"/>
      <c r="AQ934" s="1"/>
      <c r="AR934" s="1"/>
      <c r="AU934" s="1"/>
      <c r="AV934" s="1"/>
      <c r="AX934" s="2"/>
    </row>
    <row r="935" spans="5:50" ht="15.75" customHeight="1">
      <c r="E935" s="32"/>
      <c r="G935" s="32"/>
      <c r="H935" s="32"/>
      <c r="I935" s="32"/>
      <c r="M935" s="33"/>
      <c r="P935" s="58"/>
      <c r="T935" s="1"/>
      <c r="W935" s="1"/>
      <c r="X935" s="1"/>
      <c r="Y935" s="1"/>
      <c r="Z935" s="1"/>
      <c r="AA935" s="1"/>
      <c r="AB935" s="1"/>
      <c r="AC935" s="1"/>
      <c r="AD935" s="1"/>
      <c r="AE935" s="1"/>
      <c r="AF935" s="1"/>
      <c r="AG935" s="1"/>
      <c r="AH935" s="1"/>
      <c r="AI935" s="1"/>
      <c r="AJ935" s="1"/>
      <c r="AK935" s="1"/>
      <c r="AL935" s="1"/>
      <c r="AM935" s="1"/>
      <c r="AN935" s="1"/>
      <c r="AO935" s="1"/>
      <c r="AP935" s="1"/>
      <c r="AQ935" s="1"/>
      <c r="AR935" s="1"/>
      <c r="AU935" s="1"/>
      <c r="AV935" s="1"/>
      <c r="AX935" s="2"/>
    </row>
    <row r="936" spans="5:50" ht="15.75" customHeight="1">
      <c r="E936" s="32"/>
      <c r="G936" s="32"/>
      <c r="H936" s="32"/>
      <c r="I936" s="32"/>
      <c r="M936" s="33"/>
      <c r="P936" s="58"/>
      <c r="T936" s="1"/>
      <c r="W936" s="1"/>
      <c r="X936" s="1"/>
      <c r="Y936" s="1"/>
      <c r="Z936" s="1"/>
      <c r="AA936" s="1"/>
      <c r="AB936" s="1"/>
      <c r="AC936" s="1"/>
      <c r="AD936" s="1"/>
      <c r="AE936" s="1"/>
      <c r="AF936" s="1"/>
      <c r="AG936" s="1"/>
      <c r="AH936" s="1"/>
      <c r="AI936" s="1"/>
      <c r="AJ936" s="1"/>
      <c r="AK936" s="1"/>
      <c r="AL936" s="1"/>
      <c r="AM936" s="1"/>
      <c r="AN936" s="1"/>
      <c r="AO936" s="1"/>
      <c r="AP936" s="1"/>
      <c r="AQ936" s="1"/>
      <c r="AR936" s="1"/>
      <c r="AU936" s="1"/>
      <c r="AV936" s="1"/>
      <c r="AX936" s="2"/>
    </row>
    <row r="937" spans="5:50" ht="15.75" customHeight="1">
      <c r="E937" s="32"/>
      <c r="G937" s="32"/>
      <c r="H937" s="32"/>
      <c r="I937" s="32"/>
      <c r="M937" s="33"/>
      <c r="P937" s="58"/>
      <c r="T937" s="1"/>
      <c r="W937" s="1"/>
      <c r="X937" s="1"/>
      <c r="Y937" s="1"/>
      <c r="Z937" s="1"/>
      <c r="AA937" s="1"/>
      <c r="AB937" s="1"/>
      <c r="AC937" s="1"/>
      <c r="AD937" s="1"/>
      <c r="AE937" s="1"/>
      <c r="AF937" s="1"/>
      <c r="AG937" s="1"/>
      <c r="AH937" s="1"/>
      <c r="AI937" s="1"/>
      <c r="AJ937" s="1"/>
      <c r="AK937" s="1"/>
      <c r="AL937" s="1"/>
      <c r="AM937" s="1"/>
      <c r="AN937" s="1"/>
      <c r="AO937" s="1"/>
      <c r="AP937" s="1"/>
      <c r="AQ937" s="1"/>
      <c r="AR937" s="1"/>
      <c r="AU937" s="1"/>
      <c r="AV937" s="1"/>
      <c r="AX937" s="2"/>
    </row>
    <row r="938" spans="5:50" ht="15.75" customHeight="1">
      <c r="E938" s="32"/>
      <c r="G938" s="32"/>
      <c r="H938" s="32"/>
      <c r="I938" s="32"/>
      <c r="M938" s="33"/>
      <c r="P938" s="58"/>
      <c r="T938" s="1"/>
      <c r="W938" s="1"/>
      <c r="X938" s="1"/>
      <c r="Y938" s="1"/>
      <c r="Z938" s="1"/>
      <c r="AA938" s="1"/>
      <c r="AB938" s="1"/>
      <c r="AC938" s="1"/>
      <c r="AD938" s="1"/>
      <c r="AE938" s="1"/>
      <c r="AF938" s="1"/>
      <c r="AG938" s="1"/>
      <c r="AH938" s="1"/>
      <c r="AI938" s="1"/>
      <c r="AJ938" s="1"/>
      <c r="AK938" s="1"/>
      <c r="AL938" s="1"/>
      <c r="AM938" s="1"/>
      <c r="AN938" s="1"/>
      <c r="AO938" s="1"/>
      <c r="AP938" s="1"/>
      <c r="AQ938" s="1"/>
      <c r="AR938" s="1"/>
      <c r="AU938" s="1"/>
      <c r="AV938" s="1"/>
      <c r="AX938" s="2"/>
    </row>
    <row r="939" spans="5:50" ht="15.75" customHeight="1">
      <c r="E939" s="32"/>
      <c r="G939" s="32"/>
      <c r="H939" s="32"/>
      <c r="I939" s="32"/>
      <c r="M939" s="33"/>
      <c r="P939" s="58"/>
      <c r="T939" s="1"/>
      <c r="W939" s="1"/>
      <c r="X939" s="1"/>
      <c r="Y939" s="1"/>
      <c r="Z939" s="1"/>
      <c r="AA939" s="1"/>
      <c r="AB939" s="1"/>
      <c r="AC939" s="1"/>
      <c r="AD939" s="1"/>
      <c r="AE939" s="1"/>
      <c r="AF939" s="1"/>
      <c r="AG939" s="1"/>
      <c r="AH939" s="1"/>
      <c r="AI939" s="1"/>
      <c r="AJ939" s="1"/>
      <c r="AK939" s="1"/>
      <c r="AL939" s="1"/>
      <c r="AM939" s="1"/>
      <c r="AN939" s="1"/>
      <c r="AO939" s="1"/>
      <c r="AP939" s="1"/>
      <c r="AQ939" s="1"/>
      <c r="AR939" s="1"/>
      <c r="AU939" s="1"/>
      <c r="AV939" s="1"/>
      <c r="AX939" s="2"/>
    </row>
    <row r="940" spans="5:50" ht="15.75" customHeight="1">
      <c r="E940" s="32"/>
      <c r="G940" s="32"/>
      <c r="H940" s="32"/>
      <c r="I940" s="32"/>
      <c r="M940" s="33"/>
      <c r="P940" s="58"/>
      <c r="T940" s="1"/>
      <c r="W940" s="1"/>
      <c r="X940" s="1"/>
      <c r="Y940" s="1"/>
      <c r="Z940" s="1"/>
      <c r="AA940" s="1"/>
      <c r="AB940" s="1"/>
      <c r="AC940" s="1"/>
      <c r="AD940" s="1"/>
      <c r="AE940" s="1"/>
      <c r="AF940" s="1"/>
      <c r="AG940" s="1"/>
      <c r="AH940" s="1"/>
      <c r="AI940" s="1"/>
      <c r="AJ940" s="1"/>
      <c r="AK940" s="1"/>
      <c r="AL940" s="1"/>
      <c r="AM940" s="1"/>
      <c r="AN940" s="1"/>
      <c r="AO940" s="1"/>
      <c r="AP940" s="1"/>
      <c r="AQ940" s="1"/>
      <c r="AR940" s="1"/>
      <c r="AU940" s="1"/>
      <c r="AV940" s="1"/>
      <c r="AX940" s="2"/>
    </row>
    <row r="941" spans="5:50" ht="15.75" customHeight="1">
      <c r="E941" s="32"/>
      <c r="G941" s="32"/>
      <c r="H941" s="32"/>
      <c r="I941" s="32"/>
      <c r="M941" s="33"/>
      <c r="P941" s="58"/>
      <c r="T941" s="1"/>
      <c r="W941" s="1"/>
      <c r="X941" s="1"/>
      <c r="Y941" s="1"/>
      <c r="Z941" s="1"/>
      <c r="AA941" s="1"/>
      <c r="AB941" s="1"/>
      <c r="AC941" s="1"/>
      <c r="AD941" s="1"/>
      <c r="AE941" s="1"/>
      <c r="AF941" s="1"/>
      <c r="AG941" s="1"/>
      <c r="AH941" s="1"/>
      <c r="AI941" s="1"/>
      <c r="AJ941" s="1"/>
      <c r="AK941" s="1"/>
      <c r="AL941" s="1"/>
      <c r="AM941" s="1"/>
      <c r="AN941" s="1"/>
      <c r="AO941" s="1"/>
      <c r="AP941" s="1"/>
      <c r="AQ941" s="1"/>
      <c r="AR941" s="1"/>
      <c r="AU941" s="1"/>
      <c r="AV941" s="1"/>
      <c r="AX941" s="2"/>
    </row>
    <row r="942" spans="5:50" ht="15.75" customHeight="1">
      <c r="E942" s="32"/>
      <c r="G942" s="32"/>
      <c r="H942" s="32"/>
      <c r="I942" s="32"/>
      <c r="M942" s="33"/>
      <c r="P942" s="58"/>
      <c r="T942" s="1"/>
      <c r="W942" s="1"/>
      <c r="X942" s="1"/>
      <c r="Y942" s="1"/>
      <c r="Z942" s="1"/>
      <c r="AA942" s="1"/>
      <c r="AB942" s="1"/>
      <c r="AC942" s="1"/>
      <c r="AD942" s="1"/>
      <c r="AE942" s="1"/>
      <c r="AF942" s="1"/>
      <c r="AG942" s="1"/>
      <c r="AH942" s="1"/>
      <c r="AI942" s="1"/>
      <c r="AJ942" s="1"/>
      <c r="AK942" s="1"/>
      <c r="AL942" s="1"/>
      <c r="AM942" s="1"/>
      <c r="AN942" s="1"/>
      <c r="AO942" s="1"/>
      <c r="AP942" s="1"/>
      <c r="AQ942" s="1"/>
      <c r="AR942" s="1"/>
      <c r="AU942" s="1"/>
      <c r="AV942" s="1"/>
      <c r="AX942" s="2"/>
    </row>
    <row r="943" spans="5:50" ht="15.75" customHeight="1">
      <c r="E943" s="32"/>
      <c r="G943" s="32"/>
      <c r="H943" s="32"/>
      <c r="I943" s="32"/>
      <c r="M943" s="33"/>
      <c r="P943" s="58"/>
      <c r="T943" s="1"/>
      <c r="W943" s="1"/>
      <c r="X943" s="1"/>
      <c r="Y943" s="1"/>
      <c r="Z943" s="1"/>
      <c r="AA943" s="1"/>
      <c r="AB943" s="1"/>
      <c r="AC943" s="1"/>
      <c r="AD943" s="1"/>
      <c r="AE943" s="1"/>
      <c r="AF943" s="1"/>
      <c r="AG943" s="1"/>
      <c r="AH943" s="1"/>
      <c r="AI943" s="1"/>
      <c r="AJ943" s="1"/>
      <c r="AK943" s="1"/>
      <c r="AL943" s="1"/>
      <c r="AM943" s="1"/>
      <c r="AN943" s="1"/>
      <c r="AO943" s="1"/>
      <c r="AP943" s="1"/>
      <c r="AQ943" s="1"/>
      <c r="AR943" s="1"/>
      <c r="AU943" s="1"/>
      <c r="AV943" s="1"/>
      <c r="AX943" s="2"/>
    </row>
    <row r="944" spans="5:50" ht="15.75" customHeight="1">
      <c r="E944" s="32"/>
      <c r="G944" s="32"/>
      <c r="H944" s="32"/>
      <c r="I944" s="32"/>
      <c r="M944" s="33"/>
      <c r="P944" s="58"/>
      <c r="T944" s="1"/>
      <c r="W944" s="1"/>
      <c r="X944" s="1"/>
      <c r="Y944" s="1"/>
      <c r="Z944" s="1"/>
      <c r="AA944" s="1"/>
      <c r="AB944" s="1"/>
      <c r="AC944" s="1"/>
      <c r="AD944" s="1"/>
      <c r="AE944" s="1"/>
      <c r="AF944" s="1"/>
      <c r="AG944" s="1"/>
      <c r="AH944" s="1"/>
      <c r="AI944" s="1"/>
      <c r="AJ944" s="1"/>
      <c r="AK944" s="1"/>
      <c r="AL944" s="1"/>
      <c r="AM944" s="1"/>
      <c r="AN944" s="1"/>
      <c r="AO944" s="1"/>
      <c r="AP944" s="1"/>
      <c r="AQ944" s="1"/>
      <c r="AR944" s="1"/>
      <c r="AU944" s="1"/>
      <c r="AV944" s="1"/>
      <c r="AX944" s="2"/>
    </row>
    <row r="945" spans="5:50" ht="15.75" customHeight="1">
      <c r="E945" s="32"/>
      <c r="G945" s="32"/>
      <c r="H945" s="32"/>
      <c r="I945" s="32"/>
      <c r="M945" s="33"/>
      <c r="P945" s="58"/>
      <c r="T945" s="1"/>
      <c r="W945" s="1"/>
      <c r="X945" s="1"/>
      <c r="Y945" s="1"/>
      <c r="Z945" s="1"/>
      <c r="AA945" s="1"/>
      <c r="AB945" s="1"/>
      <c r="AC945" s="1"/>
      <c r="AD945" s="1"/>
      <c r="AE945" s="1"/>
      <c r="AF945" s="1"/>
      <c r="AG945" s="1"/>
      <c r="AH945" s="1"/>
      <c r="AI945" s="1"/>
      <c r="AJ945" s="1"/>
      <c r="AK945" s="1"/>
      <c r="AL945" s="1"/>
      <c r="AM945" s="1"/>
      <c r="AN945" s="1"/>
      <c r="AO945" s="1"/>
      <c r="AP945" s="1"/>
      <c r="AQ945" s="1"/>
      <c r="AR945" s="1"/>
      <c r="AU945" s="1"/>
      <c r="AV945" s="1"/>
      <c r="AX945" s="2"/>
    </row>
    <row r="946" spans="5:50" ht="15.75" customHeight="1">
      <c r="E946" s="32"/>
      <c r="G946" s="32"/>
      <c r="H946" s="32"/>
      <c r="I946" s="32"/>
      <c r="M946" s="33"/>
      <c r="P946" s="58"/>
      <c r="T946" s="1"/>
      <c r="W946" s="1"/>
      <c r="X946" s="1"/>
      <c r="Y946" s="1"/>
      <c r="Z946" s="1"/>
      <c r="AA946" s="1"/>
      <c r="AB946" s="1"/>
      <c r="AC946" s="1"/>
      <c r="AD946" s="1"/>
      <c r="AE946" s="1"/>
      <c r="AF946" s="1"/>
      <c r="AG946" s="1"/>
      <c r="AH946" s="1"/>
      <c r="AI946" s="1"/>
      <c r="AJ946" s="1"/>
      <c r="AK946" s="1"/>
      <c r="AL946" s="1"/>
      <c r="AM946" s="1"/>
      <c r="AN946" s="1"/>
      <c r="AO946" s="1"/>
      <c r="AP946" s="1"/>
      <c r="AQ946" s="1"/>
      <c r="AR946" s="1"/>
      <c r="AU946" s="1"/>
      <c r="AV946" s="1"/>
      <c r="AX946" s="2"/>
    </row>
    <row r="947" spans="5:50" ht="15.75" customHeight="1">
      <c r="E947" s="32"/>
      <c r="G947" s="32"/>
      <c r="H947" s="32"/>
      <c r="I947" s="32"/>
      <c r="M947" s="33"/>
      <c r="P947" s="58"/>
      <c r="T947" s="1"/>
      <c r="W947" s="1"/>
      <c r="X947" s="1"/>
      <c r="Y947" s="1"/>
      <c r="Z947" s="1"/>
      <c r="AA947" s="1"/>
      <c r="AB947" s="1"/>
      <c r="AC947" s="1"/>
      <c r="AD947" s="1"/>
      <c r="AE947" s="1"/>
      <c r="AF947" s="1"/>
      <c r="AG947" s="1"/>
      <c r="AH947" s="1"/>
      <c r="AI947" s="1"/>
      <c r="AJ947" s="1"/>
      <c r="AK947" s="1"/>
      <c r="AL947" s="1"/>
      <c r="AM947" s="1"/>
      <c r="AN947" s="1"/>
      <c r="AO947" s="1"/>
      <c r="AP947" s="1"/>
      <c r="AQ947" s="1"/>
      <c r="AR947" s="1"/>
      <c r="AU947" s="1"/>
      <c r="AV947" s="1"/>
      <c r="AX947" s="2"/>
    </row>
    <row r="948" spans="5:50" ht="15.75" customHeight="1">
      <c r="E948" s="32"/>
      <c r="G948" s="32"/>
      <c r="H948" s="32"/>
      <c r="I948" s="32"/>
      <c r="M948" s="33"/>
      <c r="P948" s="58"/>
      <c r="T948" s="1"/>
      <c r="W948" s="1"/>
      <c r="X948" s="1"/>
      <c r="Y948" s="1"/>
      <c r="Z948" s="1"/>
      <c r="AA948" s="1"/>
      <c r="AB948" s="1"/>
      <c r="AC948" s="1"/>
      <c r="AD948" s="1"/>
      <c r="AE948" s="1"/>
      <c r="AF948" s="1"/>
      <c r="AG948" s="1"/>
      <c r="AH948" s="1"/>
      <c r="AI948" s="1"/>
      <c r="AJ948" s="1"/>
      <c r="AK948" s="1"/>
      <c r="AL948" s="1"/>
      <c r="AM948" s="1"/>
      <c r="AN948" s="1"/>
      <c r="AO948" s="1"/>
      <c r="AP948" s="1"/>
      <c r="AQ948" s="1"/>
      <c r="AR948" s="1"/>
      <c r="AU948" s="1"/>
      <c r="AV948" s="1"/>
      <c r="AX948" s="2"/>
    </row>
    <row r="949" spans="5:50" ht="15.75" customHeight="1">
      <c r="E949" s="32"/>
      <c r="G949" s="32"/>
      <c r="H949" s="32"/>
      <c r="I949" s="32"/>
      <c r="M949" s="33"/>
      <c r="P949" s="58"/>
      <c r="T949" s="1"/>
      <c r="W949" s="1"/>
      <c r="X949" s="1"/>
      <c r="Y949" s="1"/>
      <c r="Z949" s="1"/>
      <c r="AA949" s="1"/>
      <c r="AB949" s="1"/>
      <c r="AC949" s="1"/>
      <c r="AD949" s="1"/>
      <c r="AE949" s="1"/>
      <c r="AF949" s="1"/>
      <c r="AG949" s="1"/>
      <c r="AH949" s="1"/>
      <c r="AI949" s="1"/>
      <c r="AJ949" s="1"/>
      <c r="AK949" s="1"/>
      <c r="AL949" s="1"/>
      <c r="AM949" s="1"/>
      <c r="AN949" s="1"/>
      <c r="AO949" s="1"/>
      <c r="AP949" s="1"/>
      <c r="AQ949" s="1"/>
      <c r="AR949" s="1"/>
      <c r="AU949" s="1"/>
      <c r="AV949" s="1"/>
      <c r="AX949" s="2"/>
    </row>
    <row r="950" spans="5:50" ht="15.75" customHeight="1">
      <c r="E950" s="32"/>
      <c r="G950" s="32"/>
      <c r="H950" s="32"/>
      <c r="I950" s="32"/>
      <c r="M950" s="33"/>
      <c r="P950" s="58"/>
      <c r="T950" s="1"/>
      <c r="W950" s="1"/>
      <c r="X950" s="1"/>
      <c r="Y950" s="1"/>
      <c r="Z950" s="1"/>
      <c r="AA950" s="1"/>
      <c r="AB950" s="1"/>
      <c r="AC950" s="1"/>
      <c r="AD950" s="1"/>
      <c r="AE950" s="1"/>
      <c r="AF950" s="1"/>
      <c r="AG950" s="1"/>
      <c r="AH950" s="1"/>
      <c r="AI950" s="1"/>
      <c r="AJ950" s="1"/>
      <c r="AK950" s="1"/>
      <c r="AL950" s="1"/>
      <c r="AM950" s="1"/>
      <c r="AN950" s="1"/>
      <c r="AO950" s="1"/>
      <c r="AP950" s="1"/>
      <c r="AQ950" s="1"/>
      <c r="AR950" s="1"/>
      <c r="AU950" s="1"/>
      <c r="AV950" s="1"/>
      <c r="AX950" s="2"/>
    </row>
    <row r="951" spans="5:50" ht="15.75" customHeight="1">
      <c r="E951" s="32"/>
      <c r="G951" s="32"/>
      <c r="H951" s="32"/>
      <c r="I951" s="32"/>
      <c r="M951" s="33"/>
      <c r="P951" s="58"/>
      <c r="T951" s="1"/>
      <c r="W951" s="1"/>
      <c r="X951" s="1"/>
      <c r="Y951" s="1"/>
      <c r="Z951" s="1"/>
      <c r="AA951" s="1"/>
      <c r="AB951" s="1"/>
      <c r="AC951" s="1"/>
      <c r="AD951" s="1"/>
      <c r="AE951" s="1"/>
      <c r="AF951" s="1"/>
      <c r="AG951" s="1"/>
      <c r="AH951" s="1"/>
      <c r="AI951" s="1"/>
      <c r="AJ951" s="1"/>
      <c r="AK951" s="1"/>
      <c r="AL951" s="1"/>
      <c r="AM951" s="1"/>
      <c r="AN951" s="1"/>
      <c r="AO951" s="1"/>
      <c r="AP951" s="1"/>
      <c r="AQ951" s="1"/>
      <c r="AR951" s="1"/>
      <c r="AU951" s="1"/>
      <c r="AV951" s="1"/>
      <c r="AX951" s="2"/>
    </row>
    <row r="952" spans="5:50" ht="15.75" customHeight="1">
      <c r="E952" s="32"/>
      <c r="G952" s="32"/>
      <c r="H952" s="32"/>
      <c r="I952" s="32"/>
      <c r="M952" s="33"/>
      <c r="P952" s="58"/>
      <c r="T952" s="1"/>
      <c r="W952" s="1"/>
      <c r="X952" s="1"/>
      <c r="Y952" s="1"/>
      <c r="Z952" s="1"/>
      <c r="AA952" s="1"/>
      <c r="AB952" s="1"/>
      <c r="AC952" s="1"/>
      <c r="AD952" s="1"/>
      <c r="AE952" s="1"/>
      <c r="AF952" s="1"/>
      <c r="AG952" s="1"/>
      <c r="AH952" s="1"/>
      <c r="AI952" s="1"/>
      <c r="AJ952" s="1"/>
      <c r="AK952" s="1"/>
      <c r="AL952" s="1"/>
      <c r="AM952" s="1"/>
      <c r="AN952" s="1"/>
      <c r="AO952" s="1"/>
      <c r="AP952" s="1"/>
      <c r="AQ952" s="1"/>
      <c r="AR952" s="1"/>
      <c r="AU952" s="1"/>
      <c r="AV952" s="1"/>
      <c r="AX952" s="2"/>
    </row>
    <row r="953" spans="5:50" ht="15.75" customHeight="1">
      <c r="E953" s="32"/>
      <c r="G953" s="32"/>
      <c r="H953" s="32"/>
      <c r="I953" s="32"/>
      <c r="M953" s="33"/>
      <c r="P953" s="58"/>
      <c r="T953" s="1"/>
      <c r="W953" s="1"/>
      <c r="X953" s="1"/>
      <c r="Y953" s="1"/>
      <c r="Z953" s="1"/>
      <c r="AA953" s="1"/>
      <c r="AB953" s="1"/>
      <c r="AC953" s="1"/>
      <c r="AD953" s="1"/>
      <c r="AE953" s="1"/>
      <c r="AF953" s="1"/>
      <c r="AG953" s="1"/>
      <c r="AH953" s="1"/>
      <c r="AI953" s="1"/>
      <c r="AJ953" s="1"/>
      <c r="AK953" s="1"/>
      <c r="AL953" s="1"/>
      <c r="AM953" s="1"/>
      <c r="AN953" s="1"/>
      <c r="AO953" s="1"/>
      <c r="AP953" s="1"/>
      <c r="AQ953" s="1"/>
      <c r="AR953" s="1"/>
      <c r="AU953" s="1"/>
      <c r="AV953" s="1"/>
      <c r="AX953" s="2"/>
    </row>
    <row r="954" spans="5:50" ht="15.75" customHeight="1">
      <c r="E954" s="32"/>
      <c r="G954" s="32"/>
      <c r="H954" s="32"/>
      <c r="I954" s="32"/>
      <c r="M954" s="33"/>
      <c r="P954" s="58"/>
      <c r="T954" s="1"/>
      <c r="W954" s="1"/>
      <c r="X954" s="1"/>
      <c r="Y954" s="1"/>
      <c r="Z954" s="1"/>
      <c r="AA954" s="1"/>
      <c r="AB954" s="1"/>
      <c r="AC954" s="1"/>
      <c r="AD954" s="1"/>
      <c r="AE954" s="1"/>
      <c r="AF954" s="1"/>
      <c r="AG954" s="1"/>
      <c r="AH954" s="1"/>
      <c r="AI954" s="1"/>
      <c r="AJ954" s="1"/>
      <c r="AK954" s="1"/>
      <c r="AL954" s="1"/>
      <c r="AM954" s="1"/>
      <c r="AN954" s="1"/>
      <c r="AO954" s="1"/>
      <c r="AP954" s="1"/>
      <c r="AQ954" s="1"/>
      <c r="AR954" s="1"/>
      <c r="AU954" s="1"/>
      <c r="AV954" s="1"/>
      <c r="AX954" s="2"/>
    </row>
    <row r="955" spans="5:50" ht="15.75" customHeight="1">
      <c r="E955" s="32"/>
      <c r="G955" s="32"/>
      <c r="H955" s="32"/>
      <c r="I955" s="32"/>
      <c r="M955" s="33"/>
      <c r="P955" s="58"/>
      <c r="T955" s="1"/>
      <c r="W955" s="1"/>
      <c r="X955" s="1"/>
      <c r="Y955" s="1"/>
      <c r="Z955" s="1"/>
      <c r="AA955" s="1"/>
      <c r="AB955" s="1"/>
      <c r="AC955" s="1"/>
      <c r="AD955" s="1"/>
      <c r="AE955" s="1"/>
      <c r="AF955" s="1"/>
      <c r="AG955" s="1"/>
      <c r="AH955" s="1"/>
      <c r="AI955" s="1"/>
      <c r="AJ955" s="1"/>
      <c r="AK955" s="1"/>
      <c r="AL955" s="1"/>
      <c r="AM955" s="1"/>
      <c r="AN955" s="1"/>
      <c r="AO955" s="1"/>
      <c r="AP955" s="1"/>
      <c r="AQ955" s="1"/>
      <c r="AR955" s="1"/>
      <c r="AU955" s="1"/>
      <c r="AV955" s="1"/>
      <c r="AX955" s="2"/>
    </row>
    <row r="956" spans="5:50" ht="15.75" customHeight="1">
      <c r="E956" s="32"/>
      <c r="G956" s="32"/>
      <c r="H956" s="32"/>
      <c r="I956" s="32"/>
      <c r="M956" s="33"/>
      <c r="P956" s="58"/>
      <c r="T956" s="1"/>
      <c r="W956" s="1"/>
      <c r="X956" s="1"/>
      <c r="Y956" s="1"/>
      <c r="Z956" s="1"/>
      <c r="AA956" s="1"/>
      <c r="AB956" s="1"/>
      <c r="AC956" s="1"/>
      <c r="AD956" s="1"/>
      <c r="AE956" s="1"/>
      <c r="AF956" s="1"/>
      <c r="AG956" s="1"/>
      <c r="AH956" s="1"/>
      <c r="AI956" s="1"/>
      <c r="AJ956" s="1"/>
      <c r="AK956" s="1"/>
      <c r="AL956" s="1"/>
      <c r="AM956" s="1"/>
      <c r="AN956" s="1"/>
      <c r="AO956" s="1"/>
      <c r="AP956" s="1"/>
      <c r="AQ956" s="1"/>
      <c r="AR956" s="1"/>
      <c r="AU956" s="1"/>
      <c r="AV956" s="1"/>
      <c r="AX956" s="2"/>
    </row>
    <row r="957" spans="5:50" ht="15.75" customHeight="1">
      <c r="E957" s="32"/>
      <c r="G957" s="32"/>
      <c r="H957" s="32"/>
      <c r="I957" s="32"/>
      <c r="M957" s="33"/>
      <c r="P957" s="58"/>
      <c r="T957" s="1"/>
      <c r="W957" s="1"/>
      <c r="X957" s="1"/>
      <c r="Y957" s="1"/>
      <c r="Z957" s="1"/>
      <c r="AA957" s="1"/>
      <c r="AB957" s="1"/>
      <c r="AC957" s="1"/>
      <c r="AD957" s="1"/>
      <c r="AE957" s="1"/>
      <c r="AF957" s="1"/>
      <c r="AG957" s="1"/>
      <c r="AH957" s="1"/>
      <c r="AI957" s="1"/>
      <c r="AJ957" s="1"/>
      <c r="AK957" s="1"/>
      <c r="AL957" s="1"/>
      <c r="AM957" s="1"/>
      <c r="AN957" s="1"/>
      <c r="AO957" s="1"/>
      <c r="AP957" s="1"/>
      <c r="AQ957" s="1"/>
      <c r="AR957" s="1"/>
      <c r="AU957" s="1"/>
      <c r="AV957" s="1"/>
      <c r="AX957" s="2"/>
    </row>
    <row r="958" spans="5:50" ht="15.75" customHeight="1">
      <c r="E958" s="32"/>
      <c r="G958" s="32"/>
      <c r="H958" s="32"/>
      <c r="I958" s="32"/>
      <c r="M958" s="33"/>
      <c r="P958" s="58"/>
      <c r="T958" s="1"/>
      <c r="W958" s="1"/>
      <c r="X958" s="1"/>
      <c r="Y958" s="1"/>
      <c r="Z958" s="1"/>
      <c r="AA958" s="1"/>
      <c r="AB958" s="1"/>
      <c r="AC958" s="1"/>
      <c r="AD958" s="1"/>
      <c r="AE958" s="1"/>
      <c r="AF958" s="1"/>
      <c r="AG958" s="1"/>
      <c r="AH958" s="1"/>
      <c r="AI958" s="1"/>
      <c r="AJ958" s="1"/>
      <c r="AK958" s="1"/>
      <c r="AL958" s="1"/>
      <c r="AM958" s="1"/>
      <c r="AN958" s="1"/>
      <c r="AO958" s="1"/>
      <c r="AP958" s="1"/>
      <c r="AQ958" s="1"/>
      <c r="AR958" s="1"/>
      <c r="AU958" s="1"/>
      <c r="AV958" s="1"/>
      <c r="AX958" s="2"/>
    </row>
    <row r="959" spans="5:50" ht="15.75" customHeight="1">
      <c r="E959" s="32"/>
      <c r="G959" s="32"/>
      <c r="H959" s="32"/>
      <c r="I959" s="32"/>
      <c r="M959" s="33"/>
      <c r="P959" s="58"/>
      <c r="T959" s="1"/>
      <c r="W959" s="1"/>
      <c r="X959" s="1"/>
      <c r="Y959" s="1"/>
      <c r="Z959" s="1"/>
      <c r="AA959" s="1"/>
      <c r="AB959" s="1"/>
      <c r="AC959" s="1"/>
      <c r="AD959" s="1"/>
      <c r="AE959" s="1"/>
      <c r="AF959" s="1"/>
      <c r="AG959" s="1"/>
      <c r="AH959" s="1"/>
      <c r="AI959" s="1"/>
      <c r="AJ959" s="1"/>
      <c r="AK959" s="1"/>
      <c r="AL959" s="1"/>
      <c r="AM959" s="1"/>
      <c r="AN959" s="1"/>
      <c r="AO959" s="1"/>
      <c r="AP959" s="1"/>
      <c r="AQ959" s="1"/>
      <c r="AR959" s="1"/>
      <c r="AU959" s="1"/>
      <c r="AV959" s="1"/>
      <c r="AX959" s="2"/>
    </row>
    <row r="960" spans="5:50" ht="15.75" customHeight="1">
      <c r="E960" s="32"/>
      <c r="G960" s="32"/>
      <c r="H960" s="32"/>
      <c r="I960" s="32"/>
      <c r="M960" s="33"/>
      <c r="P960" s="58"/>
      <c r="T960" s="1"/>
      <c r="W960" s="1"/>
      <c r="X960" s="1"/>
      <c r="Y960" s="1"/>
      <c r="Z960" s="1"/>
      <c r="AA960" s="1"/>
      <c r="AB960" s="1"/>
      <c r="AC960" s="1"/>
      <c r="AD960" s="1"/>
      <c r="AE960" s="1"/>
      <c r="AF960" s="1"/>
      <c r="AG960" s="1"/>
      <c r="AH960" s="1"/>
      <c r="AI960" s="1"/>
      <c r="AJ960" s="1"/>
      <c r="AK960" s="1"/>
      <c r="AL960" s="1"/>
      <c r="AM960" s="1"/>
      <c r="AN960" s="1"/>
      <c r="AO960" s="1"/>
      <c r="AP960" s="1"/>
      <c r="AQ960" s="1"/>
      <c r="AR960" s="1"/>
      <c r="AU960" s="1"/>
      <c r="AV960" s="1"/>
      <c r="AX960" s="2"/>
    </row>
    <row r="961" spans="5:50" ht="15.75" customHeight="1">
      <c r="E961" s="32"/>
      <c r="G961" s="32"/>
      <c r="H961" s="32"/>
      <c r="I961" s="32"/>
      <c r="M961" s="33"/>
      <c r="P961" s="58"/>
      <c r="T961" s="1"/>
      <c r="W961" s="1"/>
      <c r="X961" s="1"/>
      <c r="Y961" s="1"/>
      <c r="Z961" s="1"/>
      <c r="AA961" s="1"/>
      <c r="AB961" s="1"/>
      <c r="AC961" s="1"/>
      <c r="AD961" s="1"/>
      <c r="AE961" s="1"/>
      <c r="AF961" s="1"/>
      <c r="AG961" s="1"/>
      <c r="AH961" s="1"/>
      <c r="AI961" s="1"/>
      <c r="AJ961" s="1"/>
      <c r="AK961" s="1"/>
      <c r="AL961" s="1"/>
      <c r="AM961" s="1"/>
      <c r="AN961" s="1"/>
      <c r="AO961" s="1"/>
      <c r="AP961" s="1"/>
      <c r="AQ961" s="1"/>
      <c r="AR961" s="1"/>
      <c r="AU961" s="1"/>
      <c r="AV961" s="1"/>
      <c r="AX961" s="2"/>
    </row>
    <row r="962" spans="5:50" ht="15.75" customHeight="1">
      <c r="E962" s="32"/>
      <c r="G962" s="32"/>
      <c r="H962" s="32"/>
      <c r="I962" s="32"/>
      <c r="M962" s="33"/>
      <c r="P962" s="58"/>
      <c r="T962" s="1"/>
      <c r="W962" s="1"/>
      <c r="X962" s="1"/>
      <c r="Y962" s="1"/>
      <c r="Z962" s="1"/>
      <c r="AA962" s="1"/>
      <c r="AB962" s="1"/>
      <c r="AC962" s="1"/>
      <c r="AD962" s="1"/>
      <c r="AE962" s="1"/>
      <c r="AF962" s="1"/>
      <c r="AG962" s="1"/>
      <c r="AH962" s="1"/>
      <c r="AI962" s="1"/>
      <c r="AJ962" s="1"/>
      <c r="AK962" s="1"/>
      <c r="AL962" s="1"/>
      <c r="AM962" s="1"/>
      <c r="AN962" s="1"/>
      <c r="AO962" s="1"/>
      <c r="AP962" s="1"/>
      <c r="AQ962" s="1"/>
      <c r="AR962" s="1"/>
      <c r="AU962" s="1"/>
      <c r="AV962" s="1"/>
      <c r="AX962" s="2"/>
    </row>
    <row r="963" spans="5:50" ht="15.75" customHeight="1">
      <c r="E963" s="32"/>
      <c r="G963" s="32"/>
      <c r="H963" s="32"/>
      <c r="I963" s="32"/>
      <c r="M963" s="33"/>
      <c r="P963" s="58"/>
      <c r="T963" s="1"/>
      <c r="W963" s="1"/>
      <c r="X963" s="1"/>
      <c r="Y963" s="1"/>
      <c r="Z963" s="1"/>
      <c r="AA963" s="1"/>
      <c r="AB963" s="1"/>
      <c r="AC963" s="1"/>
      <c r="AD963" s="1"/>
      <c r="AE963" s="1"/>
      <c r="AF963" s="1"/>
      <c r="AG963" s="1"/>
      <c r="AH963" s="1"/>
      <c r="AI963" s="1"/>
      <c r="AJ963" s="1"/>
      <c r="AK963" s="1"/>
      <c r="AL963" s="1"/>
      <c r="AM963" s="1"/>
      <c r="AN963" s="1"/>
      <c r="AO963" s="1"/>
      <c r="AP963" s="1"/>
      <c r="AQ963" s="1"/>
      <c r="AR963" s="1"/>
      <c r="AU963" s="1"/>
      <c r="AV963" s="1"/>
      <c r="AX963" s="2"/>
    </row>
    <row r="964" spans="5:50" ht="15.75" customHeight="1">
      <c r="E964" s="32"/>
      <c r="G964" s="32"/>
      <c r="H964" s="32"/>
      <c r="I964" s="32"/>
      <c r="M964" s="33"/>
      <c r="P964" s="58"/>
      <c r="T964" s="1"/>
      <c r="W964" s="1"/>
      <c r="X964" s="1"/>
      <c r="Y964" s="1"/>
      <c r="Z964" s="1"/>
      <c r="AA964" s="1"/>
      <c r="AB964" s="1"/>
      <c r="AC964" s="1"/>
      <c r="AD964" s="1"/>
      <c r="AE964" s="1"/>
      <c r="AF964" s="1"/>
      <c r="AG964" s="1"/>
      <c r="AH964" s="1"/>
      <c r="AI964" s="1"/>
      <c r="AJ964" s="1"/>
      <c r="AK964" s="1"/>
      <c r="AL964" s="1"/>
      <c r="AM964" s="1"/>
      <c r="AN964" s="1"/>
      <c r="AO964" s="1"/>
      <c r="AP964" s="1"/>
      <c r="AQ964" s="1"/>
      <c r="AR964" s="1"/>
      <c r="AU964" s="1"/>
      <c r="AV964" s="1"/>
      <c r="AX964" s="2"/>
    </row>
    <row r="965" spans="5:50" ht="15.75" customHeight="1">
      <c r="E965" s="32"/>
      <c r="G965" s="32"/>
      <c r="H965" s="32"/>
      <c r="I965" s="32"/>
      <c r="M965" s="33"/>
      <c r="P965" s="58"/>
      <c r="T965" s="1"/>
      <c r="W965" s="1"/>
      <c r="X965" s="1"/>
      <c r="Y965" s="1"/>
      <c r="Z965" s="1"/>
      <c r="AA965" s="1"/>
      <c r="AB965" s="1"/>
      <c r="AC965" s="1"/>
      <c r="AD965" s="1"/>
      <c r="AE965" s="1"/>
      <c r="AF965" s="1"/>
      <c r="AG965" s="1"/>
      <c r="AH965" s="1"/>
      <c r="AI965" s="1"/>
      <c r="AJ965" s="1"/>
      <c r="AK965" s="1"/>
      <c r="AL965" s="1"/>
      <c r="AM965" s="1"/>
      <c r="AN965" s="1"/>
      <c r="AO965" s="1"/>
      <c r="AP965" s="1"/>
      <c r="AQ965" s="1"/>
      <c r="AR965" s="1"/>
      <c r="AU965" s="1"/>
      <c r="AV965" s="1"/>
      <c r="AX965" s="2"/>
    </row>
    <row r="966" spans="5:50" ht="15.75" customHeight="1">
      <c r="E966" s="32"/>
      <c r="G966" s="32"/>
      <c r="H966" s="32"/>
      <c r="I966" s="32"/>
      <c r="M966" s="33"/>
      <c r="P966" s="58"/>
      <c r="T966" s="1"/>
      <c r="W966" s="1"/>
      <c r="X966" s="1"/>
      <c r="Y966" s="1"/>
      <c r="Z966" s="1"/>
      <c r="AA966" s="1"/>
      <c r="AB966" s="1"/>
      <c r="AC966" s="1"/>
      <c r="AD966" s="1"/>
      <c r="AE966" s="1"/>
      <c r="AF966" s="1"/>
      <c r="AG966" s="1"/>
      <c r="AH966" s="1"/>
      <c r="AI966" s="1"/>
      <c r="AJ966" s="1"/>
      <c r="AK966" s="1"/>
      <c r="AL966" s="1"/>
      <c r="AM966" s="1"/>
      <c r="AN966" s="1"/>
      <c r="AO966" s="1"/>
      <c r="AP966" s="1"/>
      <c r="AQ966" s="1"/>
      <c r="AR966" s="1"/>
      <c r="AU966" s="1"/>
      <c r="AV966" s="1"/>
      <c r="AX966" s="2"/>
    </row>
    <row r="967" spans="5:50" ht="15.75" customHeight="1">
      <c r="E967" s="32"/>
      <c r="G967" s="32"/>
      <c r="H967" s="32"/>
      <c r="I967" s="32"/>
      <c r="M967" s="33"/>
      <c r="P967" s="58"/>
      <c r="T967" s="1"/>
      <c r="W967" s="1"/>
      <c r="X967" s="1"/>
      <c r="Y967" s="1"/>
      <c r="Z967" s="1"/>
      <c r="AA967" s="1"/>
      <c r="AB967" s="1"/>
      <c r="AC967" s="1"/>
      <c r="AD967" s="1"/>
      <c r="AE967" s="1"/>
      <c r="AF967" s="1"/>
      <c r="AG967" s="1"/>
      <c r="AH967" s="1"/>
      <c r="AI967" s="1"/>
      <c r="AJ967" s="1"/>
      <c r="AK967" s="1"/>
      <c r="AL967" s="1"/>
      <c r="AM967" s="1"/>
      <c r="AN967" s="1"/>
      <c r="AO967" s="1"/>
      <c r="AP967" s="1"/>
      <c r="AQ967" s="1"/>
      <c r="AR967" s="1"/>
      <c r="AU967" s="1"/>
      <c r="AV967" s="1"/>
      <c r="AX967" s="2"/>
    </row>
    <row r="968" spans="5:50" ht="15.75" customHeight="1">
      <c r="E968" s="32"/>
      <c r="G968" s="32"/>
      <c r="H968" s="32"/>
      <c r="I968" s="32"/>
      <c r="M968" s="33"/>
      <c r="P968" s="58"/>
      <c r="T968" s="1"/>
      <c r="W968" s="1"/>
      <c r="X968" s="1"/>
      <c r="Y968" s="1"/>
      <c r="Z968" s="1"/>
      <c r="AA968" s="1"/>
      <c r="AB968" s="1"/>
      <c r="AC968" s="1"/>
      <c r="AD968" s="1"/>
      <c r="AE968" s="1"/>
      <c r="AF968" s="1"/>
      <c r="AG968" s="1"/>
      <c r="AH968" s="1"/>
      <c r="AI968" s="1"/>
      <c r="AJ968" s="1"/>
      <c r="AK968" s="1"/>
      <c r="AL968" s="1"/>
      <c r="AM968" s="1"/>
      <c r="AN968" s="1"/>
      <c r="AO968" s="1"/>
      <c r="AP968" s="1"/>
      <c r="AQ968" s="1"/>
      <c r="AR968" s="1"/>
      <c r="AU968" s="1"/>
      <c r="AV968" s="1"/>
      <c r="AX968" s="2"/>
    </row>
    <row r="969" spans="5:50" ht="15.75" customHeight="1">
      <c r="E969" s="32"/>
      <c r="G969" s="32"/>
      <c r="H969" s="32"/>
      <c r="I969" s="32"/>
      <c r="M969" s="33"/>
      <c r="P969" s="58"/>
      <c r="T969" s="1"/>
      <c r="W969" s="1"/>
      <c r="X969" s="1"/>
      <c r="Y969" s="1"/>
      <c r="Z969" s="1"/>
      <c r="AA969" s="1"/>
      <c r="AB969" s="1"/>
      <c r="AC969" s="1"/>
      <c r="AD969" s="1"/>
      <c r="AE969" s="1"/>
      <c r="AF969" s="1"/>
      <c r="AG969" s="1"/>
      <c r="AH969" s="1"/>
      <c r="AI969" s="1"/>
      <c r="AJ969" s="1"/>
      <c r="AK969" s="1"/>
      <c r="AL969" s="1"/>
      <c r="AM969" s="1"/>
      <c r="AN969" s="1"/>
      <c r="AO969" s="1"/>
      <c r="AP969" s="1"/>
      <c r="AQ969" s="1"/>
      <c r="AR969" s="1"/>
      <c r="AU969" s="1"/>
      <c r="AV969" s="1"/>
      <c r="AX969" s="2"/>
    </row>
    <row r="970" spans="5:50" ht="15.75" customHeight="1">
      <c r="E970" s="32"/>
      <c r="G970" s="32"/>
      <c r="H970" s="32"/>
      <c r="I970" s="32"/>
      <c r="M970" s="33"/>
      <c r="P970" s="58"/>
      <c r="T970" s="1"/>
      <c r="W970" s="1"/>
      <c r="X970" s="1"/>
      <c r="Y970" s="1"/>
      <c r="Z970" s="1"/>
      <c r="AA970" s="1"/>
      <c r="AB970" s="1"/>
      <c r="AC970" s="1"/>
      <c r="AD970" s="1"/>
      <c r="AE970" s="1"/>
      <c r="AF970" s="1"/>
      <c r="AG970" s="1"/>
      <c r="AH970" s="1"/>
      <c r="AI970" s="1"/>
      <c r="AJ970" s="1"/>
      <c r="AK970" s="1"/>
      <c r="AL970" s="1"/>
      <c r="AM970" s="1"/>
      <c r="AN970" s="1"/>
      <c r="AO970" s="1"/>
      <c r="AP970" s="1"/>
      <c r="AQ970" s="1"/>
      <c r="AR970" s="1"/>
      <c r="AU970" s="1"/>
      <c r="AV970" s="1"/>
      <c r="AX970" s="2"/>
    </row>
    <row r="971" spans="5:50" ht="15.75" customHeight="1">
      <c r="E971" s="32"/>
      <c r="G971" s="32"/>
      <c r="H971" s="32"/>
      <c r="I971" s="32"/>
      <c r="M971" s="33"/>
      <c r="P971" s="58"/>
      <c r="T971" s="1"/>
      <c r="W971" s="1"/>
      <c r="X971" s="1"/>
      <c r="Y971" s="1"/>
      <c r="Z971" s="1"/>
      <c r="AA971" s="1"/>
      <c r="AB971" s="1"/>
      <c r="AC971" s="1"/>
      <c r="AD971" s="1"/>
      <c r="AE971" s="1"/>
      <c r="AF971" s="1"/>
      <c r="AG971" s="1"/>
      <c r="AH971" s="1"/>
      <c r="AI971" s="1"/>
      <c r="AJ971" s="1"/>
      <c r="AK971" s="1"/>
      <c r="AL971" s="1"/>
      <c r="AM971" s="1"/>
      <c r="AN971" s="1"/>
      <c r="AO971" s="1"/>
      <c r="AP971" s="1"/>
      <c r="AQ971" s="1"/>
      <c r="AR971" s="1"/>
      <c r="AU971" s="1"/>
      <c r="AV971" s="1"/>
      <c r="AX971" s="2"/>
    </row>
    <row r="972" spans="5:50" ht="15.75" customHeight="1">
      <c r="E972" s="32"/>
      <c r="G972" s="32"/>
      <c r="H972" s="32"/>
      <c r="I972" s="32"/>
      <c r="M972" s="33"/>
      <c r="P972" s="58"/>
      <c r="T972" s="1"/>
      <c r="W972" s="1"/>
      <c r="X972" s="1"/>
      <c r="Y972" s="1"/>
      <c r="Z972" s="1"/>
      <c r="AA972" s="1"/>
      <c r="AB972" s="1"/>
      <c r="AC972" s="1"/>
      <c r="AD972" s="1"/>
      <c r="AE972" s="1"/>
      <c r="AF972" s="1"/>
      <c r="AG972" s="1"/>
      <c r="AH972" s="1"/>
      <c r="AI972" s="1"/>
      <c r="AJ972" s="1"/>
      <c r="AK972" s="1"/>
      <c r="AL972" s="1"/>
      <c r="AM972" s="1"/>
      <c r="AN972" s="1"/>
      <c r="AO972" s="1"/>
      <c r="AP972" s="1"/>
      <c r="AQ972" s="1"/>
      <c r="AR972" s="1"/>
      <c r="AU972" s="1"/>
      <c r="AV972" s="1"/>
      <c r="AX972" s="2"/>
    </row>
    <row r="973" spans="5:50" ht="15.75" customHeight="1">
      <c r="E973" s="32"/>
      <c r="G973" s="32"/>
      <c r="H973" s="32"/>
      <c r="I973" s="32"/>
      <c r="M973" s="33"/>
      <c r="P973" s="58"/>
      <c r="T973" s="1"/>
      <c r="W973" s="1"/>
      <c r="X973" s="1"/>
      <c r="Y973" s="1"/>
      <c r="Z973" s="1"/>
      <c r="AA973" s="1"/>
      <c r="AB973" s="1"/>
      <c r="AC973" s="1"/>
      <c r="AD973" s="1"/>
      <c r="AE973" s="1"/>
      <c r="AF973" s="1"/>
      <c r="AG973" s="1"/>
      <c r="AH973" s="1"/>
      <c r="AI973" s="1"/>
      <c r="AJ973" s="1"/>
      <c r="AK973" s="1"/>
      <c r="AL973" s="1"/>
      <c r="AM973" s="1"/>
      <c r="AN973" s="1"/>
      <c r="AO973" s="1"/>
      <c r="AP973" s="1"/>
      <c r="AQ973" s="1"/>
      <c r="AR973" s="1"/>
      <c r="AU973" s="1"/>
      <c r="AV973" s="1"/>
      <c r="AX973" s="2"/>
    </row>
    <row r="974" spans="5:50" ht="15.75" customHeight="1">
      <c r="E974" s="32"/>
      <c r="G974" s="32"/>
      <c r="H974" s="32"/>
      <c r="I974" s="32"/>
      <c r="M974" s="33"/>
      <c r="P974" s="58"/>
      <c r="T974" s="1"/>
      <c r="W974" s="1"/>
      <c r="X974" s="1"/>
      <c r="Y974" s="1"/>
      <c r="Z974" s="1"/>
      <c r="AA974" s="1"/>
      <c r="AB974" s="1"/>
      <c r="AC974" s="1"/>
      <c r="AD974" s="1"/>
      <c r="AE974" s="1"/>
      <c r="AF974" s="1"/>
      <c r="AG974" s="1"/>
      <c r="AH974" s="1"/>
      <c r="AI974" s="1"/>
      <c r="AJ974" s="1"/>
      <c r="AK974" s="1"/>
      <c r="AL974" s="1"/>
      <c r="AM974" s="1"/>
      <c r="AN974" s="1"/>
      <c r="AO974" s="1"/>
      <c r="AP974" s="1"/>
      <c r="AQ974" s="1"/>
      <c r="AR974" s="1"/>
      <c r="AU974" s="1"/>
      <c r="AV974" s="1"/>
      <c r="AX974" s="2"/>
    </row>
    <row r="975" spans="5:50" ht="15.75" customHeight="1">
      <c r="E975" s="32"/>
      <c r="G975" s="32"/>
      <c r="H975" s="32"/>
      <c r="I975" s="32"/>
      <c r="M975" s="33"/>
      <c r="P975" s="58"/>
      <c r="T975" s="1"/>
      <c r="W975" s="1"/>
      <c r="X975" s="1"/>
      <c r="Y975" s="1"/>
      <c r="Z975" s="1"/>
      <c r="AA975" s="1"/>
      <c r="AB975" s="1"/>
      <c r="AC975" s="1"/>
      <c r="AD975" s="1"/>
      <c r="AE975" s="1"/>
      <c r="AF975" s="1"/>
      <c r="AG975" s="1"/>
      <c r="AH975" s="1"/>
      <c r="AI975" s="1"/>
      <c r="AJ975" s="1"/>
      <c r="AK975" s="1"/>
      <c r="AL975" s="1"/>
      <c r="AM975" s="1"/>
      <c r="AN975" s="1"/>
      <c r="AO975" s="1"/>
      <c r="AP975" s="1"/>
      <c r="AQ975" s="1"/>
      <c r="AR975" s="1"/>
      <c r="AU975" s="1"/>
      <c r="AV975" s="1"/>
      <c r="AX975" s="2"/>
    </row>
    <row r="976" spans="5:50" ht="15.75" customHeight="1">
      <c r="E976" s="32"/>
      <c r="G976" s="32"/>
      <c r="H976" s="32"/>
      <c r="I976" s="32"/>
      <c r="M976" s="33"/>
      <c r="P976" s="58"/>
      <c r="T976" s="1"/>
      <c r="W976" s="1"/>
      <c r="X976" s="1"/>
      <c r="Y976" s="1"/>
      <c r="Z976" s="1"/>
      <c r="AA976" s="1"/>
      <c r="AB976" s="1"/>
      <c r="AC976" s="1"/>
      <c r="AD976" s="1"/>
      <c r="AE976" s="1"/>
      <c r="AF976" s="1"/>
      <c r="AG976" s="1"/>
      <c r="AH976" s="1"/>
      <c r="AI976" s="1"/>
      <c r="AJ976" s="1"/>
      <c r="AK976" s="1"/>
      <c r="AL976" s="1"/>
      <c r="AM976" s="1"/>
      <c r="AN976" s="1"/>
      <c r="AO976" s="1"/>
      <c r="AP976" s="1"/>
      <c r="AQ976" s="1"/>
      <c r="AR976" s="1"/>
      <c r="AU976" s="1"/>
      <c r="AV976" s="1"/>
      <c r="AX976" s="2"/>
    </row>
    <row r="977" spans="5:50" ht="15.75" customHeight="1">
      <c r="E977" s="32"/>
      <c r="G977" s="32"/>
      <c r="H977" s="32"/>
      <c r="I977" s="32"/>
      <c r="M977" s="33"/>
      <c r="P977" s="58"/>
      <c r="T977" s="1"/>
      <c r="W977" s="1"/>
      <c r="X977" s="1"/>
      <c r="Y977" s="1"/>
      <c r="Z977" s="1"/>
      <c r="AA977" s="1"/>
      <c r="AB977" s="1"/>
      <c r="AC977" s="1"/>
      <c r="AD977" s="1"/>
      <c r="AE977" s="1"/>
      <c r="AF977" s="1"/>
      <c r="AG977" s="1"/>
      <c r="AH977" s="1"/>
      <c r="AI977" s="1"/>
      <c r="AJ977" s="1"/>
      <c r="AK977" s="1"/>
      <c r="AL977" s="1"/>
      <c r="AM977" s="1"/>
      <c r="AN977" s="1"/>
      <c r="AO977" s="1"/>
      <c r="AP977" s="1"/>
      <c r="AQ977" s="1"/>
      <c r="AR977" s="1"/>
      <c r="AU977" s="1"/>
      <c r="AV977" s="1"/>
      <c r="AX977" s="2"/>
    </row>
    <row r="978" spans="5:50" ht="15.75" customHeight="1">
      <c r="E978" s="32"/>
      <c r="G978" s="32"/>
      <c r="H978" s="32"/>
      <c r="I978" s="32"/>
      <c r="M978" s="33"/>
      <c r="P978" s="58"/>
      <c r="T978" s="1"/>
      <c r="W978" s="1"/>
      <c r="X978" s="1"/>
      <c r="Y978" s="1"/>
      <c r="Z978" s="1"/>
      <c r="AA978" s="1"/>
      <c r="AB978" s="1"/>
      <c r="AC978" s="1"/>
      <c r="AD978" s="1"/>
      <c r="AE978" s="1"/>
      <c r="AF978" s="1"/>
      <c r="AG978" s="1"/>
      <c r="AH978" s="1"/>
      <c r="AI978" s="1"/>
      <c r="AJ978" s="1"/>
      <c r="AK978" s="1"/>
      <c r="AL978" s="1"/>
      <c r="AM978" s="1"/>
      <c r="AN978" s="1"/>
      <c r="AO978" s="1"/>
      <c r="AP978" s="1"/>
      <c r="AQ978" s="1"/>
      <c r="AR978" s="1"/>
      <c r="AU978" s="1"/>
      <c r="AV978" s="1"/>
      <c r="AX978" s="2"/>
    </row>
    <row r="979" spans="5:50" ht="15.75" customHeight="1">
      <c r="E979" s="32"/>
      <c r="G979" s="32"/>
      <c r="H979" s="32"/>
      <c r="I979" s="32"/>
      <c r="M979" s="33"/>
      <c r="P979" s="58"/>
      <c r="T979" s="1"/>
      <c r="W979" s="1"/>
      <c r="X979" s="1"/>
      <c r="Y979" s="1"/>
      <c r="Z979" s="1"/>
      <c r="AA979" s="1"/>
      <c r="AB979" s="1"/>
      <c r="AC979" s="1"/>
      <c r="AD979" s="1"/>
      <c r="AE979" s="1"/>
      <c r="AF979" s="1"/>
      <c r="AG979" s="1"/>
      <c r="AH979" s="1"/>
      <c r="AI979" s="1"/>
      <c r="AJ979" s="1"/>
      <c r="AK979" s="1"/>
      <c r="AL979" s="1"/>
      <c r="AM979" s="1"/>
      <c r="AN979" s="1"/>
      <c r="AO979" s="1"/>
      <c r="AP979" s="1"/>
      <c r="AQ979" s="1"/>
      <c r="AR979" s="1"/>
      <c r="AU979" s="1"/>
      <c r="AV979" s="1"/>
      <c r="AX979" s="2"/>
    </row>
    <row r="980" spans="5:50" ht="15.75" customHeight="1">
      <c r="E980" s="32"/>
      <c r="G980" s="32"/>
      <c r="H980" s="32"/>
      <c r="I980" s="32"/>
      <c r="M980" s="33"/>
      <c r="P980" s="58"/>
      <c r="T980" s="1"/>
      <c r="W980" s="1"/>
      <c r="X980" s="1"/>
      <c r="Y980" s="1"/>
      <c r="Z980" s="1"/>
      <c r="AA980" s="1"/>
      <c r="AB980" s="1"/>
      <c r="AC980" s="1"/>
      <c r="AD980" s="1"/>
      <c r="AE980" s="1"/>
      <c r="AF980" s="1"/>
      <c r="AG980" s="1"/>
      <c r="AH980" s="1"/>
      <c r="AI980" s="1"/>
      <c r="AJ980" s="1"/>
      <c r="AK980" s="1"/>
      <c r="AL980" s="1"/>
      <c r="AM980" s="1"/>
      <c r="AN980" s="1"/>
      <c r="AO980" s="1"/>
      <c r="AP980" s="1"/>
      <c r="AQ980" s="1"/>
      <c r="AR980" s="1"/>
      <c r="AU980" s="1"/>
      <c r="AV980" s="1"/>
      <c r="AX980" s="2"/>
    </row>
    <row r="981" spans="5:50" ht="15.75" customHeight="1">
      <c r="E981" s="32"/>
      <c r="G981" s="32"/>
      <c r="H981" s="32"/>
      <c r="I981" s="32"/>
      <c r="M981" s="33"/>
      <c r="P981" s="58"/>
      <c r="T981" s="1"/>
      <c r="W981" s="1"/>
      <c r="X981" s="1"/>
      <c r="Y981" s="1"/>
      <c r="Z981" s="1"/>
      <c r="AA981" s="1"/>
      <c r="AB981" s="1"/>
      <c r="AC981" s="1"/>
      <c r="AD981" s="1"/>
      <c r="AE981" s="1"/>
      <c r="AF981" s="1"/>
      <c r="AG981" s="1"/>
      <c r="AH981" s="1"/>
      <c r="AI981" s="1"/>
      <c r="AJ981" s="1"/>
      <c r="AK981" s="1"/>
      <c r="AL981" s="1"/>
      <c r="AM981" s="1"/>
      <c r="AN981" s="1"/>
      <c r="AO981" s="1"/>
      <c r="AP981" s="1"/>
      <c r="AQ981" s="1"/>
      <c r="AR981" s="1"/>
      <c r="AU981" s="1"/>
      <c r="AV981" s="1"/>
      <c r="AX981" s="2"/>
    </row>
  </sheetData>
  <autoFilter ref="A2:BC97"/>
  <mergeCells count="16">
    <mergeCell ref="AT3:AT6"/>
    <mergeCell ref="AO1:AQ1"/>
    <mergeCell ref="AE775:AH775"/>
    <mergeCell ref="A1:K1"/>
    <mergeCell ref="L1:M1"/>
    <mergeCell ref="N1:O1"/>
    <mergeCell ref="P1:Q1"/>
    <mergeCell ref="R1:S1"/>
    <mergeCell ref="T1:V1"/>
    <mergeCell ref="W1:Y1"/>
    <mergeCell ref="Z1:AB1"/>
    <mergeCell ref="AC1:AE1"/>
    <mergeCell ref="AF1:AH1"/>
    <mergeCell ref="AI1:AK1"/>
    <mergeCell ref="AL1:AN1"/>
    <mergeCell ref="AT9:AT12"/>
  </mergeCells>
  <conditionalFormatting sqref="AK18">
    <cfRule type="colorScale" priority="1">
      <colorScale>
        <cfvo type="min"/>
        <cfvo type="percentile" val="50"/>
        <cfvo type="max"/>
        <color rgb="FFF8696B"/>
        <color rgb="FFFCFCFF"/>
        <color rgb="FF63BE7B"/>
      </colorScale>
    </cfRule>
  </conditionalFormatting>
  <pageMargins left="0.7" right="0.7" top="0.75" bottom="0.75" header="0" footer="0"/>
  <pageSetup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opLeftCell="A21" workbookViewId="0">
      <selection activeCell="E22" sqref="E22"/>
    </sheetView>
  </sheetViews>
  <sheetFormatPr baseColWidth="10" defaultColWidth="12.625" defaultRowHeight="15" customHeight="1"/>
  <cols>
    <col min="1" max="1" width="13.875" customWidth="1"/>
    <col min="2" max="2" width="19.625" customWidth="1"/>
    <col min="3" max="3" width="16.375" customWidth="1"/>
    <col min="4" max="4" width="36.125" customWidth="1"/>
    <col min="5" max="5" width="30.625" customWidth="1"/>
    <col min="6" max="6" width="22.125" customWidth="1"/>
    <col min="7" max="7" width="22.375" style="175" customWidth="1"/>
    <col min="8" max="8" width="21.5" customWidth="1"/>
    <col min="9" max="9" width="19.5" customWidth="1"/>
    <col min="10" max="10" width="20.625" customWidth="1"/>
    <col min="11" max="11" width="18.375" customWidth="1"/>
    <col min="12" max="12" width="18.125" customWidth="1"/>
    <col min="13" max="13" width="18.625" customWidth="1"/>
    <col min="14" max="14" width="20.375" customWidth="1"/>
    <col min="15" max="15" width="18.375" customWidth="1"/>
    <col min="16" max="16" width="20.125" customWidth="1"/>
    <col min="17" max="17" width="15" customWidth="1"/>
    <col min="18" max="26" width="10.625" customWidth="1"/>
  </cols>
  <sheetData>
    <row r="1" spans="1:26" ht="14.25" customHeight="1">
      <c r="A1" s="13" t="s">
        <v>992</v>
      </c>
    </row>
    <row r="2" spans="1:26" ht="14.25" customHeight="1"/>
    <row r="3" spans="1:26" ht="14.25" customHeight="1"/>
    <row r="4" spans="1:26" ht="14.25" customHeight="1">
      <c r="A4" s="283" t="s">
        <v>993</v>
      </c>
      <c r="B4" s="280"/>
      <c r="C4" s="280"/>
      <c r="D4" s="280"/>
      <c r="E4" s="280"/>
      <c r="F4" s="280"/>
      <c r="G4" s="280"/>
      <c r="H4" s="280"/>
      <c r="I4" s="281"/>
      <c r="J4" s="59"/>
      <c r="K4" s="59"/>
      <c r="L4" s="59"/>
      <c r="M4" s="59"/>
      <c r="N4" s="59"/>
      <c r="O4" s="59"/>
      <c r="P4" s="59"/>
      <c r="Q4" s="60"/>
      <c r="R4" s="60"/>
      <c r="S4" s="60"/>
      <c r="T4" s="60"/>
      <c r="U4" s="60"/>
      <c r="V4" s="61"/>
      <c r="W4" s="61"/>
      <c r="X4" s="61"/>
      <c r="Y4" s="61"/>
      <c r="Z4" s="61"/>
    </row>
    <row r="5" spans="1:26" ht="14.25" customHeight="1">
      <c r="A5" s="62" t="s">
        <v>994</v>
      </c>
      <c r="B5" s="63" t="s">
        <v>995</v>
      </c>
      <c r="C5" s="63" t="s">
        <v>996</v>
      </c>
      <c r="D5" s="63" t="s">
        <v>997</v>
      </c>
      <c r="E5" s="63" t="s">
        <v>998</v>
      </c>
      <c r="F5" s="63" t="s">
        <v>999</v>
      </c>
      <c r="G5" s="63" t="s">
        <v>1000</v>
      </c>
      <c r="H5" s="63" t="s">
        <v>19</v>
      </c>
      <c r="I5" s="63" t="s">
        <v>1001</v>
      </c>
      <c r="J5" s="63" t="s">
        <v>1002</v>
      </c>
      <c r="K5" s="63" t="s">
        <v>1003</v>
      </c>
      <c r="L5" s="63" t="s">
        <v>1004</v>
      </c>
      <c r="M5" s="63" t="s">
        <v>1005</v>
      </c>
      <c r="N5" s="63" t="s">
        <v>1006</v>
      </c>
      <c r="O5" s="63" t="s">
        <v>1007</v>
      </c>
      <c r="P5" s="63" t="s">
        <v>1008</v>
      </c>
      <c r="Q5" s="60"/>
      <c r="R5" s="60"/>
      <c r="S5" s="60"/>
      <c r="T5" s="60"/>
      <c r="U5" s="60"/>
      <c r="V5" s="61"/>
      <c r="W5" s="61"/>
      <c r="X5" s="61"/>
      <c r="Y5" s="61"/>
      <c r="Z5" s="61"/>
    </row>
    <row r="6" spans="1:26" ht="128.25">
      <c r="A6" s="64" t="s">
        <v>1009</v>
      </c>
      <c r="B6" s="284" t="s">
        <v>1010</v>
      </c>
      <c r="C6" s="259"/>
      <c r="D6" s="65" t="s">
        <v>1011</v>
      </c>
      <c r="E6" s="65" t="s">
        <v>1012</v>
      </c>
      <c r="F6" s="66" t="s">
        <v>1013</v>
      </c>
      <c r="G6" s="67" t="s">
        <v>1014</v>
      </c>
      <c r="H6" s="68" t="s">
        <v>1015</v>
      </c>
      <c r="I6" s="67" t="s">
        <v>1016</v>
      </c>
      <c r="J6" s="68" t="s">
        <v>1017</v>
      </c>
      <c r="K6" s="67" t="s">
        <v>1018</v>
      </c>
      <c r="L6" s="67" t="s">
        <v>1019</v>
      </c>
      <c r="M6" s="67" t="s">
        <v>1020</v>
      </c>
      <c r="N6" s="67" t="s">
        <v>1021</v>
      </c>
      <c r="O6" s="67" t="s">
        <v>1022</v>
      </c>
      <c r="P6" s="67" t="s">
        <v>1023</v>
      </c>
      <c r="Q6" s="60"/>
      <c r="R6" s="69">
        <v>44896</v>
      </c>
      <c r="S6" s="60"/>
      <c r="T6" s="60"/>
      <c r="U6" s="60"/>
      <c r="V6" s="61"/>
      <c r="W6" s="61"/>
      <c r="X6" s="61"/>
      <c r="Y6" s="61"/>
      <c r="Z6" s="61"/>
    </row>
    <row r="7" spans="1:26" ht="14.25" customHeight="1">
      <c r="A7" s="70"/>
      <c r="B7" s="70"/>
      <c r="C7" s="70"/>
      <c r="D7" s="70"/>
      <c r="E7" s="70"/>
      <c r="F7" s="70"/>
      <c r="G7" s="70"/>
      <c r="H7" s="70"/>
      <c r="I7" s="70"/>
      <c r="J7" s="60"/>
      <c r="K7" s="60"/>
      <c r="L7" s="60"/>
      <c r="M7" s="60"/>
      <c r="N7" s="60"/>
      <c r="O7" s="60"/>
      <c r="P7" s="60"/>
      <c r="Q7" s="60"/>
      <c r="R7" s="60"/>
      <c r="S7" s="60"/>
      <c r="T7" s="60"/>
      <c r="U7" s="60"/>
      <c r="V7" s="61"/>
      <c r="W7" s="61"/>
      <c r="X7" s="61"/>
      <c r="Y7" s="61"/>
      <c r="Z7" s="61"/>
    </row>
    <row r="8" spans="1:26" ht="14.25" customHeight="1">
      <c r="A8" s="59"/>
      <c r="B8" s="59"/>
      <c r="C8" s="71"/>
      <c r="D8" s="71"/>
      <c r="E8" s="71"/>
      <c r="F8" s="72"/>
      <c r="G8" s="59"/>
      <c r="H8" s="59"/>
      <c r="I8" s="59"/>
      <c r="J8" s="60"/>
      <c r="K8" s="60"/>
      <c r="L8" s="60"/>
      <c r="M8" s="60"/>
      <c r="N8" s="60"/>
      <c r="O8" s="60"/>
      <c r="P8" s="60"/>
      <c r="Q8" s="60"/>
      <c r="R8" s="60"/>
      <c r="S8" s="60"/>
      <c r="T8" s="60"/>
      <c r="U8" s="60"/>
      <c r="V8" s="61"/>
      <c r="W8" s="61"/>
      <c r="X8" s="61"/>
      <c r="Y8" s="61"/>
      <c r="Z8" s="61"/>
    </row>
    <row r="9" spans="1:26" ht="14.25" customHeight="1">
      <c r="A9" s="285" t="s">
        <v>1024</v>
      </c>
      <c r="B9" s="258"/>
      <c r="C9" s="258"/>
      <c r="D9" s="258"/>
      <c r="E9" s="258"/>
      <c r="F9" s="258"/>
      <c r="G9" s="258"/>
      <c r="H9" s="258"/>
      <c r="I9" s="259"/>
      <c r="J9" s="59"/>
      <c r="K9" s="59"/>
      <c r="L9" s="59"/>
      <c r="M9" s="59"/>
      <c r="N9" s="59"/>
      <c r="O9" s="59"/>
      <c r="P9" s="59"/>
      <c r="Q9" s="59"/>
      <c r="R9" s="60"/>
      <c r="S9" s="60"/>
      <c r="T9" s="60"/>
      <c r="U9" s="60"/>
      <c r="V9" s="61"/>
      <c r="W9" s="61"/>
      <c r="X9" s="61"/>
      <c r="Y9" s="61"/>
      <c r="Z9" s="61"/>
    </row>
    <row r="10" spans="1:26" ht="14.25" customHeight="1">
      <c r="A10" s="73" t="s">
        <v>994</v>
      </c>
      <c r="B10" s="74" t="s">
        <v>995</v>
      </c>
      <c r="C10" s="74" t="s">
        <v>996</v>
      </c>
      <c r="D10" s="74" t="s">
        <v>997</v>
      </c>
      <c r="E10" s="74" t="s">
        <v>998</v>
      </c>
      <c r="F10" s="74" t="s">
        <v>999</v>
      </c>
      <c r="G10" s="74" t="s">
        <v>1000</v>
      </c>
      <c r="H10" s="74" t="s">
        <v>19</v>
      </c>
      <c r="I10" s="74" t="s">
        <v>1001</v>
      </c>
      <c r="J10" s="74" t="s">
        <v>1002</v>
      </c>
      <c r="K10" s="74" t="s">
        <v>1003</v>
      </c>
      <c r="L10" s="74" t="s">
        <v>1004</v>
      </c>
      <c r="M10" s="74" t="s">
        <v>1005</v>
      </c>
      <c r="N10" s="74" t="s">
        <v>1006</v>
      </c>
      <c r="O10" s="74" t="s">
        <v>1025</v>
      </c>
      <c r="P10" s="74" t="s">
        <v>1007</v>
      </c>
      <c r="Q10" s="74" t="s">
        <v>1008</v>
      </c>
      <c r="R10" s="60"/>
      <c r="S10" s="60"/>
      <c r="T10" s="60"/>
      <c r="U10" s="60"/>
      <c r="V10" s="61"/>
      <c r="W10" s="61"/>
      <c r="X10" s="61"/>
      <c r="Y10" s="61"/>
      <c r="Z10" s="61"/>
    </row>
    <row r="11" spans="1:26" ht="114">
      <c r="A11" s="268" t="s">
        <v>1026</v>
      </c>
      <c r="B11" s="286" t="s">
        <v>1010</v>
      </c>
      <c r="C11" s="262"/>
      <c r="D11" s="75" t="s">
        <v>1027</v>
      </c>
      <c r="E11" s="75" t="s">
        <v>1028</v>
      </c>
      <c r="F11" s="76" t="s">
        <v>1029</v>
      </c>
      <c r="G11" s="77" t="s">
        <v>1030</v>
      </c>
      <c r="H11" s="67" t="s">
        <v>1031</v>
      </c>
      <c r="I11" s="67" t="s">
        <v>1032</v>
      </c>
      <c r="J11" s="67" t="s">
        <v>1033</v>
      </c>
      <c r="K11" s="67" t="s">
        <v>1034</v>
      </c>
      <c r="L11" s="67" t="s">
        <v>1035</v>
      </c>
      <c r="M11" s="67" t="s">
        <v>1036</v>
      </c>
      <c r="N11" s="67" t="s">
        <v>1037</v>
      </c>
      <c r="O11" s="67" t="s">
        <v>1037</v>
      </c>
      <c r="P11" s="67" t="s">
        <v>1038</v>
      </c>
      <c r="Q11" s="67" t="s">
        <v>1038</v>
      </c>
      <c r="R11" s="60"/>
      <c r="S11" s="78">
        <v>44287</v>
      </c>
      <c r="T11" s="60"/>
      <c r="U11" s="60"/>
      <c r="V11" s="61"/>
      <c r="W11" s="61"/>
      <c r="X11" s="61"/>
      <c r="Y11" s="61"/>
      <c r="Z11" s="61"/>
    </row>
    <row r="12" spans="1:26" ht="114">
      <c r="A12" s="254"/>
      <c r="B12" s="273"/>
      <c r="C12" s="274"/>
      <c r="D12" s="79" t="s">
        <v>1039</v>
      </c>
      <c r="E12" s="79" t="s">
        <v>1040</v>
      </c>
      <c r="F12" s="80" t="s">
        <v>1041</v>
      </c>
      <c r="G12" s="81" t="s">
        <v>1042</v>
      </c>
      <c r="H12" s="80" t="s">
        <v>1043</v>
      </c>
      <c r="I12" s="80" t="s">
        <v>1016</v>
      </c>
      <c r="J12" s="80" t="s">
        <v>1044</v>
      </c>
      <c r="K12" s="80" t="s">
        <v>1045</v>
      </c>
      <c r="L12" s="80" t="s">
        <v>1046</v>
      </c>
      <c r="M12" s="80" t="s">
        <v>1047</v>
      </c>
      <c r="N12" s="80" t="s">
        <v>1048</v>
      </c>
      <c r="O12" s="80" t="s">
        <v>1048</v>
      </c>
      <c r="P12" s="80" t="s">
        <v>1049</v>
      </c>
      <c r="Q12" s="80" t="s">
        <v>1050</v>
      </c>
      <c r="R12" s="82"/>
      <c r="S12" s="83">
        <v>44531</v>
      </c>
      <c r="T12" s="82"/>
      <c r="U12" s="82"/>
      <c r="V12" s="82"/>
      <c r="W12" s="82"/>
      <c r="X12" s="82"/>
      <c r="Y12" s="82"/>
      <c r="Z12" s="82"/>
    </row>
    <row r="13" spans="1:26" ht="85.5">
      <c r="A13" s="254"/>
      <c r="B13" s="273"/>
      <c r="C13" s="274"/>
      <c r="D13" s="84" t="s">
        <v>1051</v>
      </c>
      <c r="E13" s="84" t="s">
        <v>1052</v>
      </c>
      <c r="F13" s="85" t="s">
        <v>1053</v>
      </c>
      <c r="G13" s="84" t="s">
        <v>1054</v>
      </c>
      <c r="H13" s="86" t="s">
        <v>1043</v>
      </c>
      <c r="I13" s="86" t="s">
        <v>1055</v>
      </c>
      <c r="J13" s="86" t="s">
        <v>1056</v>
      </c>
      <c r="K13" s="86" t="s">
        <v>1056</v>
      </c>
      <c r="L13" s="86" t="s">
        <v>1056</v>
      </c>
      <c r="M13" s="86" t="s">
        <v>1056</v>
      </c>
      <c r="N13" s="86" t="s">
        <v>1056</v>
      </c>
      <c r="O13" s="86" t="s">
        <v>1056</v>
      </c>
      <c r="P13" s="86" t="s">
        <v>1056</v>
      </c>
      <c r="Q13" s="86" t="s">
        <v>1056</v>
      </c>
      <c r="R13" s="60"/>
      <c r="S13" s="87">
        <v>44531</v>
      </c>
      <c r="T13" s="60"/>
      <c r="U13" s="60"/>
      <c r="V13" s="61"/>
      <c r="W13" s="61"/>
      <c r="X13" s="61"/>
      <c r="Y13" s="61"/>
      <c r="Z13" s="61"/>
    </row>
    <row r="14" spans="1:26" ht="85.5">
      <c r="A14" s="254"/>
      <c r="B14" s="273"/>
      <c r="C14" s="274"/>
      <c r="D14" s="84" t="s">
        <v>1057</v>
      </c>
      <c r="E14" s="84" t="s">
        <v>1058</v>
      </c>
      <c r="F14" s="85" t="s">
        <v>1059</v>
      </c>
      <c r="G14" s="88" t="s">
        <v>1042</v>
      </c>
      <c r="H14" s="86" t="s">
        <v>1043</v>
      </c>
      <c r="I14" s="86" t="s">
        <v>1032</v>
      </c>
      <c r="J14" s="86" t="s">
        <v>1060</v>
      </c>
      <c r="K14" s="86" t="s">
        <v>1061</v>
      </c>
      <c r="L14" s="86"/>
      <c r="M14" s="86" t="s">
        <v>1062</v>
      </c>
      <c r="N14" s="86" t="s">
        <v>1063</v>
      </c>
      <c r="O14" s="86" t="s">
        <v>1063</v>
      </c>
      <c r="P14" s="67" t="s">
        <v>1038</v>
      </c>
      <c r="Q14" s="67" t="s">
        <v>1038</v>
      </c>
      <c r="R14" s="60"/>
      <c r="S14" s="87">
        <v>44531</v>
      </c>
      <c r="T14" s="60"/>
      <c r="U14" s="60"/>
      <c r="V14" s="61"/>
      <c r="W14" s="61"/>
      <c r="X14" s="61"/>
      <c r="Y14" s="61"/>
      <c r="Z14" s="61"/>
    </row>
    <row r="15" spans="1:26" ht="156.75">
      <c r="A15" s="255"/>
      <c r="B15" s="263"/>
      <c r="C15" s="264"/>
      <c r="D15" s="89" t="s">
        <v>1064</v>
      </c>
      <c r="E15" s="89" t="s">
        <v>1065</v>
      </c>
      <c r="F15" s="90" t="s">
        <v>1066</v>
      </c>
      <c r="G15" s="91" t="s">
        <v>1042</v>
      </c>
      <c r="H15" s="90" t="s">
        <v>1043</v>
      </c>
      <c r="I15" s="90" t="s">
        <v>1067</v>
      </c>
      <c r="J15" s="90" t="s">
        <v>1068</v>
      </c>
      <c r="K15" s="90" t="s">
        <v>1069</v>
      </c>
      <c r="L15" s="90" t="s">
        <v>1070</v>
      </c>
      <c r="M15" s="90" t="s">
        <v>1071</v>
      </c>
      <c r="N15" s="92" t="s">
        <v>1072</v>
      </c>
      <c r="O15" s="92" t="s">
        <v>1072</v>
      </c>
      <c r="P15" s="92" t="s">
        <v>1072</v>
      </c>
      <c r="Q15" s="92" t="s">
        <v>1072</v>
      </c>
      <c r="R15" s="93"/>
      <c r="S15" s="87">
        <v>44531</v>
      </c>
      <c r="T15" s="93"/>
      <c r="U15" s="93"/>
      <c r="V15" s="93"/>
      <c r="W15" s="93"/>
      <c r="X15" s="93"/>
      <c r="Y15" s="93"/>
      <c r="Z15" s="93"/>
    </row>
    <row r="16" spans="1:26" ht="14.25" customHeight="1">
      <c r="A16" s="60"/>
      <c r="B16" s="60"/>
      <c r="C16" s="60"/>
      <c r="D16" s="60"/>
      <c r="E16" s="60"/>
      <c r="F16" s="60"/>
      <c r="G16" s="60"/>
      <c r="H16" s="60"/>
      <c r="I16" s="60"/>
      <c r="J16" s="60"/>
      <c r="K16" s="60"/>
      <c r="L16" s="60"/>
      <c r="M16" s="60"/>
      <c r="N16" s="60"/>
      <c r="O16" s="60"/>
      <c r="P16" s="60"/>
      <c r="Q16" s="60"/>
      <c r="R16" s="60"/>
      <c r="S16" s="60"/>
      <c r="T16" s="60"/>
      <c r="U16" s="60"/>
      <c r="V16" s="61"/>
      <c r="W16" s="61"/>
      <c r="X16" s="61"/>
      <c r="Y16" s="61"/>
      <c r="Z16" s="61"/>
    </row>
    <row r="17" spans="1:26" ht="14.25" customHeight="1">
      <c r="A17" s="60"/>
      <c r="B17" s="60"/>
      <c r="C17" s="60"/>
      <c r="D17" s="60"/>
      <c r="E17" s="60"/>
      <c r="F17" s="60"/>
      <c r="G17" s="60"/>
      <c r="H17" s="60"/>
      <c r="I17" s="60"/>
      <c r="J17" s="60"/>
      <c r="K17" s="60"/>
      <c r="L17" s="60"/>
      <c r="M17" s="60"/>
      <c r="N17" s="60"/>
      <c r="O17" s="60"/>
      <c r="P17" s="60"/>
      <c r="Q17" s="60"/>
      <c r="R17" s="60"/>
      <c r="S17" s="60"/>
      <c r="T17" s="60"/>
      <c r="U17" s="60"/>
      <c r="V17" s="61"/>
      <c r="W17" s="61"/>
      <c r="X17" s="61"/>
      <c r="Y17" s="61"/>
      <c r="Z17" s="61"/>
    </row>
    <row r="18" spans="1:26" ht="14.25" customHeight="1">
      <c r="A18" s="279" t="s">
        <v>1073</v>
      </c>
      <c r="B18" s="280"/>
      <c r="C18" s="280"/>
      <c r="D18" s="280"/>
      <c r="E18" s="280"/>
      <c r="F18" s="280"/>
      <c r="G18" s="280"/>
      <c r="H18" s="280"/>
      <c r="I18" s="281"/>
      <c r="J18" s="59"/>
      <c r="K18" s="59"/>
      <c r="L18" s="59"/>
      <c r="M18" s="59"/>
      <c r="N18" s="59"/>
      <c r="O18" s="59"/>
      <c r="P18" s="59"/>
      <c r="Q18" s="59"/>
      <c r="R18" s="60"/>
      <c r="S18" s="60"/>
      <c r="T18" s="60"/>
      <c r="U18" s="60"/>
      <c r="V18" s="61"/>
      <c r="W18" s="61"/>
      <c r="X18" s="61"/>
      <c r="Y18" s="61"/>
      <c r="Z18" s="61"/>
    </row>
    <row r="19" spans="1:26" ht="14.25" customHeight="1">
      <c r="A19" s="94" t="s">
        <v>994</v>
      </c>
      <c r="B19" s="95" t="s">
        <v>995</v>
      </c>
      <c r="C19" s="95" t="s">
        <v>996</v>
      </c>
      <c r="D19" s="95" t="s">
        <v>997</v>
      </c>
      <c r="E19" s="95" t="s">
        <v>998</v>
      </c>
      <c r="F19" s="95" t="s">
        <v>999</v>
      </c>
      <c r="G19" s="95" t="s">
        <v>1000</v>
      </c>
      <c r="H19" s="95" t="s">
        <v>19</v>
      </c>
      <c r="I19" s="95" t="s">
        <v>1001</v>
      </c>
      <c r="J19" s="95" t="s">
        <v>1002</v>
      </c>
      <c r="K19" s="95" t="s">
        <v>1003</v>
      </c>
      <c r="L19" s="95" t="s">
        <v>1004</v>
      </c>
      <c r="M19" s="95" t="s">
        <v>1005</v>
      </c>
      <c r="N19" s="95" t="s">
        <v>1006</v>
      </c>
      <c r="O19" s="95" t="s">
        <v>1025</v>
      </c>
      <c r="P19" s="95" t="s">
        <v>1007</v>
      </c>
      <c r="Q19" s="95" t="s">
        <v>1008</v>
      </c>
      <c r="R19" s="60"/>
      <c r="S19" s="60"/>
      <c r="T19" s="60"/>
      <c r="U19" s="60"/>
      <c r="V19" s="61"/>
      <c r="W19" s="61"/>
      <c r="X19" s="61"/>
      <c r="Y19" s="61"/>
    </row>
    <row r="20" spans="1:26" ht="242.25">
      <c r="A20" s="272" t="s">
        <v>1074</v>
      </c>
      <c r="B20" s="96" t="s">
        <v>1075</v>
      </c>
      <c r="C20" s="96" t="s">
        <v>1076</v>
      </c>
      <c r="D20" s="97" t="s">
        <v>1077</v>
      </c>
      <c r="E20" s="97" t="s">
        <v>1078</v>
      </c>
      <c r="F20" s="96" t="s">
        <v>1079</v>
      </c>
      <c r="G20" s="96" t="s">
        <v>1080</v>
      </c>
      <c r="H20" s="96" t="s">
        <v>1043</v>
      </c>
      <c r="I20" s="97" t="s">
        <v>1067</v>
      </c>
      <c r="J20" s="97" t="s">
        <v>1081</v>
      </c>
      <c r="K20" s="90" t="s">
        <v>1082</v>
      </c>
      <c r="L20" s="90" t="s">
        <v>1083</v>
      </c>
      <c r="M20" s="90" t="s">
        <v>1084</v>
      </c>
      <c r="N20" s="92" t="s">
        <v>1085</v>
      </c>
      <c r="O20" s="92" t="s">
        <v>1085</v>
      </c>
      <c r="P20" s="92" t="s">
        <v>1085</v>
      </c>
      <c r="Q20" s="92" t="s">
        <v>1085</v>
      </c>
      <c r="R20" s="93"/>
      <c r="S20" s="98">
        <v>44562</v>
      </c>
      <c r="T20" s="93"/>
      <c r="U20" s="93"/>
      <c r="V20" s="93"/>
      <c r="W20" s="93"/>
      <c r="X20" s="93"/>
      <c r="Y20" s="93"/>
    </row>
    <row r="21" spans="1:26" ht="99.75">
      <c r="A21" s="254"/>
      <c r="B21" s="282" t="s">
        <v>1010</v>
      </c>
      <c r="C21" s="262"/>
      <c r="D21" s="89" t="s">
        <v>1086</v>
      </c>
      <c r="E21" s="89" t="s">
        <v>1087</v>
      </c>
      <c r="F21" s="89" t="s">
        <v>1088</v>
      </c>
      <c r="G21" s="96" t="s">
        <v>1089</v>
      </c>
      <c r="H21" s="89" t="s">
        <v>1043</v>
      </c>
      <c r="I21" s="89" t="s">
        <v>1067</v>
      </c>
      <c r="J21" s="89" t="s">
        <v>1090</v>
      </c>
      <c r="K21" s="90"/>
      <c r="L21" s="90" t="s">
        <v>1091</v>
      </c>
      <c r="M21" s="90" t="s">
        <v>1092</v>
      </c>
      <c r="N21" s="90" t="s">
        <v>1092</v>
      </c>
      <c r="O21" s="90" t="s">
        <v>1092</v>
      </c>
      <c r="P21" s="90" t="s">
        <v>1092</v>
      </c>
      <c r="Q21" s="90" t="s">
        <v>1092</v>
      </c>
      <c r="R21" s="93"/>
      <c r="S21" s="98">
        <v>44531</v>
      </c>
      <c r="T21" s="93"/>
      <c r="U21" s="93"/>
      <c r="V21" s="93"/>
      <c r="W21" s="93"/>
      <c r="X21" s="93"/>
      <c r="Y21" s="93"/>
    </row>
    <row r="22" spans="1:26" ht="71.25">
      <c r="A22" s="255"/>
      <c r="B22" s="263"/>
      <c r="C22" s="264"/>
      <c r="D22" s="99" t="s">
        <v>1093</v>
      </c>
      <c r="E22" s="99" t="s">
        <v>1094</v>
      </c>
      <c r="F22" s="99" t="s">
        <v>1095</v>
      </c>
      <c r="G22" s="99" t="s">
        <v>1096</v>
      </c>
      <c r="H22" s="99" t="s">
        <v>1043</v>
      </c>
      <c r="I22" s="99" t="s">
        <v>1032</v>
      </c>
      <c r="J22" s="99" t="s">
        <v>1097</v>
      </c>
      <c r="K22" s="86" t="s">
        <v>1098</v>
      </c>
      <c r="L22" s="86"/>
      <c r="M22" s="86" t="s">
        <v>1099</v>
      </c>
      <c r="N22" s="86" t="s">
        <v>1100</v>
      </c>
      <c r="O22" s="86" t="s">
        <v>1100</v>
      </c>
      <c r="P22" s="86" t="s">
        <v>1101</v>
      </c>
      <c r="Q22" s="86" t="s">
        <v>1101</v>
      </c>
      <c r="R22" s="60"/>
      <c r="S22" s="100" t="s">
        <v>1102</v>
      </c>
      <c r="T22" s="60"/>
      <c r="U22" s="60"/>
      <c r="V22" s="61"/>
      <c r="W22" s="61"/>
      <c r="X22" s="61"/>
      <c r="Y22" s="61"/>
    </row>
    <row r="23" spans="1:26" ht="14.25" customHeight="1">
      <c r="A23" s="60"/>
      <c r="B23" s="60"/>
      <c r="C23" s="60"/>
      <c r="D23" s="60"/>
      <c r="E23" s="60"/>
      <c r="F23" s="60"/>
      <c r="G23" s="60"/>
      <c r="H23" s="60"/>
      <c r="I23" s="60"/>
      <c r="J23" s="60"/>
      <c r="K23" s="60"/>
      <c r="L23" s="60"/>
      <c r="M23" s="60"/>
      <c r="N23" s="60"/>
      <c r="O23" s="60"/>
      <c r="P23" s="60"/>
      <c r="Q23" s="60"/>
      <c r="R23" s="60"/>
      <c r="S23" s="60"/>
      <c r="T23" s="60"/>
      <c r="U23" s="60"/>
      <c r="V23" s="61"/>
      <c r="W23" s="61"/>
      <c r="X23" s="61"/>
      <c r="Y23" s="61"/>
    </row>
    <row r="24" spans="1:26" ht="14.25" customHeight="1">
      <c r="A24" s="277" t="s">
        <v>1103</v>
      </c>
      <c r="B24" s="258"/>
      <c r="C24" s="258"/>
      <c r="D24" s="258"/>
      <c r="E24" s="258"/>
      <c r="F24" s="258"/>
      <c r="G24" s="258"/>
      <c r="H24" s="258"/>
      <c r="I24" s="259"/>
      <c r="J24" s="59"/>
      <c r="K24" s="59"/>
      <c r="L24" s="59"/>
      <c r="M24" s="59"/>
      <c r="N24" s="60"/>
      <c r="O24" s="60"/>
      <c r="P24" s="60"/>
      <c r="Q24" s="60"/>
      <c r="R24" s="60"/>
      <c r="S24" s="60"/>
      <c r="T24" s="60"/>
      <c r="U24" s="60"/>
      <c r="V24" s="60"/>
      <c r="W24" s="61"/>
      <c r="X24" s="61"/>
      <c r="Y24" s="61"/>
      <c r="Z24" s="61"/>
    </row>
    <row r="25" spans="1:26" ht="14.25" customHeight="1">
      <c r="A25" s="94" t="s">
        <v>994</v>
      </c>
      <c r="B25" s="95" t="s">
        <v>995</v>
      </c>
      <c r="C25" s="95" t="s">
        <v>996</v>
      </c>
      <c r="D25" s="95" t="s">
        <v>997</v>
      </c>
      <c r="E25" s="95" t="s">
        <v>998</v>
      </c>
      <c r="F25" s="95" t="s">
        <v>999</v>
      </c>
      <c r="G25" s="95" t="s">
        <v>1000</v>
      </c>
      <c r="H25" s="95" t="s">
        <v>19</v>
      </c>
      <c r="I25" s="95" t="s">
        <v>1001</v>
      </c>
      <c r="J25" s="95" t="s">
        <v>1002</v>
      </c>
      <c r="K25" s="95" t="s">
        <v>1003</v>
      </c>
      <c r="L25" s="95" t="s">
        <v>1007</v>
      </c>
      <c r="M25" s="95" t="s">
        <v>1008</v>
      </c>
      <c r="N25" s="60"/>
      <c r="O25" s="60"/>
      <c r="P25" s="60"/>
      <c r="Q25" s="60"/>
      <c r="R25" s="60"/>
      <c r="S25" s="60"/>
      <c r="T25" s="60"/>
      <c r="U25" s="60"/>
      <c r="V25" s="60"/>
      <c r="W25" s="61"/>
      <c r="X25" s="61"/>
      <c r="Y25" s="61"/>
      <c r="Z25" s="61"/>
    </row>
    <row r="26" spans="1:26" ht="228">
      <c r="A26" s="101" t="s">
        <v>1104</v>
      </c>
      <c r="B26" s="102" t="s">
        <v>1105</v>
      </c>
      <c r="C26" s="102" t="s">
        <v>1106</v>
      </c>
      <c r="D26" s="103" t="s">
        <v>1107</v>
      </c>
      <c r="E26" s="79" t="s">
        <v>1108</v>
      </c>
      <c r="F26" s="79" t="s">
        <v>1109</v>
      </c>
      <c r="G26" s="80" t="s">
        <v>1110</v>
      </c>
      <c r="H26" s="80" t="s">
        <v>1111</v>
      </c>
      <c r="I26" s="80" t="s">
        <v>1067</v>
      </c>
      <c r="J26" s="80" t="s">
        <v>1112</v>
      </c>
      <c r="K26" s="104" t="s">
        <v>1113</v>
      </c>
      <c r="L26" s="104" t="s">
        <v>1113</v>
      </c>
      <c r="M26" s="104" t="s">
        <v>1113</v>
      </c>
      <c r="N26" s="60"/>
      <c r="O26" s="78">
        <v>44197</v>
      </c>
      <c r="P26" s="60"/>
      <c r="Q26" s="60"/>
      <c r="R26" s="60"/>
      <c r="S26" s="60"/>
      <c r="T26" s="60"/>
      <c r="U26" s="60"/>
      <c r="V26" s="60"/>
      <c r="W26" s="61"/>
      <c r="X26" s="61"/>
      <c r="Y26" s="61"/>
      <c r="Z26" s="61"/>
    </row>
    <row r="27" spans="1:26" ht="14.25" customHeight="1"/>
    <row r="28" spans="1:26" ht="14.25" customHeight="1"/>
    <row r="29" spans="1:26" ht="14.25" customHeight="1">
      <c r="A29" s="277" t="s">
        <v>1114</v>
      </c>
      <c r="B29" s="258"/>
      <c r="C29" s="258"/>
      <c r="D29" s="258"/>
      <c r="E29" s="258"/>
      <c r="F29" s="258"/>
      <c r="G29" s="258"/>
      <c r="H29" s="258"/>
      <c r="I29" s="259"/>
      <c r="J29" s="60"/>
      <c r="K29" s="60"/>
      <c r="L29" s="60"/>
      <c r="M29" s="60"/>
      <c r="N29" s="60"/>
      <c r="O29" s="60"/>
      <c r="P29" s="60"/>
      <c r="Q29" s="60"/>
      <c r="R29" s="60"/>
      <c r="S29" s="60"/>
      <c r="T29" s="60"/>
      <c r="U29" s="60"/>
      <c r="V29" s="60"/>
      <c r="W29" s="61"/>
      <c r="X29" s="61"/>
      <c r="Y29" s="61"/>
      <c r="Z29" s="61"/>
    </row>
    <row r="30" spans="1:26" ht="14.25" customHeight="1">
      <c r="A30" s="277" t="s">
        <v>994</v>
      </c>
      <c r="B30" s="259"/>
      <c r="C30" s="95" t="s">
        <v>995</v>
      </c>
      <c r="D30" s="95" t="s">
        <v>997</v>
      </c>
      <c r="E30" s="95" t="s">
        <v>998</v>
      </c>
      <c r="F30" s="95" t="s">
        <v>999</v>
      </c>
      <c r="G30" s="95" t="s">
        <v>1000</v>
      </c>
      <c r="H30" s="95" t="s">
        <v>19</v>
      </c>
      <c r="I30" s="95" t="s">
        <v>1001</v>
      </c>
      <c r="J30" s="95" t="s">
        <v>1002</v>
      </c>
      <c r="K30" s="95" t="s">
        <v>1003</v>
      </c>
      <c r="L30" s="95" t="s">
        <v>1004</v>
      </c>
      <c r="M30" s="95" t="s">
        <v>1005</v>
      </c>
      <c r="N30" s="95" t="s">
        <v>1006</v>
      </c>
      <c r="O30" s="95" t="s">
        <v>1025</v>
      </c>
      <c r="P30" s="95" t="s">
        <v>1007</v>
      </c>
      <c r="Q30" s="95" t="s">
        <v>1008</v>
      </c>
      <c r="R30" s="60"/>
      <c r="S30" s="60"/>
      <c r="T30" s="60"/>
      <c r="U30" s="60"/>
      <c r="V30" s="60"/>
      <c r="W30" s="61"/>
      <c r="X30" s="61"/>
      <c r="Y30" s="61"/>
      <c r="Z30" s="61"/>
    </row>
    <row r="31" spans="1:26" ht="330">
      <c r="A31" s="278" t="s">
        <v>1115</v>
      </c>
      <c r="B31" s="262"/>
      <c r="C31" s="253" t="s">
        <v>1010</v>
      </c>
      <c r="D31" s="103" t="s">
        <v>1116</v>
      </c>
      <c r="E31" s="103" t="s">
        <v>1117</v>
      </c>
      <c r="F31" s="103" t="s">
        <v>1118</v>
      </c>
      <c r="G31" s="105" t="s">
        <v>1054</v>
      </c>
      <c r="H31" s="105" t="s">
        <v>1119</v>
      </c>
      <c r="I31" s="105" t="s">
        <v>1067</v>
      </c>
      <c r="J31" s="105" t="s">
        <v>1120</v>
      </c>
      <c r="K31" s="105" t="s">
        <v>1120</v>
      </c>
      <c r="L31" s="105" t="s">
        <v>1121</v>
      </c>
      <c r="M31" s="105" t="s">
        <v>1121</v>
      </c>
      <c r="N31" s="105" t="s">
        <v>1121</v>
      </c>
      <c r="O31" s="105" t="s">
        <v>1121</v>
      </c>
      <c r="P31" s="105" t="s">
        <v>1122</v>
      </c>
      <c r="Q31" s="105" t="s">
        <v>1123</v>
      </c>
      <c r="R31" s="82"/>
      <c r="S31" s="83">
        <v>44531</v>
      </c>
      <c r="T31" s="82"/>
      <c r="U31" s="82"/>
      <c r="V31" s="82"/>
      <c r="W31" s="82"/>
      <c r="X31" s="82"/>
      <c r="Y31" s="82"/>
      <c r="Z31" s="82"/>
    </row>
    <row r="32" spans="1:26" ht="210">
      <c r="A32" s="273"/>
      <c r="B32" s="274"/>
      <c r="C32" s="254"/>
      <c r="D32" s="97" t="s">
        <v>1124</v>
      </c>
      <c r="E32" s="97" t="s">
        <v>1125</v>
      </c>
      <c r="F32" s="97" t="s">
        <v>1126</v>
      </c>
      <c r="G32" s="106" t="s">
        <v>1054</v>
      </c>
      <c r="H32" s="106" t="s">
        <v>1043</v>
      </c>
      <c r="I32" s="106" t="s">
        <v>1067</v>
      </c>
      <c r="J32" s="106" t="s">
        <v>1127</v>
      </c>
      <c r="K32" s="106" t="s">
        <v>1128</v>
      </c>
      <c r="L32" s="106" t="s">
        <v>1129</v>
      </c>
      <c r="M32" s="106" t="s">
        <v>1130</v>
      </c>
      <c r="N32" s="106" t="s">
        <v>1130</v>
      </c>
      <c r="O32" s="106" t="s">
        <v>1130</v>
      </c>
      <c r="P32" s="106" t="s">
        <v>1131</v>
      </c>
      <c r="Q32" s="106" t="s">
        <v>1131</v>
      </c>
      <c r="R32" s="60"/>
      <c r="S32" s="83">
        <v>44531</v>
      </c>
      <c r="T32" s="60"/>
      <c r="U32" s="60"/>
      <c r="V32" s="60"/>
      <c r="W32" s="61"/>
      <c r="X32" s="61"/>
      <c r="Y32" s="61"/>
      <c r="Z32" s="61"/>
    </row>
    <row r="33" spans="1:26" ht="135">
      <c r="A33" s="263"/>
      <c r="B33" s="264"/>
      <c r="C33" s="255"/>
      <c r="D33" s="75" t="s">
        <v>1132</v>
      </c>
      <c r="E33" s="75" t="s">
        <v>1133</v>
      </c>
      <c r="F33" s="75" t="s">
        <v>1134</v>
      </c>
      <c r="G33" s="107" t="s">
        <v>1042</v>
      </c>
      <c r="H33" s="108" t="s">
        <v>1043</v>
      </c>
      <c r="I33" s="108" t="s">
        <v>1032</v>
      </c>
      <c r="J33" s="108" t="s">
        <v>1060</v>
      </c>
      <c r="K33" s="108" t="s">
        <v>1135</v>
      </c>
      <c r="L33" s="108" t="s">
        <v>1135</v>
      </c>
      <c r="M33" s="108" t="s">
        <v>1135</v>
      </c>
      <c r="N33" s="108" t="s">
        <v>1135</v>
      </c>
      <c r="O33" s="108" t="s">
        <v>1135</v>
      </c>
      <c r="P33" s="108" t="s">
        <v>1038</v>
      </c>
      <c r="Q33" s="108" t="s">
        <v>1038</v>
      </c>
      <c r="R33" s="60"/>
      <c r="S33" s="83">
        <v>44531</v>
      </c>
      <c r="T33" s="60"/>
      <c r="U33" s="60"/>
      <c r="V33" s="60"/>
      <c r="W33" s="61"/>
      <c r="X33" s="61"/>
      <c r="Y33" s="61"/>
      <c r="Z33" s="61"/>
    </row>
    <row r="34" spans="1:26" ht="14.25" customHeight="1">
      <c r="A34" s="60"/>
      <c r="B34" s="60"/>
      <c r="C34" s="60"/>
      <c r="D34" s="60"/>
      <c r="E34" s="60"/>
      <c r="F34" s="60"/>
      <c r="G34" s="60"/>
      <c r="H34" s="60"/>
      <c r="I34" s="60"/>
      <c r="J34" s="60"/>
      <c r="K34" s="60"/>
      <c r="L34" s="60"/>
      <c r="M34" s="60"/>
      <c r="N34" s="60"/>
      <c r="O34" s="60"/>
      <c r="P34" s="60"/>
      <c r="Q34" s="60"/>
      <c r="R34" s="60"/>
      <c r="S34" s="60"/>
      <c r="T34" s="60"/>
      <c r="U34" s="60"/>
      <c r="V34" s="60"/>
      <c r="W34" s="61"/>
      <c r="X34" s="61"/>
      <c r="Y34" s="61"/>
      <c r="Z34" s="61"/>
    </row>
    <row r="35" spans="1:26" ht="14.25" customHeight="1"/>
    <row r="36" spans="1:26" ht="14.25" customHeight="1">
      <c r="A36" s="277" t="s">
        <v>1136</v>
      </c>
      <c r="B36" s="258"/>
      <c r="C36" s="258"/>
      <c r="D36" s="258"/>
      <c r="E36" s="258"/>
      <c r="F36" s="258"/>
      <c r="G36" s="258"/>
      <c r="H36" s="258"/>
      <c r="I36" s="259"/>
      <c r="J36" s="59"/>
      <c r="K36" s="59"/>
      <c r="L36" s="59"/>
      <c r="M36" s="59"/>
      <c r="N36" s="59"/>
      <c r="O36" s="59"/>
      <c r="P36" s="59"/>
      <c r="Q36" s="59"/>
      <c r="R36" s="60"/>
      <c r="S36" s="60"/>
      <c r="T36" s="60"/>
      <c r="U36" s="61"/>
      <c r="V36" s="61"/>
      <c r="W36" s="61"/>
      <c r="X36" s="61"/>
      <c r="Y36" s="61"/>
      <c r="Z36" s="61"/>
    </row>
    <row r="37" spans="1:26" ht="14.25" customHeight="1">
      <c r="A37" s="94" t="s">
        <v>994</v>
      </c>
      <c r="B37" s="95" t="s">
        <v>995</v>
      </c>
      <c r="C37" s="95" t="s">
        <v>996</v>
      </c>
      <c r="D37" s="95" t="s">
        <v>997</v>
      </c>
      <c r="E37" s="95" t="s">
        <v>998</v>
      </c>
      <c r="F37" s="95" t="s">
        <v>999</v>
      </c>
      <c r="G37" s="95" t="s">
        <v>1000</v>
      </c>
      <c r="H37" s="95" t="s">
        <v>19</v>
      </c>
      <c r="I37" s="95" t="s">
        <v>1001</v>
      </c>
      <c r="J37" s="95" t="s">
        <v>1002</v>
      </c>
      <c r="K37" s="95" t="s">
        <v>1003</v>
      </c>
      <c r="L37" s="95" t="s">
        <v>1004</v>
      </c>
      <c r="M37" s="95" t="s">
        <v>1005</v>
      </c>
      <c r="N37" s="95" t="s">
        <v>1137</v>
      </c>
      <c r="O37" s="95" t="s">
        <v>1025</v>
      </c>
      <c r="P37" s="95" t="s">
        <v>1025</v>
      </c>
      <c r="Q37" s="95" t="s">
        <v>1008</v>
      </c>
      <c r="R37" s="60"/>
      <c r="S37" s="60"/>
      <c r="T37" s="60"/>
      <c r="U37" s="61"/>
      <c r="V37" s="61"/>
      <c r="W37" s="61"/>
      <c r="X37" s="61"/>
      <c r="Y37" s="61"/>
      <c r="Z37" s="61"/>
    </row>
    <row r="38" spans="1:26" ht="242.25">
      <c r="A38" s="265" t="s">
        <v>1138</v>
      </c>
      <c r="B38" s="266" t="s">
        <v>1139</v>
      </c>
      <c r="C38" s="266" t="s">
        <v>1140</v>
      </c>
      <c r="D38" s="103" t="s">
        <v>1141</v>
      </c>
      <c r="E38" s="103" t="s">
        <v>1142</v>
      </c>
      <c r="F38" s="103" t="s">
        <v>1143</v>
      </c>
      <c r="G38" s="102" t="s">
        <v>1110</v>
      </c>
      <c r="H38" s="103" t="s">
        <v>1043</v>
      </c>
      <c r="I38" s="103" t="s">
        <v>1032</v>
      </c>
      <c r="J38" s="103" t="s">
        <v>1144</v>
      </c>
      <c r="K38" s="80" t="s">
        <v>1145</v>
      </c>
      <c r="L38" s="80" t="s">
        <v>1145</v>
      </c>
      <c r="M38" s="80" t="s">
        <v>1145</v>
      </c>
      <c r="N38" s="80" t="s">
        <v>1145</v>
      </c>
      <c r="O38" s="80" t="s">
        <v>1145</v>
      </c>
      <c r="P38" s="80" t="s">
        <v>1145</v>
      </c>
      <c r="Q38" s="80" t="s">
        <v>1145</v>
      </c>
      <c r="R38" s="60"/>
      <c r="S38" s="87">
        <v>44197</v>
      </c>
      <c r="T38" s="60"/>
      <c r="U38" s="61"/>
      <c r="V38" s="61"/>
      <c r="W38" s="61"/>
      <c r="X38" s="61"/>
      <c r="Y38" s="61"/>
      <c r="Z38" s="61"/>
    </row>
    <row r="39" spans="1:26" ht="71.25">
      <c r="A39" s="254"/>
      <c r="B39" s="255"/>
      <c r="C39" s="255"/>
      <c r="D39" s="75" t="s">
        <v>1146</v>
      </c>
      <c r="E39" s="75" t="s">
        <v>1146</v>
      </c>
      <c r="F39" s="75" t="s">
        <v>1147</v>
      </c>
      <c r="G39" s="76" t="s">
        <v>1042</v>
      </c>
      <c r="H39" s="75" t="s">
        <v>1043</v>
      </c>
      <c r="I39" s="75" t="s">
        <v>1032</v>
      </c>
      <c r="J39" s="75" t="s">
        <v>1148</v>
      </c>
      <c r="K39" s="75" t="s">
        <v>1148</v>
      </c>
      <c r="L39" s="75" t="s">
        <v>1149</v>
      </c>
      <c r="M39" s="75" t="s">
        <v>1150</v>
      </c>
      <c r="N39" s="75" t="s">
        <v>1150</v>
      </c>
      <c r="O39" s="75" t="s">
        <v>1151</v>
      </c>
      <c r="P39" s="75" t="s">
        <v>1151</v>
      </c>
      <c r="Q39" s="109" t="s">
        <v>1152</v>
      </c>
      <c r="R39" s="60"/>
      <c r="S39" s="87">
        <v>44531</v>
      </c>
      <c r="T39" s="60"/>
      <c r="U39" s="61"/>
      <c r="V39" s="61"/>
      <c r="W39" s="61"/>
      <c r="X39" s="61"/>
      <c r="Y39" s="61"/>
      <c r="Z39" s="61"/>
    </row>
    <row r="40" spans="1:26" ht="99.75">
      <c r="A40" s="254"/>
      <c r="B40" s="67" t="s">
        <v>1153</v>
      </c>
      <c r="C40" s="67" t="s">
        <v>1154</v>
      </c>
      <c r="D40" s="75" t="s">
        <v>1155</v>
      </c>
      <c r="E40" s="75" t="s">
        <v>1156</v>
      </c>
      <c r="F40" s="75" t="s">
        <v>1157</v>
      </c>
      <c r="G40" s="76" t="s">
        <v>1158</v>
      </c>
      <c r="H40" s="75" t="s">
        <v>1043</v>
      </c>
      <c r="I40" s="75" t="s">
        <v>1055</v>
      </c>
      <c r="J40" s="75" t="s">
        <v>1159</v>
      </c>
      <c r="K40" s="75" t="s">
        <v>1160</v>
      </c>
      <c r="L40" s="75"/>
      <c r="M40" s="75" t="s">
        <v>1161</v>
      </c>
      <c r="N40" s="75" t="s">
        <v>1162</v>
      </c>
      <c r="O40" s="75" t="s">
        <v>1162</v>
      </c>
      <c r="P40" s="75" t="s">
        <v>1163</v>
      </c>
      <c r="Q40" s="75" t="s">
        <v>1164</v>
      </c>
      <c r="R40" s="60"/>
      <c r="S40" s="78">
        <v>44348</v>
      </c>
      <c r="T40" s="60"/>
      <c r="U40" s="61"/>
      <c r="V40" s="61"/>
      <c r="W40" s="61"/>
      <c r="X40" s="61"/>
      <c r="Y40" s="61"/>
      <c r="Z40" s="61"/>
    </row>
    <row r="41" spans="1:26" ht="128.25">
      <c r="A41" s="255"/>
      <c r="B41" s="267" t="s">
        <v>1010</v>
      </c>
      <c r="C41" s="259"/>
      <c r="D41" s="84" t="s">
        <v>1165</v>
      </c>
      <c r="E41" s="84" t="s">
        <v>1166</v>
      </c>
      <c r="F41" s="84" t="s">
        <v>1167</v>
      </c>
      <c r="G41" s="85" t="s">
        <v>1158</v>
      </c>
      <c r="H41" s="84" t="s">
        <v>1043</v>
      </c>
      <c r="I41" s="84" t="s">
        <v>1067</v>
      </c>
      <c r="J41" s="84" t="s">
        <v>1168</v>
      </c>
      <c r="K41" s="84" t="s">
        <v>1169</v>
      </c>
      <c r="L41" s="84" t="s">
        <v>1170</v>
      </c>
      <c r="M41" s="84" t="s">
        <v>1171</v>
      </c>
      <c r="N41" s="84" t="s">
        <v>1172</v>
      </c>
      <c r="O41" s="84" t="s">
        <v>1172</v>
      </c>
      <c r="P41" s="84" t="s">
        <v>1173</v>
      </c>
      <c r="Q41" s="110" t="s">
        <v>1174</v>
      </c>
      <c r="R41" s="60"/>
      <c r="S41" s="87">
        <v>44348</v>
      </c>
      <c r="T41" s="60"/>
      <c r="U41" s="61"/>
      <c r="V41" s="61"/>
      <c r="W41" s="61"/>
      <c r="X41" s="61"/>
      <c r="Y41" s="61"/>
      <c r="Z41" s="61"/>
    </row>
    <row r="42" spans="1:26" ht="14.25" customHeight="1"/>
    <row r="43" spans="1:26" ht="14.25" customHeight="1"/>
    <row r="44" spans="1:26" ht="14.25" customHeight="1">
      <c r="A44" s="257" t="s">
        <v>1175</v>
      </c>
      <c r="B44" s="258"/>
      <c r="C44" s="258"/>
      <c r="D44" s="258"/>
      <c r="E44" s="258"/>
      <c r="F44" s="258"/>
      <c r="G44" s="258"/>
      <c r="H44" s="258"/>
      <c r="I44" s="259"/>
      <c r="J44" s="59"/>
      <c r="K44" s="59"/>
      <c r="L44" s="59"/>
      <c r="M44" s="59"/>
      <c r="N44" s="59"/>
      <c r="O44" s="59"/>
      <c r="P44" s="59"/>
      <c r="Q44" s="59"/>
      <c r="R44" s="60"/>
      <c r="S44" s="60"/>
      <c r="T44" s="60"/>
      <c r="U44" s="60"/>
      <c r="V44" s="60"/>
      <c r="W44" s="61"/>
      <c r="X44" s="61"/>
      <c r="Y44" s="61"/>
      <c r="Z44" s="61"/>
    </row>
    <row r="45" spans="1:26" ht="14.25" customHeight="1">
      <c r="A45" s="94" t="s">
        <v>994</v>
      </c>
      <c r="B45" s="95" t="s">
        <v>995</v>
      </c>
      <c r="C45" s="95" t="s">
        <v>996</v>
      </c>
      <c r="D45" s="95" t="s">
        <v>997</v>
      </c>
      <c r="E45" s="95" t="s">
        <v>998</v>
      </c>
      <c r="F45" s="95" t="s">
        <v>999</v>
      </c>
      <c r="G45" s="95" t="s">
        <v>1000</v>
      </c>
      <c r="H45" s="95" t="s">
        <v>19</v>
      </c>
      <c r="I45" s="95" t="s">
        <v>1001</v>
      </c>
      <c r="J45" s="95" t="s">
        <v>1002</v>
      </c>
      <c r="K45" s="95" t="s">
        <v>1003</v>
      </c>
      <c r="L45" s="95" t="s">
        <v>1004</v>
      </c>
      <c r="M45" s="95" t="s">
        <v>1005</v>
      </c>
      <c r="N45" s="95" t="s">
        <v>1137</v>
      </c>
      <c r="O45" s="95" t="s">
        <v>1025</v>
      </c>
      <c r="P45" s="95" t="s">
        <v>1007</v>
      </c>
      <c r="Q45" s="95" t="s">
        <v>1008</v>
      </c>
      <c r="R45" s="60"/>
      <c r="S45" s="60"/>
      <c r="T45" s="60"/>
      <c r="U45" s="60"/>
      <c r="V45" s="60"/>
      <c r="W45" s="61"/>
      <c r="X45" s="61"/>
      <c r="Y45" s="61"/>
      <c r="Z45" s="61"/>
    </row>
    <row r="46" spans="1:26" ht="128.25">
      <c r="A46" s="268" t="s">
        <v>1176</v>
      </c>
      <c r="B46" s="266" t="s">
        <v>1177</v>
      </c>
      <c r="C46" s="266" t="s">
        <v>1178</v>
      </c>
      <c r="D46" s="111" t="s">
        <v>1179</v>
      </c>
      <c r="E46" s="270" t="s">
        <v>1180</v>
      </c>
      <c r="F46" s="266" t="s">
        <v>1181</v>
      </c>
      <c r="G46" s="266" t="s">
        <v>1080</v>
      </c>
      <c r="H46" s="266" t="s">
        <v>1043</v>
      </c>
      <c r="I46" s="266" t="s">
        <v>1067</v>
      </c>
      <c r="J46" s="276"/>
      <c r="K46" s="276"/>
      <c r="L46" s="276" t="s">
        <v>1182</v>
      </c>
      <c r="M46" s="276" t="s">
        <v>1182</v>
      </c>
      <c r="N46" s="276" t="s">
        <v>1182</v>
      </c>
      <c r="O46" s="276" t="s">
        <v>1182</v>
      </c>
      <c r="P46" s="276" t="s">
        <v>1183</v>
      </c>
      <c r="Q46" s="276" t="s">
        <v>1183</v>
      </c>
      <c r="R46" s="60"/>
      <c r="S46" s="60"/>
      <c r="T46" s="60"/>
      <c r="U46" s="60"/>
      <c r="V46" s="60"/>
      <c r="W46" s="61"/>
      <c r="X46" s="61"/>
      <c r="Y46" s="61"/>
      <c r="Z46" s="61"/>
    </row>
    <row r="47" spans="1:26" ht="142.5">
      <c r="A47" s="254"/>
      <c r="B47" s="254"/>
      <c r="C47" s="255"/>
      <c r="D47" s="111" t="s">
        <v>1184</v>
      </c>
      <c r="E47" s="255"/>
      <c r="F47" s="255"/>
      <c r="G47" s="271"/>
      <c r="H47" s="255"/>
      <c r="I47" s="255"/>
      <c r="J47" s="255"/>
      <c r="K47" s="255"/>
      <c r="L47" s="255"/>
      <c r="M47" s="255"/>
      <c r="N47" s="255"/>
      <c r="O47" s="255"/>
      <c r="P47" s="255"/>
      <c r="Q47" s="255"/>
      <c r="R47" s="60"/>
      <c r="S47" s="87">
        <v>44562</v>
      </c>
      <c r="T47" s="60"/>
      <c r="U47" s="60"/>
      <c r="V47" s="60"/>
      <c r="W47" s="61"/>
      <c r="X47" s="61"/>
      <c r="Y47" s="61"/>
      <c r="Z47" s="61"/>
    </row>
    <row r="48" spans="1:26" ht="114">
      <c r="A48" s="254"/>
      <c r="B48" s="254"/>
      <c r="C48" s="269"/>
      <c r="D48" s="111" t="s">
        <v>1185</v>
      </c>
      <c r="E48" s="270" t="s">
        <v>1186</v>
      </c>
      <c r="F48" s="266" t="s">
        <v>1187</v>
      </c>
      <c r="G48" s="266" t="s">
        <v>1089</v>
      </c>
      <c r="H48" s="266" t="s">
        <v>1043</v>
      </c>
      <c r="I48" s="266" t="s">
        <v>1067</v>
      </c>
      <c r="J48" s="276" t="s">
        <v>1188</v>
      </c>
      <c r="K48" s="276" t="s">
        <v>1189</v>
      </c>
      <c r="L48" s="276" t="s">
        <v>1083</v>
      </c>
      <c r="M48" s="276" t="s">
        <v>1190</v>
      </c>
      <c r="N48" s="276" t="s">
        <v>1191</v>
      </c>
      <c r="O48" s="276" t="s">
        <v>1191</v>
      </c>
      <c r="P48" s="276" t="s">
        <v>1192</v>
      </c>
      <c r="Q48" s="276" t="s">
        <v>1192</v>
      </c>
      <c r="R48" s="60"/>
      <c r="S48" s="60"/>
      <c r="T48" s="60"/>
      <c r="U48" s="60"/>
      <c r="V48" s="60"/>
      <c r="W48" s="61"/>
      <c r="X48" s="61"/>
      <c r="Y48" s="61"/>
      <c r="Z48" s="61"/>
    </row>
    <row r="49" spans="1:26" ht="85.5">
      <c r="A49" s="254"/>
      <c r="B49" s="254"/>
      <c r="C49" s="255"/>
      <c r="D49" s="111" t="s">
        <v>1193</v>
      </c>
      <c r="E49" s="254"/>
      <c r="F49" s="254"/>
      <c r="G49" s="275"/>
      <c r="H49" s="254"/>
      <c r="I49" s="254"/>
      <c r="J49" s="254"/>
      <c r="K49" s="254"/>
      <c r="L49" s="254"/>
      <c r="M49" s="254"/>
      <c r="N49" s="254"/>
      <c r="O49" s="254"/>
      <c r="P49" s="254"/>
      <c r="Q49" s="254"/>
      <c r="R49" s="60"/>
      <c r="S49" s="87">
        <v>44531</v>
      </c>
      <c r="T49" s="60"/>
      <c r="U49" s="60"/>
      <c r="V49" s="60"/>
      <c r="W49" s="61"/>
      <c r="X49" s="61"/>
      <c r="Y49" s="61"/>
      <c r="Z49" s="61"/>
    </row>
    <row r="50" spans="1:26" ht="99.75">
      <c r="A50" s="254"/>
      <c r="B50" s="254"/>
      <c r="C50" s="266" t="s">
        <v>1194</v>
      </c>
      <c r="D50" s="111" t="s">
        <v>1195</v>
      </c>
      <c r="E50" s="254"/>
      <c r="F50" s="254"/>
      <c r="G50" s="275"/>
      <c r="H50" s="254"/>
      <c r="I50" s="254"/>
      <c r="J50" s="254"/>
      <c r="K50" s="254"/>
      <c r="L50" s="254"/>
      <c r="M50" s="254"/>
      <c r="N50" s="254"/>
      <c r="O50" s="254"/>
      <c r="P50" s="254"/>
      <c r="Q50" s="254"/>
      <c r="R50" s="60"/>
      <c r="S50" s="60"/>
      <c r="T50" s="60"/>
      <c r="U50" s="60"/>
      <c r="V50" s="60"/>
      <c r="W50" s="61"/>
      <c r="X50" s="61"/>
      <c r="Y50" s="61"/>
      <c r="Z50" s="61"/>
    </row>
    <row r="51" spans="1:26" ht="114">
      <c r="A51" s="254"/>
      <c r="B51" s="254"/>
      <c r="C51" s="254"/>
      <c r="D51" s="111" t="s">
        <v>1196</v>
      </c>
      <c r="E51" s="255"/>
      <c r="F51" s="255"/>
      <c r="G51" s="271"/>
      <c r="H51" s="255"/>
      <c r="I51" s="255"/>
      <c r="J51" s="255"/>
      <c r="K51" s="255"/>
      <c r="L51" s="255"/>
      <c r="M51" s="255"/>
      <c r="N51" s="255"/>
      <c r="O51" s="255"/>
      <c r="P51" s="255"/>
      <c r="Q51" s="255"/>
      <c r="R51" s="60"/>
      <c r="S51" s="60"/>
      <c r="T51" s="60"/>
      <c r="U51" s="60"/>
      <c r="V51" s="60"/>
      <c r="W51" s="61"/>
      <c r="X51" s="61"/>
      <c r="Y51" s="61"/>
      <c r="Z51" s="61"/>
    </row>
    <row r="52" spans="1:26" ht="57">
      <c r="A52" s="254"/>
      <c r="B52" s="254"/>
      <c r="C52" s="254"/>
      <c r="D52" s="103" t="s">
        <v>1197</v>
      </c>
      <c r="E52" s="256" t="s">
        <v>1198</v>
      </c>
      <c r="F52" s="253" t="s">
        <v>1199</v>
      </c>
      <c r="G52" s="253" t="s">
        <v>1200</v>
      </c>
      <c r="H52" s="253" t="s">
        <v>1111</v>
      </c>
      <c r="I52" s="253" t="s">
        <v>1067</v>
      </c>
      <c r="J52" s="253" t="s">
        <v>1201</v>
      </c>
      <c r="K52" s="253" t="s">
        <v>1202</v>
      </c>
      <c r="L52" s="253" t="s">
        <v>1202</v>
      </c>
      <c r="M52" s="253" t="s">
        <v>1202</v>
      </c>
      <c r="N52" s="253" t="s">
        <v>1202</v>
      </c>
      <c r="O52" s="253" t="s">
        <v>1202</v>
      </c>
      <c r="P52" s="253" t="s">
        <v>1202</v>
      </c>
      <c r="Q52" s="253" t="s">
        <v>1202</v>
      </c>
      <c r="R52" s="60"/>
      <c r="S52" s="60"/>
      <c r="T52" s="60"/>
      <c r="U52" s="60"/>
      <c r="V52" s="60"/>
      <c r="W52" s="61"/>
      <c r="X52" s="61"/>
      <c r="Y52" s="61"/>
      <c r="Z52" s="61"/>
    </row>
    <row r="53" spans="1:26" ht="156.75">
      <c r="A53" s="254"/>
      <c r="B53" s="255"/>
      <c r="C53" s="255"/>
      <c r="D53" s="103" t="s">
        <v>1203</v>
      </c>
      <c r="E53" s="255"/>
      <c r="F53" s="255"/>
      <c r="G53" s="271"/>
      <c r="H53" s="255"/>
      <c r="I53" s="255"/>
      <c r="J53" s="255"/>
      <c r="K53" s="255"/>
      <c r="L53" s="255"/>
      <c r="M53" s="255"/>
      <c r="N53" s="255"/>
      <c r="O53" s="255"/>
      <c r="P53" s="255"/>
      <c r="Q53" s="255"/>
      <c r="R53" s="60"/>
      <c r="S53" s="112" t="s">
        <v>1204</v>
      </c>
      <c r="T53" s="60"/>
      <c r="U53" s="60"/>
      <c r="V53" s="60"/>
      <c r="W53" s="61"/>
      <c r="X53" s="61"/>
      <c r="Y53" s="61"/>
      <c r="Z53" s="61"/>
    </row>
    <row r="54" spans="1:26" ht="85.5">
      <c r="A54" s="254"/>
      <c r="B54" s="269"/>
      <c r="C54" s="269"/>
      <c r="D54" s="103" t="s">
        <v>1205</v>
      </c>
      <c r="E54" s="256" t="s">
        <v>1206</v>
      </c>
      <c r="F54" s="253" t="s">
        <v>1207</v>
      </c>
      <c r="G54" s="253" t="s">
        <v>1110</v>
      </c>
      <c r="H54" s="253" t="s">
        <v>1043</v>
      </c>
      <c r="I54" s="253" t="s">
        <v>1067</v>
      </c>
      <c r="J54" s="253" t="s">
        <v>1208</v>
      </c>
      <c r="K54" s="253" t="s">
        <v>1202</v>
      </c>
      <c r="L54" s="253" t="s">
        <v>1202</v>
      </c>
      <c r="M54" s="253" t="s">
        <v>1202</v>
      </c>
      <c r="N54" s="253" t="s">
        <v>1202</v>
      </c>
      <c r="O54" s="253" t="s">
        <v>1202</v>
      </c>
      <c r="P54" s="253" t="s">
        <v>1202</v>
      </c>
      <c r="Q54" s="253" t="s">
        <v>1202</v>
      </c>
      <c r="R54" s="60"/>
      <c r="S54" s="60"/>
      <c r="T54" s="60"/>
      <c r="U54" s="60"/>
      <c r="V54" s="60"/>
      <c r="W54" s="61"/>
      <c r="X54" s="61"/>
      <c r="Y54" s="61"/>
      <c r="Z54" s="61"/>
    </row>
    <row r="55" spans="1:26" ht="114">
      <c r="A55" s="254"/>
      <c r="B55" s="254"/>
      <c r="C55" s="254"/>
      <c r="D55" s="103" t="s">
        <v>1209</v>
      </c>
      <c r="E55" s="254"/>
      <c r="F55" s="254"/>
      <c r="G55" s="275"/>
      <c r="H55" s="254"/>
      <c r="I55" s="254"/>
      <c r="J55" s="254"/>
      <c r="K55" s="254"/>
      <c r="L55" s="254"/>
      <c r="M55" s="254"/>
      <c r="N55" s="254"/>
      <c r="O55" s="254"/>
      <c r="P55" s="254"/>
      <c r="Q55" s="254"/>
      <c r="R55" s="60"/>
      <c r="S55" s="78">
        <v>44197</v>
      </c>
      <c r="T55" s="60"/>
      <c r="U55" s="60"/>
      <c r="V55" s="60"/>
      <c r="W55" s="61"/>
      <c r="X55" s="61"/>
      <c r="Y55" s="61"/>
      <c r="Z55" s="61"/>
    </row>
    <row r="56" spans="1:26" ht="42.75">
      <c r="A56" s="254"/>
      <c r="B56" s="254"/>
      <c r="C56" s="254"/>
      <c r="D56" s="103" t="s">
        <v>1210</v>
      </c>
      <c r="E56" s="254"/>
      <c r="F56" s="254"/>
      <c r="G56" s="275"/>
      <c r="H56" s="254"/>
      <c r="I56" s="254"/>
      <c r="J56" s="254"/>
      <c r="K56" s="254"/>
      <c r="L56" s="254"/>
      <c r="M56" s="254"/>
      <c r="N56" s="254"/>
      <c r="O56" s="254"/>
      <c r="P56" s="254"/>
      <c r="Q56" s="254"/>
      <c r="R56" s="60"/>
      <c r="S56" s="60"/>
      <c r="T56" s="60"/>
      <c r="U56" s="60"/>
      <c r="V56" s="60"/>
      <c r="W56" s="61"/>
      <c r="X56" s="61"/>
      <c r="Y56" s="61"/>
      <c r="Z56" s="61"/>
    </row>
    <row r="57" spans="1:26" ht="57">
      <c r="A57" s="254"/>
      <c r="B57" s="255"/>
      <c r="C57" s="255"/>
      <c r="D57" s="103" t="s">
        <v>1211</v>
      </c>
      <c r="E57" s="255"/>
      <c r="F57" s="255"/>
      <c r="G57" s="271"/>
      <c r="H57" s="255"/>
      <c r="I57" s="255"/>
      <c r="J57" s="255"/>
      <c r="K57" s="255"/>
      <c r="L57" s="255"/>
      <c r="M57" s="255"/>
      <c r="N57" s="255"/>
      <c r="O57" s="255"/>
      <c r="P57" s="255"/>
      <c r="Q57" s="255"/>
      <c r="R57" s="60"/>
      <c r="S57" s="60"/>
      <c r="T57" s="60"/>
      <c r="U57" s="60"/>
      <c r="V57" s="60"/>
      <c r="W57" s="61"/>
      <c r="X57" s="61"/>
      <c r="Y57" s="61"/>
      <c r="Z57" s="61"/>
    </row>
    <row r="58" spans="1:26" ht="142.5">
      <c r="A58" s="254"/>
      <c r="B58" s="261" t="s">
        <v>1010</v>
      </c>
      <c r="C58" s="262"/>
      <c r="D58" s="79" t="s">
        <v>1212</v>
      </c>
      <c r="E58" s="102" t="s">
        <v>1213</v>
      </c>
      <c r="F58" s="102" t="s">
        <v>1214</v>
      </c>
      <c r="G58" s="102" t="s">
        <v>1215</v>
      </c>
      <c r="H58" s="102" t="s">
        <v>1043</v>
      </c>
      <c r="I58" s="102" t="s">
        <v>1067</v>
      </c>
      <c r="J58" s="102" t="s">
        <v>1216</v>
      </c>
      <c r="K58" s="102" t="s">
        <v>1217</v>
      </c>
      <c r="L58" s="102"/>
      <c r="M58" s="102" t="s">
        <v>1218</v>
      </c>
      <c r="N58" s="102" t="s">
        <v>1219</v>
      </c>
      <c r="O58" s="102" t="s">
        <v>1219</v>
      </c>
      <c r="P58" s="102" t="s">
        <v>1220</v>
      </c>
      <c r="Q58" s="102" t="s">
        <v>1220</v>
      </c>
      <c r="R58" s="60"/>
      <c r="S58" s="78">
        <v>44317</v>
      </c>
      <c r="T58" s="60"/>
      <c r="U58" s="60"/>
      <c r="V58" s="60"/>
      <c r="W58" s="61"/>
      <c r="X58" s="61"/>
      <c r="Y58" s="61"/>
      <c r="Z58" s="61"/>
    </row>
    <row r="59" spans="1:26" ht="85.5">
      <c r="A59" s="254"/>
      <c r="B59" s="273"/>
      <c r="C59" s="274"/>
      <c r="D59" s="99" t="s">
        <v>1221</v>
      </c>
      <c r="E59" s="272" t="s">
        <v>1222</v>
      </c>
      <c r="F59" s="272" t="s">
        <v>1223</v>
      </c>
      <c r="G59" s="272" t="s">
        <v>1158</v>
      </c>
      <c r="H59" s="272" t="s">
        <v>1043</v>
      </c>
      <c r="I59" s="272" t="s">
        <v>1067</v>
      </c>
      <c r="J59" s="272" t="s">
        <v>1224</v>
      </c>
      <c r="K59" s="272" t="s">
        <v>1224</v>
      </c>
      <c r="L59" s="272" t="s">
        <v>1224</v>
      </c>
      <c r="M59" s="272" t="s">
        <v>1224</v>
      </c>
      <c r="N59" s="272" t="s">
        <v>1224</v>
      </c>
      <c r="O59" s="272" t="s">
        <v>1224</v>
      </c>
      <c r="P59" s="272" t="s">
        <v>1131</v>
      </c>
      <c r="Q59" s="272" t="s">
        <v>1131</v>
      </c>
      <c r="R59" s="60"/>
      <c r="S59" s="60"/>
      <c r="T59" s="60"/>
      <c r="U59" s="60"/>
      <c r="V59" s="60"/>
      <c r="W59" s="61"/>
      <c r="X59" s="61"/>
      <c r="Y59" s="61"/>
      <c r="Z59" s="61"/>
    </row>
    <row r="60" spans="1:26" ht="85.5">
      <c r="A60" s="255"/>
      <c r="B60" s="263"/>
      <c r="C60" s="264"/>
      <c r="D60" s="99" t="s">
        <v>1225</v>
      </c>
      <c r="E60" s="255"/>
      <c r="F60" s="255"/>
      <c r="G60" s="271"/>
      <c r="H60" s="255"/>
      <c r="I60" s="255"/>
      <c r="J60" s="255"/>
      <c r="K60" s="255"/>
      <c r="L60" s="255"/>
      <c r="M60" s="255"/>
      <c r="N60" s="255"/>
      <c r="O60" s="255"/>
      <c r="P60" s="255"/>
      <c r="Q60" s="255"/>
      <c r="R60" s="60"/>
      <c r="S60" s="78">
        <v>44348</v>
      </c>
      <c r="T60" s="60"/>
      <c r="U60" s="60"/>
      <c r="V60" s="60"/>
      <c r="W60" s="61"/>
      <c r="X60" s="61"/>
      <c r="Y60" s="61"/>
      <c r="Z60" s="61"/>
    </row>
    <row r="61" spans="1:26" ht="14.25" customHeight="1">
      <c r="A61" s="70"/>
      <c r="B61" s="70"/>
      <c r="C61" s="70"/>
      <c r="D61" s="70"/>
      <c r="E61" s="70"/>
      <c r="F61" s="70"/>
      <c r="G61" s="70"/>
      <c r="H61" s="70"/>
      <c r="I61" s="70"/>
      <c r="J61" s="60"/>
      <c r="K61" s="60"/>
      <c r="L61" s="60"/>
      <c r="M61" s="60"/>
      <c r="N61" s="60"/>
      <c r="O61" s="60"/>
      <c r="P61" s="60"/>
      <c r="Q61" s="60"/>
      <c r="R61" s="60"/>
      <c r="S61" s="60"/>
      <c r="T61" s="60"/>
      <c r="U61" s="60"/>
      <c r="V61" s="60"/>
      <c r="W61" s="61"/>
      <c r="X61" s="61"/>
      <c r="Y61" s="61"/>
      <c r="Z61" s="61"/>
    </row>
    <row r="62" spans="1:26" ht="14.25" customHeight="1">
      <c r="A62" s="72"/>
      <c r="B62" s="72"/>
      <c r="C62" s="72"/>
      <c r="D62" s="72"/>
      <c r="E62" s="72"/>
      <c r="F62" s="72"/>
      <c r="G62" s="72"/>
      <c r="H62" s="72"/>
      <c r="I62" s="72"/>
      <c r="J62" s="60"/>
      <c r="K62" s="60"/>
      <c r="L62" s="60"/>
      <c r="M62" s="60"/>
      <c r="N62" s="60"/>
      <c r="O62" s="60"/>
      <c r="P62" s="60"/>
      <c r="Q62" s="60"/>
      <c r="R62" s="60"/>
      <c r="S62" s="60"/>
      <c r="T62" s="60"/>
      <c r="U62" s="60"/>
      <c r="V62" s="60"/>
      <c r="W62" s="61"/>
      <c r="X62" s="61"/>
      <c r="Y62" s="61"/>
      <c r="Z62" s="61"/>
    </row>
    <row r="63" spans="1:26" ht="14.25" customHeight="1">
      <c r="A63" s="257" t="s">
        <v>1226</v>
      </c>
      <c r="B63" s="258"/>
      <c r="C63" s="258"/>
      <c r="D63" s="258"/>
      <c r="E63" s="258"/>
      <c r="F63" s="258"/>
      <c r="G63" s="258"/>
      <c r="H63" s="258"/>
      <c r="I63" s="259"/>
      <c r="J63" s="59"/>
      <c r="K63" s="59"/>
      <c r="L63" s="59"/>
      <c r="M63" s="59"/>
      <c r="N63" s="59"/>
      <c r="O63" s="59"/>
      <c r="P63" s="59"/>
      <c r="Q63" s="59"/>
      <c r="R63" s="60"/>
      <c r="S63" s="60"/>
      <c r="T63" s="60"/>
      <c r="U63" s="60"/>
      <c r="V63" s="60"/>
      <c r="W63" s="61"/>
      <c r="X63" s="61"/>
      <c r="Y63" s="61"/>
      <c r="Z63" s="61"/>
    </row>
    <row r="64" spans="1:26" ht="14.25" customHeight="1">
      <c r="A64" s="113" t="s">
        <v>994</v>
      </c>
      <c r="B64" s="95" t="s">
        <v>995</v>
      </c>
      <c r="C64" s="95" t="s">
        <v>996</v>
      </c>
      <c r="D64" s="95" t="s">
        <v>997</v>
      </c>
      <c r="E64" s="95" t="s">
        <v>998</v>
      </c>
      <c r="F64" s="95" t="s">
        <v>999</v>
      </c>
      <c r="G64" s="95" t="s">
        <v>1000</v>
      </c>
      <c r="H64" s="95" t="s">
        <v>19</v>
      </c>
      <c r="I64" s="95" t="s">
        <v>1001</v>
      </c>
      <c r="J64" s="95" t="s">
        <v>1002</v>
      </c>
      <c r="K64" s="95" t="s">
        <v>1003</v>
      </c>
      <c r="L64" s="95" t="s">
        <v>1004</v>
      </c>
      <c r="M64" s="95" t="s">
        <v>1005</v>
      </c>
      <c r="N64" s="95" t="s">
        <v>1137</v>
      </c>
      <c r="O64" s="95" t="s">
        <v>1025</v>
      </c>
      <c r="P64" s="95" t="s">
        <v>1007</v>
      </c>
      <c r="Q64" s="95" t="s">
        <v>1007</v>
      </c>
      <c r="R64" s="60"/>
      <c r="S64" s="60"/>
      <c r="T64" s="60"/>
      <c r="U64" s="60"/>
      <c r="V64" s="60"/>
      <c r="W64" s="61"/>
      <c r="X64" s="61"/>
      <c r="Y64" s="61"/>
      <c r="Z64" s="61"/>
    </row>
    <row r="65" spans="1:26" ht="228">
      <c r="A65" s="260" t="s">
        <v>1227</v>
      </c>
      <c r="B65" s="261" t="s">
        <v>1010</v>
      </c>
      <c r="C65" s="262"/>
      <c r="D65" s="84" t="s">
        <v>1228</v>
      </c>
      <c r="E65" s="84" t="s">
        <v>1229</v>
      </c>
      <c r="F65" s="84" t="s">
        <v>1230</v>
      </c>
      <c r="G65" s="88" t="s">
        <v>1089</v>
      </c>
      <c r="H65" s="84" t="s">
        <v>1043</v>
      </c>
      <c r="I65" s="89" t="s">
        <v>1067</v>
      </c>
      <c r="J65" s="89" t="s">
        <v>1231</v>
      </c>
      <c r="K65" s="89" t="s">
        <v>1232</v>
      </c>
      <c r="L65" s="89" t="s">
        <v>1233</v>
      </c>
      <c r="M65" s="89" t="s">
        <v>1234</v>
      </c>
      <c r="N65" s="89" t="s">
        <v>1235</v>
      </c>
      <c r="O65" s="89" t="s">
        <v>1235</v>
      </c>
      <c r="P65" s="89" t="s">
        <v>1236</v>
      </c>
      <c r="Q65" s="89" t="s">
        <v>1236</v>
      </c>
      <c r="R65" s="60"/>
      <c r="S65" s="87">
        <v>44531</v>
      </c>
      <c r="T65" s="60"/>
      <c r="U65" s="60"/>
      <c r="V65" s="60"/>
      <c r="W65" s="61"/>
      <c r="X65" s="61"/>
      <c r="Y65" s="61"/>
      <c r="Z65" s="61"/>
    </row>
    <row r="66" spans="1:26" ht="185.25">
      <c r="A66" s="255"/>
      <c r="B66" s="263"/>
      <c r="C66" s="264"/>
      <c r="D66" s="84" t="s">
        <v>1237</v>
      </c>
      <c r="E66" s="84" t="s">
        <v>1238</v>
      </c>
      <c r="F66" s="84" t="s">
        <v>1239</v>
      </c>
      <c r="G66" s="88" t="s">
        <v>1089</v>
      </c>
      <c r="H66" s="84" t="s">
        <v>1043</v>
      </c>
      <c r="I66" s="84" t="s">
        <v>1067</v>
      </c>
      <c r="J66" s="84" t="s">
        <v>1240</v>
      </c>
      <c r="K66" s="84" t="s">
        <v>1241</v>
      </c>
      <c r="L66" s="84" t="s">
        <v>1233</v>
      </c>
      <c r="M66" s="84" t="s">
        <v>1242</v>
      </c>
      <c r="N66" s="84" t="s">
        <v>1243</v>
      </c>
      <c r="O66" s="84" t="s">
        <v>1243</v>
      </c>
      <c r="P66" s="110" t="s">
        <v>1244</v>
      </c>
      <c r="Q66" s="110" t="s">
        <v>1244</v>
      </c>
      <c r="R66" s="60"/>
      <c r="S66" s="87">
        <v>44531</v>
      </c>
      <c r="T66" s="60"/>
      <c r="U66" s="60"/>
      <c r="V66" s="60"/>
      <c r="W66" s="61"/>
      <c r="X66" s="61"/>
      <c r="Y66" s="61"/>
      <c r="Z66" s="61"/>
    </row>
    <row r="67" spans="1:26" ht="14.25" customHeight="1">
      <c r="A67" s="60"/>
      <c r="B67" s="60"/>
      <c r="C67" s="60"/>
      <c r="D67" s="60"/>
      <c r="E67" s="60"/>
      <c r="F67" s="60"/>
      <c r="G67" s="60"/>
      <c r="H67" s="60"/>
      <c r="I67" s="60"/>
      <c r="J67" s="60"/>
      <c r="K67" s="60"/>
      <c r="L67" s="60"/>
      <c r="M67" s="60"/>
      <c r="N67" s="60"/>
      <c r="O67" s="60"/>
      <c r="P67" s="60"/>
      <c r="Q67" s="60"/>
      <c r="R67" s="60"/>
      <c r="S67" s="60"/>
      <c r="T67" s="60"/>
      <c r="U67" s="60"/>
      <c r="V67" s="60"/>
      <c r="W67" s="61"/>
      <c r="X67" s="61"/>
      <c r="Y67" s="61"/>
      <c r="Z67" s="61"/>
    </row>
    <row r="68" spans="1:26" ht="14.25" customHeight="1"/>
    <row r="69" spans="1:26" ht="14.25" customHeight="1"/>
    <row r="70" spans="1:26" ht="14.25" customHeight="1"/>
    <row r="71" spans="1:26" ht="14.25" customHeight="1"/>
    <row r="72" spans="1:26" ht="14.25" customHeight="1"/>
    <row r="73" spans="1:26" ht="14.25" customHeight="1"/>
    <row r="74" spans="1:26" ht="14.25" customHeight="1"/>
    <row r="75" spans="1:26" ht="14.25" customHeight="1"/>
    <row r="76" spans="1:26" ht="14.25" customHeight="1"/>
    <row r="77" spans="1:26" ht="14.25" customHeight="1"/>
    <row r="78" spans="1:26" ht="14.25" customHeight="1"/>
    <row r="79" spans="1:26" ht="14.25" customHeight="1"/>
    <row r="80" spans="1:26"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95">
    <mergeCell ref="A4:I4"/>
    <mergeCell ref="B6:C6"/>
    <mergeCell ref="A9:I9"/>
    <mergeCell ref="A11:A15"/>
    <mergeCell ref="B11:C15"/>
    <mergeCell ref="A18:I18"/>
    <mergeCell ref="A20:A22"/>
    <mergeCell ref="B21:C22"/>
    <mergeCell ref="A24:I24"/>
    <mergeCell ref="A29:I29"/>
    <mergeCell ref="A30:B30"/>
    <mergeCell ref="A31:B33"/>
    <mergeCell ref="C31:C33"/>
    <mergeCell ref="A36:I36"/>
    <mergeCell ref="C46:C47"/>
    <mergeCell ref="E46:E47"/>
    <mergeCell ref="F46:F47"/>
    <mergeCell ref="G46:G47"/>
    <mergeCell ref="O46:O47"/>
    <mergeCell ref="P46:P47"/>
    <mergeCell ref="Q46:Q47"/>
    <mergeCell ref="H46:H47"/>
    <mergeCell ref="I46:I47"/>
    <mergeCell ref="J46:J47"/>
    <mergeCell ref="K46:K47"/>
    <mergeCell ref="L46:L47"/>
    <mergeCell ref="M46:M47"/>
    <mergeCell ref="N46:N47"/>
    <mergeCell ref="O48:O51"/>
    <mergeCell ref="P48:P51"/>
    <mergeCell ref="Q48:Q51"/>
    <mergeCell ref="F48:F51"/>
    <mergeCell ref="G48:G51"/>
    <mergeCell ref="J48:J51"/>
    <mergeCell ref="K48:K51"/>
    <mergeCell ref="L48:L51"/>
    <mergeCell ref="M48:M51"/>
    <mergeCell ref="N48:N51"/>
    <mergeCell ref="C50:C53"/>
    <mergeCell ref="E52:E53"/>
    <mergeCell ref="G54:G57"/>
    <mergeCell ref="H54:H57"/>
    <mergeCell ref="B46:B53"/>
    <mergeCell ref="B54:B57"/>
    <mergeCell ref="C54:C57"/>
    <mergeCell ref="B58:C60"/>
    <mergeCell ref="E59:E60"/>
    <mergeCell ref="F59:F60"/>
    <mergeCell ref="O59:O60"/>
    <mergeCell ref="P59:P60"/>
    <mergeCell ref="Q59:Q60"/>
    <mergeCell ref="G59:G60"/>
    <mergeCell ref="H59:H60"/>
    <mergeCell ref="J59:J60"/>
    <mergeCell ref="K59:K60"/>
    <mergeCell ref="L59:L60"/>
    <mergeCell ref="M59:M60"/>
    <mergeCell ref="N59:N60"/>
    <mergeCell ref="I59:I60"/>
    <mergeCell ref="A63:I63"/>
    <mergeCell ref="A65:A66"/>
    <mergeCell ref="B65:C66"/>
    <mergeCell ref="A38:A41"/>
    <mergeCell ref="B38:B39"/>
    <mergeCell ref="C38:C39"/>
    <mergeCell ref="B41:C41"/>
    <mergeCell ref="A44:I44"/>
    <mergeCell ref="A46:A60"/>
    <mergeCell ref="I54:I57"/>
    <mergeCell ref="C48:C49"/>
    <mergeCell ref="E48:E51"/>
    <mergeCell ref="H48:H51"/>
    <mergeCell ref="I48:I51"/>
    <mergeCell ref="F52:F53"/>
    <mergeCell ref="G52:G53"/>
    <mergeCell ref="O52:O53"/>
    <mergeCell ref="P52:P53"/>
    <mergeCell ref="Q52:Q53"/>
    <mergeCell ref="H52:H53"/>
    <mergeCell ref="I52:I53"/>
    <mergeCell ref="J52:J53"/>
    <mergeCell ref="K52:K53"/>
    <mergeCell ref="L52:L53"/>
    <mergeCell ref="M52:M53"/>
    <mergeCell ref="N52:N53"/>
    <mergeCell ref="O54:O57"/>
    <mergeCell ref="P54:P57"/>
    <mergeCell ref="Q54:Q57"/>
    <mergeCell ref="E54:E57"/>
    <mergeCell ref="F54:F57"/>
    <mergeCell ref="J54:J57"/>
    <mergeCell ref="K54:K57"/>
    <mergeCell ref="L54:L57"/>
    <mergeCell ref="M54:M57"/>
    <mergeCell ref="N54:N57"/>
  </mergeCells>
  <hyperlinks>
    <hyperlink ref="N15" r:id="rId1"/>
    <hyperlink ref="O15" r:id="rId2"/>
    <hyperlink ref="P15" r:id="rId3"/>
    <hyperlink ref="Q15" r:id="rId4"/>
    <hyperlink ref="N20" r:id="rId5"/>
    <hyperlink ref="O20" r:id="rId6"/>
    <hyperlink ref="P20" r:id="rId7"/>
    <hyperlink ref="Q20" r:id="rId8"/>
    <hyperlink ref="K26" r:id="rId9"/>
    <hyperlink ref="L26" r:id="rId10"/>
    <hyperlink ref="M26" r:id="rId11"/>
  </hyperlink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2.625" defaultRowHeight="15" customHeight="1"/>
  <cols>
    <col min="1" max="1" width="3.625" customWidth="1"/>
    <col min="2" max="2" width="11" customWidth="1"/>
    <col min="3" max="3" width="47.875" customWidth="1"/>
    <col min="4" max="4" width="18" customWidth="1"/>
    <col min="5" max="5" width="11" customWidth="1"/>
    <col min="6" max="6" width="11.375" customWidth="1"/>
    <col min="7" max="8" width="11" customWidth="1"/>
    <col min="9" max="9" width="18.875" customWidth="1"/>
    <col min="10" max="26" width="11" customWidth="1"/>
  </cols>
  <sheetData>
    <row r="1" spans="1:26" ht="14.25" customHeight="1">
      <c r="A1" s="114"/>
      <c r="B1" s="114"/>
      <c r="C1" s="114"/>
      <c r="D1" s="114"/>
      <c r="E1" s="115" t="s">
        <v>1245</v>
      </c>
      <c r="F1" s="115" t="s">
        <v>1246</v>
      </c>
      <c r="G1" s="115" t="s">
        <v>1247</v>
      </c>
      <c r="H1" s="114"/>
      <c r="I1" s="114"/>
      <c r="J1" s="114"/>
      <c r="K1" s="114"/>
      <c r="L1" s="114"/>
      <c r="M1" s="114"/>
      <c r="N1" s="114"/>
      <c r="O1" s="114"/>
      <c r="P1" s="114"/>
      <c r="Q1" s="114"/>
      <c r="R1" s="114"/>
      <c r="S1" s="114"/>
      <c r="T1" s="114"/>
      <c r="U1" s="114"/>
      <c r="V1" s="114"/>
      <c r="W1" s="114"/>
      <c r="X1" s="114"/>
      <c r="Y1" s="114"/>
      <c r="Z1" s="114"/>
    </row>
    <row r="2" spans="1:26" ht="14.25" customHeight="1">
      <c r="A2" s="114"/>
      <c r="B2" s="292" t="s">
        <v>983</v>
      </c>
      <c r="C2" s="292" t="s">
        <v>1248</v>
      </c>
      <c r="D2" s="116" t="s">
        <v>1249</v>
      </c>
      <c r="E2" s="116">
        <v>89</v>
      </c>
      <c r="F2" s="117">
        <v>1</v>
      </c>
      <c r="G2" s="118">
        <f>100%/12</f>
        <v>8.3333333333333329E-2</v>
      </c>
      <c r="H2" s="114"/>
      <c r="I2" s="119" t="s">
        <v>1250</v>
      </c>
      <c r="J2" s="114"/>
      <c r="K2" s="114"/>
      <c r="L2" s="114"/>
      <c r="M2" s="114"/>
      <c r="N2" s="114"/>
      <c r="O2" s="114"/>
      <c r="P2" s="114"/>
      <c r="Q2" s="114"/>
      <c r="R2" s="114"/>
      <c r="S2" s="114"/>
      <c r="T2" s="114"/>
      <c r="U2" s="114"/>
      <c r="V2" s="114"/>
      <c r="W2" s="114"/>
      <c r="X2" s="114"/>
      <c r="Y2" s="114"/>
      <c r="Z2" s="114"/>
    </row>
    <row r="3" spans="1:26" ht="14.25" customHeight="1">
      <c r="A3" s="114"/>
      <c r="B3" s="288"/>
      <c r="C3" s="288"/>
      <c r="D3" s="116" t="s">
        <v>1251</v>
      </c>
      <c r="E3" s="116">
        <v>89</v>
      </c>
      <c r="F3" s="117">
        <f t="shared" ref="F3:G3" si="0">(E3*F2)/E2</f>
        <v>1</v>
      </c>
      <c r="G3" s="118">
        <f t="shared" si="0"/>
        <v>8.3333333333333329E-2</v>
      </c>
      <c r="H3" s="114"/>
      <c r="I3" s="114"/>
      <c r="J3" s="114"/>
      <c r="K3" s="114"/>
      <c r="L3" s="114"/>
      <c r="M3" s="114"/>
      <c r="N3" s="114"/>
      <c r="O3" s="114"/>
      <c r="P3" s="114"/>
      <c r="Q3" s="114"/>
      <c r="R3" s="114"/>
      <c r="S3" s="114"/>
      <c r="T3" s="114"/>
      <c r="U3" s="114"/>
      <c r="V3" s="114"/>
      <c r="W3" s="114"/>
      <c r="X3" s="114"/>
      <c r="Y3" s="114"/>
      <c r="Z3" s="114"/>
    </row>
    <row r="4" spans="1:26" ht="14.25" customHeight="1">
      <c r="A4" s="114"/>
      <c r="B4" s="289"/>
      <c r="C4" s="289"/>
      <c r="D4" s="116" t="s">
        <v>1252</v>
      </c>
      <c r="E4" s="116">
        <f t="shared" ref="E4:G4" si="1">E2-E3</f>
        <v>0</v>
      </c>
      <c r="F4" s="117">
        <f t="shared" si="1"/>
        <v>0</v>
      </c>
      <c r="G4" s="118">
        <f t="shared" si="1"/>
        <v>0</v>
      </c>
      <c r="H4" s="114"/>
      <c r="I4" s="114"/>
      <c r="J4" s="114"/>
      <c r="K4" s="114"/>
      <c r="L4" s="114"/>
      <c r="M4" s="114"/>
      <c r="N4" s="114"/>
      <c r="O4" s="114"/>
      <c r="P4" s="114"/>
      <c r="Q4" s="114"/>
      <c r="R4" s="114"/>
      <c r="S4" s="114"/>
      <c r="T4" s="114"/>
      <c r="U4" s="114"/>
      <c r="V4" s="114"/>
      <c r="W4" s="114"/>
      <c r="X4" s="114"/>
      <c r="Y4" s="114"/>
      <c r="Z4" s="114"/>
    </row>
    <row r="5" spans="1:26" ht="25.5" customHeight="1">
      <c r="A5" s="114"/>
      <c r="B5" s="293" t="s">
        <v>984</v>
      </c>
      <c r="C5" s="293" t="s">
        <v>1253</v>
      </c>
      <c r="D5" s="120" t="s">
        <v>1254</v>
      </c>
      <c r="E5" s="120">
        <v>90</v>
      </c>
      <c r="F5" s="121">
        <v>1</v>
      </c>
      <c r="G5" s="122">
        <f>100%/12</f>
        <v>8.3333333333333329E-2</v>
      </c>
      <c r="H5" s="114"/>
      <c r="I5" s="114"/>
      <c r="J5" s="114"/>
      <c r="K5" s="114"/>
      <c r="L5" s="114"/>
      <c r="M5" s="114"/>
      <c r="N5" s="114"/>
      <c r="O5" s="114"/>
      <c r="P5" s="114"/>
      <c r="Q5" s="114"/>
      <c r="R5" s="114"/>
      <c r="S5" s="114"/>
      <c r="T5" s="114"/>
      <c r="U5" s="114"/>
      <c r="V5" s="114"/>
      <c r="W5" s="114"/>
      <c r="X5" s="114"/>
      <c r="Y5" s="114"/>
      <c r="Z5" s="114"/>
    </row>
    <row r="6" spans="1:26" ht="14.25" customHeight="1">
      <c r="A6" s="114"/>
      <c r="B6" s="288"/>
      <c r="C6" s="288"/>
      <c r="D6" s="120" t="s">
        <v>1255</v>
      </c>
      <c r="E6" s="120">
        <v>90</v>
      </c>
      <c r="F6" s="121">
        <f t="shared" ref="F6:G6" si="2">E6*F5/E5</f>
        <v>1</v>
      </c>
      <c r="G6" s="122">
        <f t="shared" si="2"/>
        <v>8.3333333333333329E-2</v>
      </c>
      <c r="H6" s="114"/>
      <c r="I6" s="114"/>
      <c r="J6" s="114"/>
      <c r="K6" s="114"/>
      <c r="L6" s="114"/>
      <c r="M6" s="114"/>
      <c r="N6" s="114"/>
      <c r="O6" s="114"/>
      <c r="P6" s="114"/>
      <c r="Q6" s="114"/>
      <c r="R6" s="114"/>
      <c r="S6" s="114"/>
      <c r="T6" s="114"/>
      <c r="U6" s="114"/>
      <c r="V6" s="114"/>
      <c r="W6" s="114"/>
      <c r="X6" s="114"/>
      <c r="Y6" s="114"/>
      <c r="Z6" s="114"/>
    </row>
    <row r="7" spans="1:26" ht="14.25" customHeight="1">
      <c r="A7" s="114"/>
      <c r="B7" s="288"/>
      <c r="C7" s="288"/>
      <c r="D7" s="120" t="s">
        <v>1256</v>
      </c>
      <c r="E7" s="120">
        <f t="shared" ref="E7:G7" si="3">E5-E6</f>
        <v>0</v>
      </c>
      <c r="F7" s="121">
        <f t="shared" si="3"/>
        <v>0</v>
      </c>
      <c r="G7" s="123">
        <f t="shared" si="3"/>
        <v>0</v>
      </c>
      <c r="H7" s="114"/>
      <c r="I7" s="114"/>
      <c r="J7" s="114"/>
      <c r="K7" s="114"/>
      <c r="L7" s="114"/>
      <c r="M7" s="114"/>
      <c r="N7" s="114"/>
      <c r="O7" s="114"/>
      <c r="P7" s="114"/>
      <c r="Q7" s="114"/>
      <c r="R7" s="114"/>
      <c r="S7" s="114"/>
      <c r="T7" s="114"/>
      <c r="U7" s="114"/>
      <c r="V7" s="114"/>
      <c r="W7" s="114"/>
      <c r="X7" s="114"/>
      <c r="Y7" s="114"/>
      <c r="Z7" s="114"/>
    </row>
    <row r="8" spans="1:26" ht="14.25" customHeight="1">
      <c r="A8" s="114"/>
      <c r="B8" s="289"/>
      <c r="C8" s="289"/>
      <c r="D8" s="120" t="s">
        <v>1257</v>
      </c>
      <c r="E8" s="120">
        <v>0</v>
      </c>
      <c r="F8" s="121"/>
      <c r="G8" s="122"/>
      <c r="H8" s="114"/>
      <c r="I8" s="114"/>
      <c r="J8" s="114"/>
      <c r="K8" s="114"/>
      <c r="L8" s="114"/>
      <c r="M8" s="114"/>
      <c r="N8" s="114"/>
      <c r="O8" s="114"/>
      <c r="P8" s="114"/>
      <c r="Q8" s="114"/>
      <c r="R8" s="114"/>
      <c r="S8" s="114"/>
      <c r="T8" s="114"/>
      <c r="U8" s="114"/>
      <c r="V8" s="114"/>
      <c r="W8" s="114"/>
      <c r="X8" s="114"/>
      <c r="Y8" s="114"/>
      <c r="Z8" s="114"/>
    </row>
    <row r="9" spans="1:26" ht="14.25" customHeight="1">
      <c r="A9" s="114"/>
      <c r="B9" s="294" t="s">
        <v>985</v>
      </c>
      <c r="C9" s="294" t="s">
        <v>51</v>
      </c>
      <c r="D9" s="124" t="s">
        <v>1258</v>
      </c>
      <c r="E9" s="124">
        <v>77</v>
      </c>
      <c r="F9" s="125">
        <v>1</v>
      </c>
      <c r="G9" s="126">
        <f>100%/12</f>
        <v>8.3333333333333329E-2</v>
      </c>
      <c r="H9" s="114"/>
      <c r="I9" s="114"/>
      <c r="J9" s="114"/>
      <c r="K9" s="114"/>
      <c r="L9" s="114"/>
      <c r="M9" s="114"/>
      <c r="N9" s="114"/>
      <c r="O9" s="114"/>
      <c r="P9" s="114"/>
      <c r="Q9" s="114"/>
      <c r="R9" s="114"/>
      <c r="S9" s="114"/>
      <c r="T9" s="114"/>
      <c r="U9" s="114"/>
      <c r="V9" s="114"/>
      <c r="W9" s="114"/>
      <c r="X9" s="114"/>
      <c r="Y9" s="114"/>
      <c r="Z9" s="114"/>
    </row>
    <row r="10" spans="1:26" ht="14.25" customHeight="1">
      <c r="A10" s="114"/>
      <c r="B10" s="288"/>
      <c r="C10" s="288"/>
      <c r="D10" s="124" t="s">
        <v>1259</v>
      </c>
      <c r="E10" s="124">
        <v>77</v>
      </c>
      <c r="F10" s="125">
        <f t="shared" ref="F10:G10" si="4">(E10*F9)/E9</f>
        <v>1</v>
      </c>
      <c r="G10" s="126">
        <f t="shared" si="4"/>
        <v>8.3333333333333329E-2</v>
      </c>
      <c r="H10" s="114"/>
      <c r="I10" s="114"/>
      <c r="J10" s="114"/>
      <c r="K10" s="114"/>
      <c r="L10" s="114"/>
      <c r="M10" s="114"/>
      <c r="N10" s="114"/>
      <c r="O10" s="114"/>
      <c r="P10" s="114"/>
      <c r="Q10" s="114"/>
      <c r="R10" s="114"/>
      <c r="S10" s="114"/>
      <c r="T10" s="114"/>
      <c r="U10" s="114"/>
      <c r="V10" s="114"/>
      <c r="W10" s="114"/>
      <c r="X10" s="114"/>
      <c r="Y10" s="114"/>
      <c r="Z10" s="114"/>
    </row>
    <row r="11" spans="1:26" ht="14.25" customHeight="1">
      <c r="A11" s="114"/>
      <c r="B11" s="288"/>
      <c r="C11" s="288"/>
      <c r="D11" s="124" t="s">
        <v>1260</v>
      </c>
      <c r="E11" s="124">
        <f t="shared" ref="E11:G11" si="5">E9-E10</f>
        <v>0</v>
      </c>
      <c r="F11" s="125">
        <f t="shared" si="5"/>
        <v>0</v>
      </c>
      <c r="G11" s="127">
        <f t="shared" si="5"/>
        <v>0</v>
      </c>
      <c r="H11" s="114"/>
      <c r="I11" s="114"/>
      <c r="J11" s="114"/>
      <c r="K11" s="114"/>
      <c r="L11" s="114"/>
      <c r="M11" s="114"/>
      <c r="N11" s="114"/>
      <c r="O11" s="114"/>
      <c r="P11" s="114"/>
      <c r="Q11" s="114"/>
      <c r="R11" s="114"/>
      <c r="S11" s="114"/>
      <c r="T11" s="114"/>
      <c r="U11" s="114"/>
      <c r="V11" s="114"/>
      <c r="W11" s="114"/>
      <c r="X11" s="114"/>
      <c r="Y11" s="114"/>
      <c r="Z11" s="114"/>
    </row>
    <row r="12" spans="1:26" ht="14.25" customHeight="1">
      <c r="A12" s="114"/>
      <c r="B12" s="289"/>
      <c r="C12" s="289"/>
      <c r="D12" s="124" t="s">
        <v>1257</v>
      </c>
      <c r="E12" s="124">
        <v>0</v>
      </c>
      <c r="F12" s="125"/>
      <c r="G12" s="126"/>
      <c r="H12" s="114"/>
      <c r="I12" s="114"/>
      <c r="J12" s="114"/>
      <c r="K12" s="114"/>
      <c r="L12" s="114"/>
      <c r="M12" s="114"/>
      <c r="N12" s="114"/>
      <c r="O12" s="114"/>
      <c r="P12" s="114"/>
      <c r="Q12" s="114"/>
      <c r="R12" s="114"/>
      <c r="S12" s="114"/>
      <c r="T12" s="114"/>
      <c r="U12" s="114"/>
      <c r="V12" s="114"/>
      <c r="W12" s="114"/>
      <c r="X12" s="114"/>
      <c r="Y12" s="114"/>
      <c r="Z12" s="114"/>
    </row>
    <row r="13" spans="1:26" ht="27.75" customHeight="1">
      <c r="A13" s="114"/>
      <c r="B13" s="295" t="s">
        <v>1261</v>
      </c>
      <c r="C13" s="295" t="s">
        <v>52</v>
      </c>
      <c r="D13" s="128" t="s">
        <v>1262</v>
      </c>
      <c r="E13" s="128">
        <v>96</v>
      </c>
      <c r="F13" s="129">
        <v>1</v>
      </c>
      <c r="G13" s="130">
        <f>100%/12</f>
        <v>8.3333333333333329E-2</v>
      </c>
      <c r="H13" s="114"/>
      <c r="I13" s="114"/>
      <c r="J13" s="114"/>
      <c r="K13" s="114"/>
      <c r="L13" s="114"/>
      <c r="M13" s="114"/>
      <c r="N13" s="114"/>
      <c r="O13" s="114"/>
      <c r="P13" s="114"/>
      <c r="Q13" s="114"/>
      <c r="R13" s="114"/>
      <c r="S13" s="114"/>
      <c r="T13" s="114"/>
      <c r="U13" s="114"/>
      <c r="V13" s="114"/>
      <c r="W13" s="114"/>
      <c r="X13" s="114"/>
      <c r="Y13" s="114"/>
      <c r="Z13" s="114"/>
    </row>
    <row r="14" spans="1:26" ht="40.5" customHeight="1">
      <c r="A14" s="114"/>
      <c r="B14" s="288"/>
      <c r="C14" s="288"/>
      <c r="D14" s="128" t="s">
        <v>1263</v>
      </c>
      <c r="E14" s="128">
        <v>96</v>
      </c>
      <c r="F14" s="129">
        <f t="shared" ref="F14:G14" si="6">(E14*F13)/E13</f>
        <v>1</v>
      </c>
      <c r="G14" s="130">
        <f t="shared" si="6"/>
        <v>8.3333333333333329E-2</v>
      </c>
      <c r="H14" s="114"/>
      <c r="I14" s="114"/>
      <c r="J14" s="114"/>
      <c r="K14" s="114"/>
      <c r="L14" s="114"/>
      <c r="M14" s="114"/>
      <c r="N14" s="114"/>
      <c r="O14" s="114"/>
      <c r="P14" s="114"/>
      <c r="Q14" s="114"/>
      <c r="R14" s="114"/>
      <c r="S14" s="114"/>
      <c r="T14" s="114"/>
      <c r="U14" s="114"/>
      <c r="V14" s="114"/>
      <c r="W14" s="114"/>
      <c r="X14" s="114"/>
      <c r="Y14" s="114"/>
      <c r="Z14" s="114"/>
    </row>
    <row r="15" spans="1:26" ht="31.5" customHeight="1">
      <c r="A15" s="114"/>
      <c r="B15" s="288"/>
      <c r="C15" s="288"/>
      <c r="D15" s="128" t="s">
        <v>1264</v>
      </c>
      <c r="E15" s="128">
        <f t="shared" ref="E15:G15" si="7">E13-E14</f>
        <v>0</v>
      </c>
      <c r="F15" s="129">
        <f t="shared" si="7"/>
        <v>0</v>
      </c>
      <c r="G15" s="131">
        <f t="shared" si="7"/>
        <v>0</v>
      </c>
      <c r="H15" s="114"/>
      <c r="I15" s="114"/>
      <c r="J15" s="114"/>
      <c r="K15" s="114"/>
      <c r="L15" s="114"/>
      <c r="M15" s="114"/>
      <c r="N15" s="114"/>
      <c r="O15" s="114"/>
      <c r="P15" s="114"/>
      <c r="Q15" s="114"/>
      <c r="R15" s="114"/>
      <c r="S15" s="114"/>
      <c r="T15" s="114"/>
      <c r="U15" s="114"/>
      <c r="V15" s="114"/>
      <c r="W15" s="114"/>
      <c r="X15" s="114"/>
      <c r="Y15" s="114"/>
      <c r="Z15" s="114"/>
    </row>
    <row r="16" spans="1:26" ht="30" customHeight="1">
      <c r="A16" s="114"/>
      <c r="B16" s="289"/>
      <c r="C16" s="289"/>
      <c r="D16" s="128" t="s">
        <v>1257</v>
      </c>
      <c r="E16" s="128">
        <v>0</v>
      </c>
      <c r="F16" s="129"/>
      <c r="G16" s="130"/>
      <c r="H16" s="114"/>
      <c r="I16" s="114"/>
      <c r="J16" s="114"/>
      <c r="K16" s="114"/>
      <c r="L16" s="114"/>
      <c r="M16" s="114"/>
      <c r="N16" s="114"/>
      <c r="O16" s="114"/>
      <c r="P16" s="114"/>
      <c r="Q16" s="114"/>
      <c r="R16" s="114"/>
      <c r="S16" s="114"/>
      <c r="T16" s="114"/>
      <c r="U16" s="114"/>
      <c r="V16" s="114"/>
      <c r="W16" s="114"/>
      <c r="X16" s="114"/>
      <c r="Y16" s="114"/>
      <c r="Z16" s="114"/>
    </row>
    <row r="17" spans="1:26" ht="14.25" customHeight="1">
      <c r="A17" s="114"/>
      <c r="B17" s="287" t="s">
        <v>1265</v>
      </c>
      <c r="C17" s="287" t="s">
        <v>53</v>
      </c>
      <c r="D17" s="132" t="s">
        <v>1266</v>
      </c>
      <c r="E17" s="132">
        <v>72</v>
      </c>
      <c r="F17" s="133">
        <v>1</v>
      </c>
      <c r="G17" s="134">
        <f>100%/12</f>
        <v>8.3333333333333329E-2</v>
      </c>
      <c r="H17" s="114"/>
      <c r="I17" s="114"/>
      <c r="J17" s="114"/>
      <c r="K17" s="114"/>
      <c r="L17" s="114"/>
      <c r="M17" s="114"/>
      <c r="N17" s="114"/>
      <c r="O17" s="114"/>
      <c r="P17" s="114"/>
      <c r="Q17" s="114"/>
      <c r="R17" s="114"/>
      <c r="S17" s="114"/>
      <c r="T17" s="114"/>
      <c r="U17" s="114"/>
      <c r="V17" s="114"/>
      <c r="W17" s="114"/>
      <c r="X17" s="114"/>
      <c r="Y17" s="114"/>
      <c r="Z17" s="114"/>
    </row>
    <row r="18" spans="1:26" ht="14.25" customHeight="1">
      <c r="A18" s="114"/>
      <c r="B18" s="288"/>
      <c r="C18" s="288"/>
      <c r="D18" s="132" t="s">
        <v>1267</v>
      </c>
      <c r="E18" s="132">
        <v>72</v>
      </c>
      <c r="F18" s="133">
        <f t="shared" ref="F18:G18" si="8">(E18*F17)/E17</f>
        <v>1</v>
      </c>
      <c r="G18" s="134">
        <f t="shared" si="8"/>
        <v>8.3333333333333329E-2</v>
      </c>
      <c r="H18" s="114"/>
      <c r="I18" s="114"/>
      <c r="J18" s="114"/>
      <c r="K18" s="114"/>
      <c r="L18" s="114"/>
      <c r="M18" s="114"/>
      <c r="N18" s="114"/>
      <c r="O18" s="114"/>
      <c r="P18" s="114"/>
      <c r="Q18" s="114"/>
      <c r="R18" s="114"/>
      <c r="S18" s="114"/>
      <c r="T18" s="114"/>
      <c r="U18" s="114"/>
      <c r="V18" s="114"/>
      <c r="W18" s="114"/>
      <c r="X18" s="114"/>
      <c r="Y18" s="114"/>
      <c r="Z18" s="114"/>
    </row>
    <row r="19" spans="1:26" ht="14.25" customHeight="1">
      <c r="A19" s="114"/>
      <c r="B19" s="288"/>
      <c r="C19" s="288"/>
      <c r="D19" s="132" t="s">
        <v>1268</v>
      </c>
      <c r="E19" s="132">
        <f t="shared" ref="E19:G19" si="9">E17-E18</f>
        <v>0</v>
      </c>
      <c r="F19" s="133">
        <f t="shared" si="9"/>
        <v>0</v>
      </c>
      <c r="G19" s="135">
        <f t="shared" si="9"/>
        <v>0</v>
      </c>
      <c r="H19" s="114"/>
      <c r="I19" s="114"/>
      <c r="J19" s="114"/>
      <c r="K19" s="114"/>
      <c r="L19" s="114"/>
      <c r="M19" s="114"/>
      <c r="N19" s="114"/>
      <c r="O19" s="114"/>
      <c r="P19" s="114"/>
      <c r="Q19" s="114"/>
      <c r="R19" s="114"/>
      <c r="S19" s="114"/>
      <c r="T19" s="114"/>
      <c r="U19" s="114"/>
      <c r="V19" s="114"/>
      <c r="W19" s="114"/>
      <c r="X19" s="114"/>
      <c r="Y19" s="114"/>
      <c r="Z19" s="114"/>
    </row>
    <row r="20" spans="1:26" ht="14.25" customHeight="1">
      <c r="A20" s="114"/>
      <c r="B20" s="289"/>
      <c r="C20" s="289"/>
      <c r="D20" s="132" t="s">
        <v>1257</v>
      </c>
      <c r="E20" s="132">
        <v>16</v>
      </c>
      <c r="F20" s="133"/>
      <c r="G20" s="134"/>
      <c r="H20" s="114"/>
      <c r="I20" s="114"/>
      <c r="J20" s="114"/>
      <c r="K20" s="114"/>
      <c r="L20" s="114"/>
      <c r="M20" s="114"/>
      <c r="N20" s="114"/>
      <c r="O20" s="114"/>
      <c r="P20" s="114"/>
      <c r="Q20" s="114"/>
      <c r="R20" s="114"/>
      <c r="S20" s="114"/>
      <c r="T20" s="114"/>
      <c r="U20" s="114"/>
      <c r="V20" s="114"/>
      <c r="W20" s="114"/>
      <c r="X20" s="114"/>
      <c r="Y20" s="114"/>
      <c r="Z20" s="114"/>
    </row>
    <row r="21" spans="1:26" ht="14.25" customHeight="1">
      <c r="A21" s="114"/>
      <c r="B21" s="290" t="s">
        <v>1269</v>
      </c>
      <c r="C21" s="290" t="s">
        <v>1270</v>
      </c>
      <c r="D21" s="136" t="s">
        <v>1271</v>
      </c>
      <c r="E21" s="136">
        <v>110</v>
      </c>
      <c r="F21" s="137">
        <v>1</v>
      </c>
      <c r="G21" s="138">
        <f>100%/12</f>
        <v>8.3333333333333329E-2</v>
      </c>
      <c r="H21" s="114"/>
      <c r="I21" s="114"/>
      <c r="J21" s="114"/>
      <c r="K21" s="114"/>
      <c r="L21" s="114"/>
      <c r="M21" s="114"/>
      <c r="N21" s="114"/>
      <c r="O21" s="114"/>
      <c r="P21" s="114"/>
      <c r="Q21" s="114"/>
      <c r="R21" s="114"/>
      <c r="S21" s="114"/>
      <c r="T21" s="114"/>
      <c r="U21" s="114"/>
      <c r="V21" s="114"/>
      <c r="W21" s="114"/>
      <c r="X21" s="114"/>
      <c r="Y21" s="114"/>
      <c r="Z21" s="114"/>
    </row>
    <row r="22" spans="1:26" ht="14.25" customHeight="1">
      <c r="A22" s="114"/>
      <c r="B22" s="288"/>
      <c r="C22" s="288"/>
      <c r="D22" s="136" t="s">
        <v>1272</v>
      </c>
      <c r="E22" s="136">
        <v>110</v>
      </c>
      <c r="F22" s="137">
        <f t="shared" ref="F22:G22" si="10">(E22*F21)/E21</f>
        <v>1</v>
      </c>
      <c r="G22" s="138">
        <f t="shared" si="10"/>
        <v>8.3333333333333329E-2</v>
      </c>
      <c r="H22" s="114"/>
      <c r="I22" s="114"/>
      <c r="J22" s="114"/>
      <c r="K22" s="114"/>
      <c r="L22" s="114"/>
      <c r="M22" s="114"/>
      <c r="N22" s="114"/>
      <c r="O22" s="114"/>
      <c r="P22" s="114"/>
      <c r="Q22" s="114"/>
      <c r="R22" s="114"/>
      <c r="S22" s="114"/>
      <c r="T22" s="114"/>
      <c r="U22" s="114"/>
      <c r="V22" s="114"/>
      <c r="W22" s="114"/>
      <c r="X22" s="114"/>
      <c r="Y22" s="114"/>
      <c r="Z22" s="114"/>
    </row>
    <row r="23" spans="1:26" ht="14.25" customHeight="1">
      <c r="A23" s="114"/>
      <c r="B23" s="288"/>
      <c r="C23" s="288"/>
      <c r="D23" s="136" t="s">
        <v>1273</v>
      </c>
      <c r="E23" s="136">
        <f t="shared" ref="E23:G23" si="11">E21-E22</f>
        <v>0</v>
      </c>
      <c r="F23" s="137">
        <f t="shared" si="11"/>
        <v>0</v>
      </c>
      <c r="G23" s="139">
        <f t="shared" si="11"/>
        <v>0</v>
      </c>
      <c r="H23" s="114"/>
      <c r="I23" s="114"/>
      <c r="J23" s="114"/>
      <c r="K23" s="114"/>
      <c r="L23" s="114"/>
      <c r="M23" s="114"/>
      <c r="N23" s="114"/>
      <c r="O23" s="114"/>
      <c r="P23" s="114"/>
      <c r="Q23" s="114"/>
      <c r="R23" s="114"/>
      <c r="S23" s="114"/>
      <c r="T23" s="114"/>
      <c r="U23" s="114"/>
      <c r="V23" s="114"/>
      <c r="W23" s="114"/>
      <c r="X23" s="114"/>
      <c r="Y23" s="114"/>
      <c r="Z23" s="114"/>
    </row>
    <row r="24" spans="1:26" ht="14.25" customHeight="1">
      <c r="A24" s="114"/>
      <c r="B24" s="289"/>
      <c r="C24" s="289"/>
      <c r="D24" s="136" t="s">
        <v>1257</v>
      </c>
      <c r="E24" s="136">
        <v>24</v>
      </c>
      <c r="F24" s="137"/>
      <c r="G24" s="138"/>
      <c r="H24" s="114"/>
      <c r="I24" s="114"/>
      <c r="J24" s="114"/>
      <c r="K24" s="114"/>
      <c r="L24" s="114"/>
      <c r="M24" s="114"/>
      <c r="N24" s="114"/>
      <c r="O24" s="114"/>
      <c r="P24" s="114"/>
      <c r="Q24" s="114"/>
      <c r="R24" s="114"/>
      <c r="S24" s="114"/>
      <c r="T24" s="114"/>
      <c r="U24" s="114"/>
      <c r="V24" s="114"/>
      <c r="W24" s="114"/>
      <c r="X24" s="114"/>
      <c r="Y24" s="114"/>
      <c r="Z24" s="114"/>
    </row>
    <row r="25" spans="1:26" ht="14.25" customHeight="1">
      <c r="A25" s="114"/>
      <c r="B25" s="291" t="s">
        <v>1274</v>
      </c>
      <c r="C25" s="291" t="s">
        <v>1275</v>
      </c>
      <c r="D25" s="140" t="s">
        <v>1276</v>
      </c>
      <c r="E25" s="140">
        <v>88</v>
      </c>
      <c r="F25" s="141">
        <v>1</v>
      </c>
      <c r="G25" s="142">
        <f>100%/12</f>
        <v>8.3333333333333329E-2</v>
      </c>
      <c r="H25" s="114"/>
      <c r="I25" s="114"/>
      <c r="J25" s="114"/>
      <c r="K25" s="114"/>
      <c r="L25" s="114"/>
      <c r="M25" s="114"/>
      <c r="N25" s="114"/>
      <c r="O25" s="114"/>
      <c r="P25" s="114"/>
      <c r="Q25" s="114"/>
      <c r="R25" s="114"/>
      <c r="S25" s="114"/>
      <c r="T25" s="114"/>
      <c r="U25" s="114"/>
      <c r="V25" s="114"/>
      <c r="W25" s="114"/>
      <c r="X25" s="114"/>
      <c r="Y25" s="114"/>
      <c r="Z25" s="114"/>
    </row>
    <row r="26" spans="1:26" ht="14.25" customHeight="1">
      <c r="A26" s="114"/>
      <c r="B26" s="288"/>
      <c r="C26" s="288"/>
      <c r="D26" s="140" t="s">
        <v>1277</v>
      </c>
      <c r="E26" s="140">
        <v>88</v>
      </c>
      <c r="F26" s="141">
        <f t="shared" ref="F26:G26" si="12">(E26*F25)/E25</f>
        <v>1</v>
      </c>
      <c r="G26" s="142">
        <f t="shared" si="12"/>
        <v>8.3333333333333329E-2</v>
      </c>
      <c r="H26" s="114"/>
      <c r="I26" s="114"/>
      <c r="J26" s="114"/>
      <c r="K26" s="114"/>
      <c r="L26" s="114"/>
      <c r="M26" s="114"/>
      <c r="N26" s="114"/>
      <c r="O26" s="114"/>
      <c r="P26" s="114"/>
      <c r="Q26" s="114"/>
      <c r="R26" s="114"/>
      <c r="S26" s="114"/>
      <c r="T26" s="114"/>
      <c r="U26" s="114"/>
      <c r="V26" s="114"/>
      <c r="W26" s="114"/>
      <c r="X26" s="114"/>
      <c r="Y26" s="114"/>
      <c r="Z26" s="114"/>
    </row>
    <row r="27" spans="1:26" ht="42" customHeight="1">
      <c r="A27" s="114"/>
      <c r="B27" s="288"/>
      <c r="C27" s="288"/>
      <c r="D27" s="140" t="s">
        <v>1278</v>
      </c>
      <c r="E27" s="140">
        <f t="shared" ref="E27:G27" si="13">E25-E26</f>
        <v>0</v>
      </c>
      <c r="F27" s="141">
        <f t="shared" si="13"/>
        <v>0</v>
      </c>
      <c r="G27" s="143">
        <f t="shared" si="13"/>
        <v>0</v>
      </c>
      <c r="H27" s="114"/>
      <c r="I27" s="114"/>
      <c r="J27" s="114"/>
      <c r="K27" s="114"/>
      <c r="L27" s="114"/>
      <c r="M27" s="114"/>
      <c r="N27" s="114"/>
      <c r="O27" s="114"/>
      <c r="P27" s="114"/>
      <c r="Q27" s="114"/>
      <c r="R27" s="114"/>
      <c r="S27" s="114"/>
      <c r="T27" s="114"/>
      <c r="U27" s="114"/>
      <c r="V27" s="114"/>
      <c r="W27" s="114"/>
      <c r="X27" s="114"/>
      <c r="Y27" s="114"/>
      <c r="Z27" s="114"/>
    </row>
    <row r="28" spans="1:26" ht="14.25" customHeight="1">
      <c r="A28" s="114"/>
      <c r="B28" s="289"/>
      <c r="C28" s="289"/>
      <c r="D28" s="140" t="s">
        <v>1257</v>
      </c>
      <c r="E28" s="140">
        <v>15</v>
      </c>
      <c r="F28" s="141"/>
      <c r="G28" s="142"/>
      <c r="H28" s="114"/>
      <c r="I28" s="114"/>
      <c r="J28" s="114"/>
      <c r="K28" s="114"/>
      <c r="L28" s="114"/>
      <c r="M28" s="114"/>
      <c r="N28" s="114"/>
      <c r="O28" s="114"/>
      <c r="P28" s="114"/>
      <c r="Q28" s="114"/>
      <c r="R28" s="114"/>
      <c r="S28" s="114"/>
      <c r="T28" s="114"/>
      <c r="U28" s="114"/>
      <c r="V28" s="114"/>
      <c r="W28" s="114"/>
      <c r="X28" s="114"/>
      <c r="Y28" s="114"/>
      <c r="Z28" s="114"/>
    </row>
    <row r="29" spans="1:26" ht="14.25" customHeight="1">
      <c r="A29" s="114"/>
      <c r="B29" s="291" t="s">
        <v>1279</v>
      </c>
      <c r="C29" s="291"/>
      <c r="D29" s="140" t="s">
        <v>1280</v>
      </c>
      <c r="E29" s="140"/>
      <c r="F29" s="141">
        <v>1</v>
      </c>
      <c r="G29" s="142">
        <f>100%/12</f>
        <v>8.3333333333333329E-2</v>
      </c>
      <c r="H29" s="114"/>
      <c r="I29" s="114"/>
      <c r="J29" s="114"/>
      <c r="K29" s="114"/>
      <c r="L29" s="114"/>
      <c r="M29" s="114"/>
      <c r="N29" s="114"/>
      <c r="O29" s="114"/>
      <c r="P29" s="114"/>
      <c r="Q29" s="114"/>
      <c r="R29" s="114"/>
      <c r="S29" s="114"/>
      <c r="T29" s="114"/>
      <c r="U29" s="114"/>
      <c r="V29" s="114"/>
      <c r="W29" s="114"/>
      <c r="X29" s="114"/>
      <c r="Y29" s="114"/>
      <c r="Z29" s="114"/>
    </row>
    <row r="30" spans="1:26" ht="14.25" customHeight="1">
      <c r="A30" s="114"/>
      <c r="B30" s="288"/>
      <c r="C30" s="288"/>
      <c r="D30" s="140" t="s">
        <v>1281</v>
      </c>
      <c r="E30" s="140"/>
      <c r="F30" s="141" t="e">
        <f t="shared" ref="F30:G30" si="14">(E30*F29)/E29</f>
        <v>#DIV/0!</v>
      </c>
      <c r="G30" s="142" t="e">
        <f t="shared" si="14"/>
        <v>#DIV/0!</v>
      </c>
      <c r="H30" s="114"/>
      <c r="I30" s="114"/>
      <c r="J30" s="114"/>
      <c r="K30" s="114"/>
      <c r="L30" s="114"/>
      <c r="M30" s="114"/>
      <c r="N30" s="114"/>
      <c r="O30" s="114"/>
      <c r="P30" s="114"/>
      <c r="Q30" s="114"/>
      <c r="R30" s="114"/>
      <c r="S30" s="114"/>
      <c r="T30" s="114"/>
      <c r="U30" s="114"/>
      <c r="V30" s="114"/>
      <c r="W30" s="114"/>
      <c r="X30" s="114"/>
      <c r="Y30" s="114"/>
      <c r="Z30" s="114"/>
    </row>
    <row r="31" spans="1:26" ht="14.25" customHeight="1">
      <c r="A31" s="114"/>
      <c r="B31" s="288"/>
      <c r="C31" s="288"/>
      <c r="D31" s="140" t="s">
        <v>1282</v>
      </c>
      <c r="E31" s="140">
        <f t="shared" ref="E31:G31" si="15">E29-E30</f>
        <v>0</v>
      </c>
      <c r="F31" s="141" t="e">
        <f t="shared" si="15"/>
        <v>#DIV/0!</v>
      </c>
      <c r="G31" s="143" t="e">
        <f t="shared" si="15"/>
        <v>#DIV/0!</v>
      </c>
      <c r="H31" s="114"/>
      <c r="I31" s="114"/>
      <c r="J31" s="114"/>
      <c r="K31" s="114"/>
      <c r="L31" s="114"/>
      <c r="M31" s="114"/>
      <c r="N31" s="114"/>
      <c r="O31" s="114"/>
      <c r="P31" s="114"/>
      <c r="Q31" s="114"/>
      <c r="R31" s="114"/>
      <c r="S31" s="114"/>
      <c r="T31" s="114"/>
      <c r="U31" s="114"/>
      <c r="V31" s="114"/>
      <c r="W31" s="114"/>
      <c r="X31" s="114"/>
      <c r="Y31" s="114"/>
      <c r="Z31" s="114"/>
    </row>
    <row r="32" spans="1:26" ht="14.25" customHeight="1">
      <c r="A32" s="114"/>
      <c r="B32" s="289"/>
      <c r="C32" s="289"/>
      <c r="D32" s="140" t="s">
        <v>1257</v>
      </c>
      <c r="E32" s="140"/>
      <c r="F32" s="141"/>
      <c r="G32" s="142"/>
      <c r="H32" s="114"/>
      <c r="I32" s="114"/>
      <c r="J32" s="114"/>
      <c r="K32" s="114"/>
      <c r="L32" s="114"/>
      <c r="M32" s="114"/>
      <c r="N32" s="114"/>
      <c r="O32" s="114"/>
      <c r="P32" s="114"/>
      <c r="Q32" s="114"/>
      <c r="R32" s="114"/>
      <c r="S32" s="114"/>
      <c r="T32" s="114"/>
      <c r="U32" s="114"/>
      <c r="V32" s="114"/>
      <c r="W32" s="114"/>
      <c r="X32" s="114"/>
      <c r="Y32" s="114"/>
      <c r="Z32" s="114"/>
    </row>
    <row r="33" spans="1:26" ht="14.25" customHeight="1">
      <c r="A33" s="114"/>
      <c r="B33" s="114"/>
      <c r="C33" s="114"/>
      <c r="D33" s="144" t="s">
        <v>1283</v>
      </c>
      <c r="E33" s="145">
        <f>E2+E5+E9+E13+E17+E21</f>
        <v>534</v>
      </c>
      <c r="F33" s="145"/>
      <c r="G33" s="146">
        <f>G3+G6+G10+G14+G18+G22</f>
        <v>0.49999999999999994</v>
      </c>
      <c r="H33" s="114"/>
      <c r="I33" s="114"/>
      <c r="J33" s="114"/>
      <c r="K33" s="114"/>
      <c r="L33" s="114"/>
      <c r="M33" s="114"/>
      <c r="N33" s="114"/>
      <c r="O33" s="114"/>
      <c r="P33" s="114"/>
      <c r="Q33" s="114"/>
      <c r="R33" s="114"/>
      <c r="S33" s="114"/>
      <c r="T33" s="114"/>
      <c r="U33" s="114"/>
      <c r="V33" s="114"/>
      <c r="W33" s="114"/>
      <c r="X33" s="114"/>
      <c r="Y33" s="114"/>
      <c r="Z33" s="114"/>
    </row>
    <row r="34" spans="1:26" ht="14.25" customHeight="1">
      <c r="A34" s="114"/>
      <c r="B34" s="114"/>
      <c r="C34" s="114"/>
      <c r="D34" s="147" t="s">
        <v>1284</v>
      </c>
      <c r="E34" s="147">
        <f>(E4+E7+E11+E15+E19+E23)-(E8+E12+E16+E20+E24)</f>
        <v>-40</v>
      </c>
      <c r="F34" s="148">
        <f>F4+F7</f>
        <v>0</v>
      </c>
      <c r="G34" s="114"/>
      <c r="H34" s="114"/>
      <c r="I34" s="114"/>
      <c r="J34" s="114"/>
      <c r="K34" s="114"/>
      <c r="L34" s="114"/>
      <c r="M34" s="114"/>
      <c r="N34" s="114"/>
      <c r="O34" s="114"/>
      <c r="P34" s="114"/>
      <c r="Q34" s="114"/>
      <c r="R34" s="114"/>
      <c r="S34" s="114"/>
      <c r="T34" s="114"/>
      <c r="U34" s="114"/>
      <c r="V34" s="114"/>
      <c r="W34" s="114"/>
      <c r="X34" s="114"/>
      <c r="Y34" s="114"/>
      <c r="Z34" s="114"/>
    </row>
    <row r="35" spans="1:26" ht="14.25" customHeight="1">
      <c r="A35" s="114"/>
      <c r="B35" s="114"/>
      <c r="C35" s="114"/>
      <c r="D35" s="114"/>
      <c r="E35" s="114">
        <f>E4+E7+E11+E15+E19+E23</f>
        <v>0</v>
      </c>
      <c r="F35" s="149">
        <v>1</v>
      </c>
      <c r="G35" s="150">
        <f>G4+G7+G11+G15+G19+G23</f>
        <v>0</v>
      </c>
      <c r="H35" s="114"/>
      <c r="I35" s="114"/>
      <c r="J35" s="114"/>
      <c r="K35" s="114"/>
      <c r="L35" s="114"/>
      <c r="M35" s="114"/>
      <c r="N35" s="114"/>
      <c r="O35" s="114"/>
      <c r="P35" s="114"/>
      <c r="Q35" s="114"/>
      <c r="R35" s="114"/>
      <c r="S35" s="114"/>
      <c r="T35" s="114"/>
      <c r="U35" s="114"/>
      <c r="V35" s="114"/>
      <c r="W35" s="114"/>
      <c r="X35" s="114"/>
      <c r="Y35" s="114"/>
      <c r="Z35" s="114"/>
    </row>
    <row r="36" spans="1:26" ht="14.25" customHeight="1">
      <c r="A36" s="114"/>
      <c r="B36" s="114"/>
      <c r="C36" s="114"/>
      <c r="D36" s="114"/>
      <c r="E36" s="114">
        <f>+E35-E34</f>
        <v>40</v>
      </c>
      <c r="F36" s="149" t="e">
        <f t="shared" ref="F36:G36" si="16">E36*F35/E35</f>
        <v>#DIV/0!</v>
      </c>
      <c r="G36" s="151" t="e">
        <f t="shared" si="16"/>
        <v>#DIV/0!</v>
      </c>
      <c r="H36" s="114"/>
      <c r="I36" s="114"/>
      <c r="J36" s="114"/>
      <c r="K36" s="114"/>
      <c r="L36" s="114"/>
      <c r="M36" s="114"/>
      <c r="N36" s="114"/>
      <c r="O36" s="114"/>
      <c r="P36" s="114"/>
      <c r="Q36" s="114"/>
      <c r="R36" s="114"/>
      <c r="S36" s="114"/>
      <c r="T36" s="114"/>
      <c r="U36" s="114"/>
      <c r="V36" s="114"/>
      <c r="W36" s="114"/>
      <c r="X36" s="114"/>
      <c r="Y36" s="114"/>
      <c r="Z36" s="114"/>
    </row>
    <row r="37" spans="1:26" ht="14.25" customHeight="1">
      <c r="A37" s="114"/>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row>
    <row r="38" spans="1:26" ht="14.25" customHeight="1">
      <c r="A38" s="114"/>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row>
    <row r="39" spans="1:26" ht="14.25" customHeight="1">
      <c r="A39" s="114"/>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row>
    <row r="40" spans="1:26" ht="14.25" customHeight="1">
      <c r="A40" s="114"/>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row>
    <row r="41" spans="1:26" ht="14.25" customHeight="1">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row>
    <row r="42" spans="1:26" ht="14.25" customHeight="1">
      <c r="A42" s="114"/>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row>
    <row r="43" spans="1:26" ht="14.25" customHeight="1">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row>
    <row r="44" spans="1:26" ht="14.25" customHeight="1">
      <c r="A44" s="114"/>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row>
    <row r="45" spans="1:26" ht="14.25" customHeight="1">
      <c r="A45" s="114"/>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row>
    <row r="46" spans="1:26" ht="14.25" customHeight="1">
      <c r="A46" s="114"/>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row>
    <row r="47" spans="1:26" ht="14.25" customHeight="1">
      <c r="A47" s="114"/>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row>
    <row r="48" spans="1:26" ht="14.25" customHeight="1">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row>
    <row r="49" spans="1:26" ht="14.25" customHeight="1">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row>
    <row r="50" spans="1:26" ht="14.25" customHeight="1">
      <c r="A50" s="114"/>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row>
    <row r="51" spans="1:26" ht="14.25" customHeight="1">
      <c r="A51" s="114"/>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row>
    <row r="52" spans="1:26" ht="14.25" customHeight="1">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row>
    <row r="53" spans="1:26" ht="14.25" customHeight="1">
      <c r="A53" s="114"/>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row>
    <row r="54" spans="1:26" ht="14.25" customHeight="1">
      <c r="A54" s="114"/>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row>
    <row r="55" spans="1:26" ht="14.25" customHeight="1">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row>
    <row r="56" spans="1:26" ht="14.25" customHeight="1">
      <c r="A56" s="114"/>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row>
    <row r="57" spans="1:26" ht="14.25" customHeight="1">
      <c r="A57" s="114"/>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row>
    <row r="58" spans="1:26" ht="14.25" customHeight="1">
      <c r="A58" s="114"/>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row>
    <row r="59" spans="1:26" ht="14.25" customHeight="1">
      <c r="A59" s="114"/>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row>
    <row r="60" spans="1:26" ht="14.25" customHeight="1">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row>
    <row r="61" spans="1:26" ht="14.25" customHeight="1">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row>
    <row r="62" spans="1:26" ht="14.25" customHeight="1">
      <c r="A62" s="114"/>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row>
    <row r="63" spans="1:26" ht="14.25" customHeight="1">
      <c r="A63" s="114"/>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row>
    <row r="64" spans="1:26" ht="14.25" customHeight="1">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row>
    <row r="65" spans="1:26" ht="14.25" customHeight="1">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row>
    <row r="66" spans="1:26" ht="14.25" customHeight="1">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row>
    <row r="67" spans="1:26" ht="14.25" customHeight="1">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row>
    <row r="68" spans="1:26" ht="14.25" customHeight="1">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row>
    <row r="69" spans="1:26" ht="14.25" customHeight="1">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row>
    <row r="70" spans="1:26" ht="14.25" customHeight="1">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row>
    <row r="71" spans="1:26" ht="14.25" customHeight="1">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row>
    <row r="72" spans="1:26" ht="14.25" customHeight="1">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row>
    <row r="73" spans="1:26" ht="14.25" customHeight="1">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row>
    <row r="74" spans="1:26" ht="14.25" customHeight="1">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row>
    <row r="75" spans="1:26" ht="14.25" customHeight="1">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row>
    <row r="76" spans="1:26" ht="14.25" customHeight="1">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row>
    <row r="77" spans="1:26" ht="14.25" customHeight="1">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row>
    <row r="78" spans="1:26" ht="14.25" customHeight="1">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row>
    <row r="79" spans="1:26" ht="14.25" customHeight="1">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row>
    <row r="80" spans="1:26" ht="14.25" customHeight="1">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row>
    <row r="81" spans="1:26" ht="14.25" customHeight="1">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row>
    <row r="82" spans="1:26" ht="14.25" customHeight="1">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row>
    <row r="83" spans="1:26" ht="14.25" customHeight="1">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row>
    <row r="84" spans="1:26" ht="14.25" customHeight="1">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row>
    <row r="85" spans="1:26" ht="14.25" customHeight="1">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row>
    <row r="86" spans="1:26" ht="14.25" customHeight="1">
      <c r="A86" s="114"/>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row>
    <row r="87" spans="1:26" ht="14.25" customHeight="1">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row>
    <row r="88" spans="1:26" ht="14.25" customHeight="1">
      <c r="A88" s="114"/>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row>
    <row r="89" spans="1:26" ht="14.25" customHeight="1">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row>
    <row r="90" spans="1:26" ht="14.25" customHeight="1">
      <c r="A90" s="114"/>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row>
    <row r="91" spans="1:26" ht="14.25" customHeight="1">
      <c r="A91" s="114"/>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row>
    <row r="92" spans="1:26" ht="14.25" customHeight="1">
      <c r="A92" s="114"/>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row>
    <row r="93" spans="1:26" ht="14.25" customHeight="1">
      <c r="A93" s="114"/>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row>
    <row r="94" spans="1:26" ht="14.25" customHeight="1">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row>
    <row r="95" spans="1:26" ht="14.25" customHeight="1">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row>
    <row r="96" spans="1:26" ht="14.25" customHeight="1">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row>
    <row r="97" spans="1:26" ht="14.25" customHeight="1">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row>
    <row r="98" spans="1:26" ht="14.25" customHeight="1">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row>
    <row r="99" spans="1:26" ht="14.25" customHeight="1">
      <c r="A99" s="114"/>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row>
    <row r="100" spans="1:26" ht="14.25" customHeight="1">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row>
    <row r="101" spans="1:26" ht="14.25" customHeight="1">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row>
    <row r="102" spans="1:26" ht="14.25" customHeight="1">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row>
    <row r="103" spans="1:26" ht="14.25" customHeight="1">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row>
    <row r="104" spans="1:26" ht="14.25" customHeight="1">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row>
    <row r="105" spans="1:26" ht="14.25" customHeight="1">
      <c r="A105" s="114"/>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row>
    <row r="106" spans="1:26" ht="14.25" customHeight="1">
      <c r="A106" s="114"/>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row>
    <row r="107" spans="1:26" ht="14.25" customHeight="1">
      <c r="A107" s="114"/>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row>
    <row r="108" spans="1:26" ht="14.25" customHeight="1">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row>
    <row r="109" spans="1:26" ht="14.25" customHeight="1">
      <c r="A109" s="114"/>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row>
    <row r="110" spans="1:26" ht="14.25" customHeight="1">
      <c r="A110" s="114"/>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row>
    <row r="111" spans="1:26" ht="14.25" customHeight="1">
      <c r="A111" s="114"/>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row>
    <row r="112" spans="1:26" ht="14.25" customHeight="1">
      <c r="A112" s="114"/>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row>
    <row r="113" spans="1:26" ht="14.25" customHeight="1">
      <c r="A113" s="114"/>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row>
    <row r="114" spans="1:26" ht="14.25" customHeight="1">
      <c r="A114" s="114"/>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row>
    <row r="115" spans="1:26" ht="14.25" customHeight="1">
      <c r="A115" s="114"/>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row>
    <row r="116" spans="1:26" ht="14.25" customHeight="1">
      <c r="A116" s="114"/>
      <c r="B116" s="114"/>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row>
    <row r="117" spans="1:26" ht="14.25" customHeight="1">
      <c r="A117" s="114"/>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row>
    <row r="118" spans="1:26" ht="14.25" customHeight="1">
      <c r="A118" s="114"/>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row>
    <row r="119" spans="1:26" ht="14.25" customHeight="1">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row>
    <row r="120" spans="1:26" ht="14.25" customHeight="1">
      <c r="A120" s="114"/>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row>
    <row r="121" spans="1:26" ht="14.25" customHeight="1">
      <c r="A121" s="114"/>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row>
    <row r="122" spans="1:26" ht="14.25" customHeight="1">
      <c r="A122" s="114"/>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row>
    <row r="123" spans="1:26" ht="14.25" customHeight="1">
      <c r="A123" s="114"/>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row>
    <row r="124" spans="1:26" ht="14.25" customHeight="1">
      <c r="A124" s="114"/>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row>
    <row r="125" spans="1:26" ht="14.25" customHeight="1">
      <c r="A125" s="114"/>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row>
    <row r="126" spans="1:26" ht="14.25" customHeight="1">
      <c r="A126" s="114"/>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row>
    <row r="127" spans="1:26" ht="14.25" customHeight="1">
      <c r="A127" s="114"/>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row>
    <row r="128" spans="1:26" ht="14.25" customHeight="1">
      <c r="A128" s="114"/>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row>
    <row r="129" spans="1:26" ht="14.25" customHeight="1">
      <c r="A129" s="114"/>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row>
    <row r="130" spans="1:26" ht="14.25" customHeight="1">
      <c r="A130" s="114"/>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row>
    <row r="131" spans="1:26" ht="14.25" customHeight="1">
      <c r="A131" s="114"/>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row>
    <row r="132" spans="1:26" ht="14.25" customHeight="1">
      <c r="A132" s="114"/>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row>
    <row r="133" spans="1:26" ht="14.25" customHeight="1">
      <c r="A133" s="114"/>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row>
    <row r="134" spans="1:26" ht="14.25" customHeight="1">
      <c r="A134" s="114"/>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row>
    <row r="135" spans="1:26" ht="14.25" customHeight="1">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row>
    <row r="136" spans="1:26" ht="14.25" customHeight="1">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row>
    <row r="137" spans="1:26" ht="14.25" customHeight="1">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row>
    <row r="138" spans="1:26" ht="14.25" customHeight="1">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row>
    <row r="139" spans="1:26" ht="14.25" customHeight="1">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row>
    <row r="140" spans="1:26" ht="14.25" customHeight="1">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row>
    <row r="141" spans="1:26" ht="14.25" customHeight="1">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row>
    <row r="142" spans="1:26" ht="14.25" customHeight="1">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row>
    <row r="143" spans="1:26" ht="14.25" customHeight="1">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row>
    <row r="144" spans="1:26" ht="14.25" customHeight="1">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row>
    <row r="145" spans="1:26" ht="14.25" customHeight="1">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row>
    <row r="146" spans="1:26" ht="14.25" customHeight="1">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row>
    <row r="147" spans="1:26" ht="14.25" customHeight="1">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row>
    <row r="148" spans="1:26" ht="14.25" customHeight="1">
      <c r="A148" s="114"/>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row>
    <row r="149" spans="1:26" ht="14.25" customHeight="1">
      <c r="A149" s="114"/>
      <c r="B149" s="114"/>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row>
    <row r="150" spans="1:26" ht="14.25" customHeight="1">
      <c r="A150" s="114"/>
      <c r="B150" s="114"/>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row>
    <row r="151" spans="1:26" ht="14.25" customHeight="1">
      <c r="A151" s="114"/>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row>
    <row r="152" spans="1:26" ht="14.25" customHeight="1">
      <c r="A152" s="114"/>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row>
    <row r="153" spans="1:26" ht="14.25" customHeight="1">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row>
    <row r="154" spans="1:26" ht="14.25" customHeight="1">
      <c r="A154" s="114"/>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row>
    <row r="155" spans="1:26" ht="14.25" customHeight="1">
      <c r="A155" s="114"/>
      <c r="B155" s="114"/>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row>
    <row r="156" spans="1:26" ht="14.25" customHeight="1">
      <c r="A156" s="114"/>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row>
    <row r="157" spans="1:26" ht="14.25" customHeight="1">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row>
    <row r="158" spans="1:26" ht="14.25" customHeight="1">
      <c r="A158" s="114"/>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row>
    <row r="159" spans="1:26" ht="14.25" customHeight="1">
      <c r="A159" s="114"/>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row>
    <row r="160" spans="1:26" ht="14.25" customHeight="1">
      <c r="A160" s="114"/>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row>
    <row r="161" spans="1:26" ht="14.25" customHeight="1">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row>
    <row r="162" spans="1:26" ht="14.25" customHeight="1">
      <c r="A162" s="114"/>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row>
    <row r="163" spans="1:26" ht="14.25" customHeight="1">
      <c r="A163" s="114"/>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row>
    <row r="164" spans="1:26" ht="14.25" customHeight="1">
      <c r="A164" s="114"/>
      <c r="B164" s="114"/>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row>
    <row r="165" spans="1:26" ht="14.25" customHeight="1">
      <c r="A165" s="114"/>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row>
    <row r="166" spans="1:26" ht="14.25" customHeight="1">
      <c r="A166" s="11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row>
    <row r="167" spans="1:26" ht="14.25" customHeight="1">
      <c r="A167" s="114"/>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row>
    <row r="168" spans="1:26" ht="14.25" customHeight="1">
      <c r="A168" s="114"/>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row>
    <row r="169" spans="1:26" ht="14.25" customHeight="1">
      <c r="A169" s="114"/>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row>
    <row r="170" spans="1:26" ht="14.25" customHeight="1">
      <c r="A170" s="114"/>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row>
    <row r="171" spans="1:26" ht="14.25" customHeight="1">
      <c r="A171" s="114"/>
      <c r="B171" s="114"/>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row>
    <row r="172" spans="1:26" ht="14.25" customHeight="1">
      <c r="A172" s="114"/>
      <c r="B172" s="114"/>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row>
    <row r="173" spans="1:26" ht="14.25" customHeight="1">
      <c r="A173" s="114"/>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row>
    <row r="174" spans="1:26" ht="14.25" customHeight="1">
      <c r="A174" s="114"/>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row>
    <row r="175" spans="1:26" ht="14.25" customHeight="1">
      <c r="A175" s="114"/>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row>
    <row r="176" spans="1:26" ht="14.25" customHeight="1">
      <c r="A176" s="114"/>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row>
    <row r="177" spans="1:26" ht="14.25" customHeight="1">
      <c r="A177" s="114"/>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row>
    <row r="178" spans="1:26" ht="14.25" customHeight="1">
      <c r="A178" s="114"/>
      <c r="B178" s="114"/>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c r="Z178" s="114"/>
    </row>
    <row r="179" spans="1:26" ht="14.25" customHeight="1">
      <c r="A179" s="114"/>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row>
    <row r="180" spans="1:26" ht="14.25" customHeight="1">
      <c r="A180" s="114"/>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row>
    <row r="181" spans="1:26" ht="14.25" customHeight="1">
      <c r="A181" s="114"/>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row>
    <row r="182" spans="1:26" ht="14.25" customHeight="1">
      <c r="A182" s="114"/>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row>
    <row r="183" spans="1:26" ht="14.25" customHeight="1">
      <c r="A183" s="114"/>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row>
    <row r="184" spans="1:26" ht="14.25" customHeight="1">
      <c r="A184" s="114"/>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row>
    <row r="185" spans="1:26" ht="14.25" customHeight="1">
      <c r="A185" s="114"/>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row>
    <row r="186" spans="1:26" ht="14.25" customHeight="1">
      <c r="A186" s="114"/>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row>
    <row r="187" spans="1:26" ht="14.25" customHeight="1">
      <c r="A187" s="114"/>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row>
    <row r="188" spans="1:26" ht="14.25" customHeight="1">
      <c r="A188" s="114"/>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row>
    <row r="189" spans="1:26" ht="14.25" customHeight="1">
      <c r="A189" s="114"/>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row>
    <row r="190" spans="1:26" ht="14.25" customHeight="1">
      <c r="A190" s="114"/>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row>
    <row r="191" spans="1:26" ht="14.25" customHeight="1">
      <c r="A191" s="114"/>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row>
    <row r="192" spans="1:26" ht="14.25" customHeight="1">
      <c r="A192" s="114"/>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row>
    <row r="193" spans="1:26" ht="14.25" customHeight="1">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row>
    <row r="194" spans="1:26" ht="14.25" customHeight="1">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row>
    <row r="195" spans="1:26" ht="14.25" customHeight="1">
      <c r="A195" s="114"/>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row>
    <row r="196" spans="1:26" ht="14.25" customHeight="1">
      <c r="A196" s="114"/>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row>
    <row r="197" spans="1:26" ht="14.25" customHeight="1">
      <c r="A197" s="114"/>
      <c r="B197" s="114"/>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row>
    <row r="198" spans="1:26" ht="14.25" customHeight="1">
      <c r="A198" s="114"/>
      <c r="B198" s="114"/>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row>
    <row r="199" spans="1:26" ht="14.25" customHeight="1">
      <c r="A199" s="114"/>
      <c r="B199" s="114"/>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row>
    <row r="200" spans="1:26" ht="14.25" customHeight="1">
      <c r="A200" s="114"/>
      <c r="B200" s="114"/>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row>
    <row r="201" spans="1:26" ht="14.25" customHeight="1">
      <c r="A201" s="114"/>
      <c r="B201" s="114"/>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c r="Z201" s="114"/>
    </row>
    <row r="202" spans="1:26" ht="14.25" customHeight="1">
      <c r="A202" s="114"/>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row>
    <row r="203" spans="1:26" ht="14.25" customHeight="1">
      <c r="A203" s="114"/>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row>
    <row r="204" spans="1:26" ht="14.25" customHeight="1">
      <c r="A204" s="114"/>
      <c r="B204" s="114"/>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14"/>
    </row>
    <row r="205" spans="1:26" ht="14.25" customHeight="1">
      <c r="A205" s="114"/>
      <c r="B205" s="114"/>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4"/>
    </row>
    <row r="206" spans="1:26" ht="14.25" customHeight="1">
      <c r="A206" s="114"/>
      <c r="B206" s="114"/>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4"/>
    </row>
    <row r="207" spans="1:26" ht="14.25" customHeight="1">
      <c r="A207" s="114"/>
      <c r="B207" s="114"/>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row>
    <row r="208" spans="1:26" ht="14.25" customHeight="1">
      <c r="A208" s="114"/>
      <c r="B208" s="114"/>
      <c r="C208" s="114"/>
      <c r="D208" s="114"/>
      <c r="E208" s="114"/>
      <c r="F208" s="114"/>
      <c r="G208" s="114"/>
      <c r="H208" s="114"/>
      <c r="I208" s="114"/>
      <c r="J208" s="114"/>
      <c r="K208" s="114"/>
      <c r="L208" s="114"/>
      <c r="M208" s="114"/>
      <c r="N208" s="114"/>
      <c r="O208" s="114"/>
      <c r="P208" s="114"/>
      <c r="Q208" s="114"/>
      <c r="R208" s="114"/>
      <c r="S208" s="114"/>
      <c r="T208" s="114"/>
      <c r="U208" s="114"/>
      <c r="V208" s="114"/>
      <c r="W208" s="114"/>
      <c r="X208" s="114"/>
      <c r="Y208" s="114"/>
      <c r="Z208" s="114"/>
    </row>
    <row r="209" spans="1:26" ht="14.25" customHeight="1">
      <c r="A209" s="114"/>
      <c r="B209" s="114"/>
      <c r="C209" s="114"/>
      <c r="D209" s="114"/>
      <c r="E209" s="114"/>
      <c r="F209" s="114"/>
      <c r="G209" s="114"/>
      <c r="H209" s="114"/>
      <c r="I209" s="114"/>
      <c r="J209" s="114"/>
      <c r="K209" s="114"/>
      <c r="L209" s="114"/>
      <c r="M209" s="114"/>
      <c r="N209" s="114"/>
      <c r="O209" s="114"/>
      <c r="P209" s="114"/>
      <c r="Q209" s="114"/>
      <c r="R209" s="114"/>
      <c r="S209" s="114"/>
      <c r="T209" s="114"/>
      <c r="U209" s="114"/>
      <c r="V209" s="114"/>
      <c r="W209" s="114"/>
      <c r="X209" s="114"/>
      <c r="Y209" s="114"/>
      <c r="Z209" s="114"/>
    </row>
    <row r="210" spans="1:26" ht="14.25" customHeight="1">
      <c r="A210" s="114"/>
      <c r="B210" s="114"/>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row>
    <row r="211" spans="1:26" ht="14.25" customHeight="1">
      <c r="A211" s="114"/>
      <c r="B211" s="114"/>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row>
    <row r="212" spans="1:26" ht="14.25" customHeight="1">
      <c r="A212" s="114"/>
      <c r="B212" s="114"/>
      <c r="C212" s="114"/>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c r="Z212" s="114"/>
    </row>
    <row r="213" spans="1:26" ht="14.25" customHeight="1">
      <c r="A213" s="114"/>
      <c r="B213" s="114"/>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row>
    <row r="214" spans="1:26" ht="14.25" customHeight="1">
      <c r="A214" s="114"/>
      <c r="B214" s="114"/>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row>
    <row r="215" spans="1:26" ht="14.25" customHeight="1">
      <c r="A215" s="114"/>
      <c r="B215" s="114"/>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row>
    <row r="216" spans="1:26" ht="14.25" customHeight="1">
      <c r="A216" s="114"/>
      <c r="B216" s="114"/>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row>
    <row r="217" spans="1:26" ht="14.25" customHeight="1">
      <c r="A217" s="114"/>
      <c r="B217" s="114"/>
      <c r="C217" s="114"/>
      <c r="D217" s="114"/>
      <c r="E217" s="114"/>
      <c r="F217" s="114"/>
      <c r="G217" s="114"/>
      <c r="H217" s="114"/>
      <c r="I217" s="114"/>
      <c r="J217" s="114"/>
      <c r="K217" s="114"/>
      <c r="L217" s="114"/>
      <c r="M217" s="114"/>
      <c r="N217" s="114"/>
      <c r="O217" s="114"/>
      <c r="P217" s="114"/>
      <c r="Q217" s="114"/>
      <c r="R217" s="114"/>
      <c r="S217" s="114"/>
      <c r="T217" s="114"/>
      <c r="U217" s="114"/>
      <c r="V217" s="114"/>
      <c r="W217" s="114"/>
      <c r="X217" s="114"/>
      <c r="Y217" s="114"/>
      <c r="Z217" s="114"/>
    </row>
    <row r="218" spans="1:26" ht="14.25" customHeight="1">
      <c r="A218" s="114"/>
      <c r="B218" s="114"/>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4"/>
      <c r="Z218" s="114"/>
    </row>
    <row r="219" spans="1:26" ht="14.25" customHeight="1">
      <c r="A219" s="114"/>
      <c r="B219" s="114"/>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row>
    <row r="220" spans="1:26" ht="14.25" customHeight="1">
      <c r="A220" s="114"/>
      <c r="B220" s="114"/>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4"/>
      <c r="Z220" s="114"/>
    </row>
    <row r="221" spans="1:26" ht="14.25" customHeight="1">
      <c r="A221" s="114"/>
      <c r="B221" s="114"/>
      <c r="C221" s="114"/>
      <c r="D221" s="114"/>
      <c r="E221" s="114"/>
      <c r="F221" s="114"/>
      <c r="G221" s="114"/>
      <c r="H221" s="114"/>
      <c r="I221" s="114"/>
      <c r="J221" s="114"/>
      <c r="K221" s="114"/>
      <c r="L221" s="114"/>
      <c r="M221" s="114"/>
      <c r="N221" s="114"/>
      <c r="O221" s="114"/>
      <c r="P221" s="114"/>
      <c r="Q221" s="114"/>
      <c r="R221" s="114"/>
      <c r="S221" s="114"/>
      <c r="T221" s="114"/>
      <c r="U221" s="114"/>
      <c r="V221" s="114"/>
      <c r="W221" s="114"/>
      <c r="X221" s="114"/>
      <c r="Y221" s="114"/>
      <c r="Z221" s="114"/>
    </row>
    <row r="222" spans="1:26" ht="14.25" customHeight="1">
      <c r="A222" s="114"/>
      <c r="B222" s="114"/>
      <c r="C222" s="114"/>
      <c r="D222" s="114"/>
      <c r="E222" s="114"/>
      <c r="F222" s="114"/>
      <c r="G222" s="114"/>
      <c r="H222" s="114"/>
      <c r="I222" s="114"/>
      <c r="J222" s="114"/>
      <c r="K222" s="114"/>
      <c r="L222" s="114"/>
      <c r="M222" s="114"/>
      <c r="N222" s="114"/>
      <c r="O222" s="114"/>
      <c r="P222" s="114"/>
      <c r="Q222" s="114"/>
      <c r="R222" s="114"/>
      <c r="S222" s="114"/>
      <c r="T222" s="114"/>
      <c r="U222" s="114"/>
      <c r="V222" s="114"/>
      <c r="W222" s="114"/>
      <c r="X222" s="114"/>
      <c r="Y222" s="114"/>
      <c r="Z222" s="114"/>
    </row>
    <row r="223" spans="1:26" ht="14.25" customHeight="1">
      <c r="A223" s="114"/>
      <c r="B223" s="114"/>
      <c r="C223" s="114"/>
      <c r="D223" s="114"/>
      <c r="E223" s="114"/>
      <c r="F223" s="114"/>
      <c r="G223" s="114"/>
      <c r="H223" s="114"/>
      <c r="I223" s="114"/>
      <c r="J223" s="114"/>
      <c r="K223" s="114"/>
      <c r="L223" s="114"/>
      <c r="M223" s="114"/>
      <c r="N223" s="114"/>
      <c r="O223" s="114"/>
      <c r="P223" s="114"/>
      <c r="Q223" s="114"/>
      <c r="R223" s="114"/>
      <c r="S223" s="114"/>
      <c r="T223" s="114"/>
      <c r="U223" s="114"/>
      <c r="V223" s="114"/>
      <c r="W223" s="114"/>
      <c r="X223" s="114"/>
      <c r="Y223" s="114"/>
      <c r="Z223" s="114"/>
    </row>
    <row r="224" spans="1:26" ht="14.25" customHeight="1">
      <c r="A224" s="114"/>
      <c r="B224" s="114"/>
      <c r="C224" s="114"/>
      <c r="D224" s="114"/>
      <c r="E224" s="114"/>
      <c r="F224" s="114"/>
      <c r="G224" s="114"/>
      <c r="H224" s="114"/>
      <c r="I224" s="114"/>
      <c r="J224" s="114"/>
      <c r="K224" s="114"/>
      <c r="L224" s="114"/>
      <c r="M224" s="114"/>
      <c r="N224" s="114"/>
      <c r="O224" s="114"/>
      <c r="P224" s="114"/>
      <c r="Q224" s="114"/>
      <c r="R224" s="114"/>
      <c r="S224" s="114"/>
      <c r="T224" s="114"/>
      <c r="U224" s="114"/>
      <c r="V224" s="114"/>
      <c r="W224" s="114"/>
      <c r="X224" s="114"/>
      <c r="Y224" s="114"/>
      <c r="Z224" s="114"/>
    </row>
    <row r="225" spans="1:26" ht="14.25" customHeight="1">
      <c r="A225" s="114"/>
      <c r="B225" s="114"/>
      <c r="C225" s="114"/>
      <c r="D225" s="114"/>
      <c r="E225" s="114"/>
      <c r="F225" s="114"/>
      <c r="G225" s="114"/>
      <c r="H225" s="114"/>
      <c r="I225" s="114"/>
      <c r="J225" s="114"/>
      <c r="K225" s="114"/>
      <c r="L225" s="114"/>
      <c r="M225" s="114"/>
      <c r="N225" s="114"/>
      <c r="O225" s="114"/>
      <c r="P225" s="114"/>
      <c r="Q225" s="114"/>
      <c r="R225" s="114"/>
      <c r="S225" s="114"/>
      <c r="T225" s="114"/>
      <c r="U225" s="114"/>
      <c r="V225" s="114"/>
      <c r="W225" s="114"/>
      <c r="X225" s="114"/>
      <c r="Y225" s="114"/>
      <c r="Z225" s="114"/>
    </row>
    <row r="226" spans="1:26" ht="14.25" customHeight="1">
      <c r="A226" s="114"/>
      <c r="B226" s="114"/>
      <c r="C226" s="114"/>
      <c r="D226" s="114"/>
      <c r="E226" s="114"/>
      <c r="F226" s="114"/>
      <c r="G226" s="114"/>
      <c r="H226" s="114"/>
      <c r="I226" s="114"/>
      <c r="J226" s="114"/>
      <c r="K226" s="114"/>
      <c r="L226" s="114"/>
      <c r="M226" s="114"/>
      <c r="N226" s="114"/>
      <c r="O226" s="114"/>
      <c r="P226" s="114"/>
      <c r="Q226" s="114"/>
      <c r="R226" s="114"/>
      <c r="S226" s="114"/>
      <c r="T226" s="114"/>
      <c r="U226" s="114"/>
      <c r="V226" s="114"/>
      <c r="W226" s="114"/>
      <c r="X226" s="114"/>
      <c r="Y226" s="114"/>
      <c r="Z226" s="114"/>
    </row>
    <row r="227" spans="1:26" ht="14.25" customHeight="1">
      <c r="A227" s="114"/>
      <c r="B227" s="114"/>
      <c r="C227" s="114"/>
      <c r="D227" s="114"/>
      <c r="E227" s="114"/>
      <c r="F227" s="114"/>
      <c r="G227" s="114"/>
      <c r="H227" s="114"/>
      <c r="I227" s="114"/>
      <c r="J227" s="114"/>
      <c r="K227" s="114"/>
      <c r="L227" s="114"/>
      <c r="M227" s="114"/>
      <c r="N227" s="114"/>
      <c r="O227" s="114"/>
      <c r="P227" s="114"/>
      <c r="Q227" s="114"/>
      <c r="R227" s="114"/>
      <c r="S227" s="114"/>
      <c r="T227" s="114"/>
      <c r="U227" s="114"/>
      <c r="V227" s="114"/>
      <c r="W227" s="114"/>
      <c r="X227" s="114"/>
      <c r="Y227" s="114"/>
      <c r="Z227" s="114"/>
    </row>
    <row r="228" spans="1:26" ht="14.25" customHeight="1">
      <c r="A228" s="114"/>
      <c r="B228" s="114"/>
      <c r="C228" s="114"/>
      <c r="D228" s="114"/>
      <c r="E228" s="114"/>
      <c r="F228" s="114"/>
      <c r="G228" s="114"/>
      <c r="H228" s="114"/>
      <c r="I228" s="114"/>
      <c r="J228" s="114"/>
      <c r="K228" s="114"/>
      <c r="L228" s="114"/>
      <c r="M228" s="114"/>
      <c r="N228" s="114"/>
      <c r="O228" s="114"/>
      <c r="P228" s="114"/>
      <c r="Q228" s="114"/>
      <c r="R228" s="114"/>
      <c r="S228" s="114"/>
      <c r="T228" s="114"/>
      <c r="U228" s="114"/>
      <c r="V228" s="114"/>
      <c r="W228" s="114"/>
      <c r="X228" s="114"/>
      <c r="Y228" s="114"/>
      <c r="Z228" s="114"/>
    </row>
    <row r="229" spans="1:26" ht="14.25" customHeight="1">
      <c r="A229" s="114"/>
      <c r="B229" s="114"/>
      <c r="C229" s="114"/>
      <c r="D229" s="114"/>
      <c r="E229" s="114"/>
      <c r="F229" s="114"/>
      <c r="G229" s="114"/>
      <c r="H229" s="114"/>
      <c r="I229" s="114"/>
      <c r="J229" s="114"/>
      <c r="K229" s="114"/>
      <c r="L229" s="114"/>
      <c r="M229" s="114"/>
      <c r="N229" s="114"/>
      <c r="O229" s="114"/>
      <c r="P229" s="114"/>
      <c r="Q229" s="114"/>
      <c r="R229" s="114"/>
      <c r="S229" s="114"/>
      <c r="T229" s="114"/>
      <c r="U229" s="114"/>
      <c r="V229" s="114"/>
      <c r="W229" s="114"/>
      <c r="X229" s="114"/>
      <c r="Y229" s="114"/>
      <c r="Z229" s="114"/>
    </row>
    <row r="230" spans="1:26" ht="14.25" customHeight="1">
      <c r="A230" s="114"/>
      <c r="B230" s="114"/>
      <c r="C230" s="114"/>
      <c r="D230" s="114"/>
      <c r="E230" s="114"/>
      <c r="F230" s="114"/>
      <c r="G230" s="114"/>
      <c r="H230" s="114"/>
      <c r="I230" s="114"/>
      <c r="J230" s="114"/>
      <c r="K230" s="114"/>
      <c r="L230" s="114"/>
      <c r="M230" s="114"/>
      <c r="N230" s="114"/>
      <c r="O230" s="114"/>
      <c r="P230" s="114"/>
      <c r="Q230" s="114"/>
      <c r="R230" s="114"/>
      <c r="S230" s="114"/>
      <c r="T230" s="114"/>
      <c r="U230" s="114"/>
      <c r="V230" s="114"/>
      <c r="W230" s="114"/>
      <c r="X230" s="114"/>
      <c r="Y230" s="114"/>
      <c r="Z230" s="114"/>
    </row>
    <row r="231" spans="1:26" ht="14.25" customHeight="1">
      <c r="A231" s="114"/>
      <c r="B231" s="114"/>
      <c r="C231" s="114"/>
      <c r="D231" s="114"/>
      <c r="E231" s="114"/>
      <c r="F231" s="114"/>
      <c r="G231" s="114"/>
      <c r="H231" s="114"/>
      <c r="I231" s="114"/>
      <c r="J231" s="114"/>
      <c r="K231" s="114"/>
      <c r="L231" s="114"/>
      <c r="M231" s="114"/>
      <c r="N231" s="114"/>
      <c r="O231" s="114"/>
      <c r="P231" s="114"/>
      <c r="Q231" s="114"/>
      <c r="R231" s="114"/>
      <c r="S231" s="114"/>
      <c r="T231" s="114"/>
      <c r="U231" s="114"/>
      <c r="V231" s="114"/>
      <c r="W231" s="114"/>
      <c r="X231" s="114"/>
      <c r="Y231" s="114"/>
      <c r="Z231" s="114"/>
    </row>
    <row r="232" spans="1:26" ht="14.25" customHeight="1">
      <c r="A232" s="114"/>
      <c r="B232" s="114"/>
      <c r="C232" s="114"/>
      <c r="D232" s="114"/>
      <c r="E232" s="114"/>
      <c r="F232" s="114"/>
      <c r="G232" s="114"/>
      <c r="H232" s="114"/>
      <c r="I232" s="114"/>
      <c r="J232" s="114"/>
      <c r="K232" s="114"/>
      <c r="L232" s="114"/>
      <c r="M232" s="114"/>
      <c r="N232" s="114"/>
      <c r="O232" s="114"/>
      <c r="P232" s="114"/>
      <c r="Q232" s="114"/>
      <c r="R232" s="114"/>
      <c r="S232" s="114"/>
      <c r="T232" s="114"/>
      <c r="U232" s="114"/>
      <c r="V232" s="114"/>
      <c r="W232" s="114"/>
      <c r="X232" s="114"/>
      <c r="Y232" s="114"/>
      <c r="Z232" s="114"/>
    </row>
    <row r="233" spans="1:26" ht="14.25" customHeight="1">
      <c r="A233" s="114"/>
      <c r="B233" s="114"/>
      <c r="C233" s="114"/>
      <c r="D233" s="114"/>
      <c r="E233" s="114"/>
      <c r="F233" s="114"/>
      <c r="G233" s="114"/>
      <c r="H233" s="114"/>
      <c r="I233" s="114"/>
      <c r="J233" s="114"/>
      <c r="K233" s="114"/>
      <c r="L233" s="114"/>
      <c r="M233" s="114"/>
      <c r="N233" s="114"/>
      <c r="O233" s="114"/>
      <c r="P233" s="114"/>
      <c r="Q233" s="114"/>
      <c r="R233" s="114"/>
      <c r="S233" s="114"/>
      <c r="T233" s="114"/>
      <c r="U233" s="114"/>
      <c r="V233" s="114"/>
      <c r="W233" s="114"/>
      <c r="X233" s="114"/>
      <c r="Y233" s="114"/>
      <c r="Z233" s="114"/>
    </row>
    <row r="234" spans="1:26" ht="14.25" customHeight="1">
      <c r="A234" s="114"/>
      <c r="B234" s="114"/>
      <c r="C234" s="114"/>
      <c r="D234" s="114"/>
      <c r="E234" s="114"/>
      <c r="F234" s="114"/>
      <c r="G234" s="114"/>
      <c r="H234" s="114"/>
      <c r="I234" s="114"/>
      <c r="J234" s="114"/>
      <c r="K234" s="114"/>
      <c r="L234" s="114"/>
      <c r="M234" s="114"/>
      <c r="N234" s="114"/>
      <c r="O234" s="114"/>
      <c r="P234" s="114"/>
      <c r="Q234" s="114"/>
      <c r="R234" s="114"/>
      <c r="S234" s="114"/>
      <c r="T234" s="114"/>
      <c r="U234" s="114"/>
      <c r="V234" s="114"/>
      <c r="W234" s="114"/>
      <c r="X234" s="114"/>
      <c r="Y234" s="114"/>
      <c r="Z234" s="114"/>
    </row>
    <row r="235" spans="1:26" ht="14.25" customHeight="1">
      <c r="A235" s="114"/>
      <c r="B235" s="114"/>
      <c r="C235" s="114"/>
      <c r="D235" s="114"/>
      <c r="E235" s="114"/>
      <c r="F235" s="114"/>
      <c r="G235" s="114"/>
      <c r="H235" s="114"/>
      <c r="I235" s="114"/>
      <c r="J235" s="114"/>
      <c r="K235" s="114"/>
      <c r="L235" s="114"/>
      <c r="M235" s="114"/>
      <c r="N235" s="114"/>
      <c r="O235" s="114"/>
      <c r="P235" s="114"/>
      <c r="Q235" s="114"/>
      <c r="R235" s="114"/>
      <c r="S235" s="114"/>
      <c r="T235" s="114"/>
      <c r="U235" s="114"/>
      <c r="V235" s="114"/>
      <c r="W235" s="114"/>
      <c r="X235" s="114"/>
      <c r="Y235" s="114"/>
      <c r="Z235" s="114"/>
    </row>
    <row r="236" spans="1:26" ht="14.25" customHeight="1">
      <c r="A236" s="114"/>
      <c r="B236" s="114"/>
      <c r="C236" s="114"/>
      <c r="D236" s="114"/>
      <c r="E236" s="114"/>
      <c r="F236" s="114"/>
      <c r="G236" s="114"/>
      <c r="H236" s="114"/>
      <c r="I236" s="114"/>
      <c r="J236" s="114"/>
      <c r="K236" s="114"/>
      <c r="L236" s="114"/>
      <c r="M236" s="114"/>
      <c r="N236" s="114"/>
      <c r="O236" s="114"/>
      <c r="P236" s="114"/>
      <c r="Q236" s="114"/>
      <c r="R236" s="114"/>
      <c r="S236" s="114"/>
      <c r="T236" s="114"/>
      <c r="U236" s="114"/>
      <c r="V236" s="114"/>
      <c r="W236" s="114"/>
      <c r="X236" s="114"/>
      <c r="Y236" s="114"/>
      <c r="Z236" s="114"/>
    </row>
    <row r="237" spans="1:26" ht="14.25" customHeight="1">
      <c r="A237" s="114"/>
      <c r="B237" s="114"/>
      <c r="C237" s="114"/>
      <c r="D237" s="114"/>
      <c r="E237" s="114"/>
      <c r="F237" s="114"/>
      <c r="G237" s="114"/>
      <c r="H237" s="114"/>
      <c r="I237" s="114"/>
      <c r="J237" s="114"/>
      <c r="K237" s="114"/>
      <c r="L237" s="114"/>
      <c r="M237" s="114"/>
      <c r="N237" s="114"/>
      <c r="O237" s="114"/>
      <c r="P237" s="114"/>
      <c r="Q237" s="114"/>
      <c r="R237" s="114"/>
      <c r="S237" s="114"/>
      <c r="T237" s="114"/>
      <c r="U237" s="114"/>
      <c r="V237" s="114"/>
      <c r="W237" s="114"/>
      <c r="X237" s="114"/>
      <c r="Y237" s="114"/>
      <c r="Z237" s="114"/>
    </row>
    <row r="238" spans="1:26" ht="14.25" customHeight="1">
      <c r="A238" s="114"/>
      <c r="B238" s="114"/>
      <c r="C238" s="114"/>
      <c r="D238" s="114"/>
      <c r="E238" s="114"/>
      <c r="F238" s="114"/>
      <c r="G238" s="114"/>
      <c r="H238" s="114"/>
      <c r="I238" s="114"/>
      <c r="J238" s="114"/>
      <c r="K238" s="114"/>
      <c r="L238" s="114"/>
      <c r="M238" s="114"/>
      <c r="N238" s="114"/>
      <c r="O238" s="114"/>
      <c r="P238" s="114"/>
      <c r="Q238" s="114"/>
      <c r="R238" s="114"/>
      <c r="S238" s="114"/>
      <c r="T238" s="114"/>
      <c r="U238" s="114"/>
      <c r="V238" s="114"/>
      <c r="W238" s="114"/>
      <c r="X238" s="114"/>
      <c r="Y238" s="114"/>
      <c r="Z238" s="114"/>
    </row>
    <row r="239" spans="1:26" ht="14.25" customHeight="1">
      <c r="A239" s="114"/>
      <c r="B239" s="114"/>
      <c r="C239" s="114"/>
      <c r="D239" s="114"/>
      <c r="E239" s="114"/>
      <c r="F239" s="114"/>
      <c r="G239" s="114"/>
      <c r="H239" s="114"/>
      <c r="I239" s="114"/>
      <c r="J239" s="114"/>
      <c r="K239" s="114"/>
      <c r="L239" s="114"/>
      <c r="M239" s="114"/>
      <c r="N239" s="114"/>
      <c r="O239" s="114"/>
      <c r="P239" s="114"/>
      <c r="Q239" s="114"/>
      <c r="R239" s="114"/>
      <c r="S239" s="114"/>
      <c r="T239" s="114"/>
      <c r="U239" s="114"/>
      <c r="V239" s="114"/>
      <c r="W239" s="114"/>
      <c r="X239" s="114"/>
      <c r="Y239" s="114"/>
      <c r="Z239" s="114"/>
    </row>
    <row r="240" spans="1:26" ht="14.25" customHeight="1">
      <c r="A240" s="114"/>
      <c r="B240" s="114"/>
      <c r="C240" s="114"/>
      <c r="D240" s="114"/>
      <c r="E240" s="114"/>
      <c r="F240" s="114"/>
      <c r="G240" s="114"/>
      <c r="H240" s="114"/>
      <c r="I240" s="114"/>
      <c r="J240" s="114"/>
      <c r="K240" s="114"/>
      <c r="L240" s="114"/>
      <c r="M240" s="114"/>
      <c r="N240" s="114"/>
      <c r="O240" s="114"/>
      <c r="P240" s="114"/>
      <c r="Q240" s="114"/>
      <c r="R240" s="114"/>
      <c r="S240" s="114"/>
      <c r="T240" s="114"/>
      <c r="U240" s="114"/>
      <c r="V240" s="114"/>
      <c r="W240" s="114"/>
      <c r="X240" s="114"/>
      <c r="Y240" s="114"/>
      <c r="Z240" s="114"/>
    </row>
    <row r="241" spans="1:26" ht="14.25" customHeight="1">
      <c r="A241" s="114"/>
      <c r="B241" s="114"/>
      <c r="C241" s="114"/>
      <c r="D241" s="114"/>
      <c r="E241" s="114"/>
      <c r="F241" s="114"/>
      <c r="G241" s="114"/>
      <c r="H241" s="114"/>
      <c r="I241" s="114"/>
      <c r="J241" s="114"/>
      <c r="K241" s="114"/>
      <c r="L241" s="114"/>
      <c r="M241" s="114"/>
      <c r="N241" s="114"/>
      <c r="O241" s="114"/>
      <c r="P241" s="114"/>
      <c r="Q241" s="114"/>
      <c r="R241" s="114"/>
      <c r="S241" s="114"/>
      <c r="T241" s="114"/>
      <c r="U241" s="114"/>
      <c r="V241" s="114"/>
      <c r="W241" s="114"/>
      <c r="X241" s="114"/>
      <c r="Y241" s="114"/>
      <c r="Z241" s="114"/>
    </row>
    <row r="242" spans="1:26" ht="14.25" customHeight="1">
      <c r="A242" s="114"/>
      <c r="B242" s="114"/>
      <c r="C242" s="114"/>
      <c r="D242" s="114"/>
      <c r="E242" s="114"/>
      <c r="F242" s="114"/>
      <c r="G242" s="114"/>
      <c r="H242" s="114"/>
      <c r="I242" s="114"/>
      <c r="J242" s="114"/>
      <c r="K242" s="114"/>
      <c r="L242" s="114"/>
      <c r="M242" s="114"/>
      <c r="N242" s="114"/>
      <c r="O242" s="114"/>
      <c r="P242" s="114"/>
      <c r="Q242" s="114"/>
      <c r="R242" s="114"/>
      <c r="S242" s="114"/>
      <c r="T242" s="114"/>
      <c r="U242" s="114"/>
      <c r="V242" s="114"/>
      <c r="W242" s="114"/>
      <c r="X242" s="114"/>
      <c r="Y242" s="114"/>
      <c r="Z242" s="114"/>
    </row>
    <row r="243" spans="1:26" ht="14.25" customHeight="1">
      <c r="A243" s="114"/>
      <c r="B243" s="114"/>
      <c r="C243" s="114"/>
      <c r="D243" s="114"/>
      <c r="E243" s="114"/>
      <c r="F243" s="114"/>
      <c r="G243" s="114"/>
      <c r="H243" s="114"/>
      <c r="I243" s="114"/>
      <c r="J243" s="114"/>
      <c r="K243" s="114"/>
      <c r="L243" s="114"/>
      <c r="M243" s="114"/>
      <c r="N243" s="114"/>
      <c r="O243" s="114"/>
      <c r="P243" s="114"/>
      <c r="Q243" s="114"/>
      <c r="R243" s="114"/>
      <c r="S243" s="114"/>
      <c r="T243" s="114"/>
      <c r="U243" s="114"/>
      <c r="V243" s="114"/>
      <c r="W243" s="114"/>
      <c r="X243" s="114"/>
      <c r="Y243" s="114"/>
      <c r="Z243" s="114"/>
    </row>
    <row r="244" spans="1:26" ht="14.25" customHeight="1">
      <c r="A244" s="114"/>
      <c r="B244" s="114"/>
      <c r="C244" s="114"/>
      <c r="D244" s="114"/>
      <c r="E244" s="114"/>
      <c r="F244" s="114"/>
      <c r="G244" s="114"/>
      <c r="H244" s="114"/>
      <c r="I244" s="114"/>
      <c r="J244" s="114"/>
      <c r="K244" s="114"/>
      <c r="L244" s="114"/>
      <c r="M244" s="114"/>
      <c r="N244" s="114"/>
      <c r="O244" s="114"/>
      <c r="P244" s="114"/>
      <c r="Q244" s="114"/>
      <c r="R244" s="114"/>
      <c r="S244" s="114"/>
      <c r="T244" s="114"/>
      <c r="U244" s="114"/>
      <c r="V244" s="114"/>
      <c r="W244" s="114"/>
      <c r="X244" s="114"/>
      <c r="Y244" s="114"/>
      <c r="Z244" s="114"/>
    </row>
    <row r="245" spans="1:26" ht="14.25" customHeight="1">
      <c r="A245" s="114"/>
      <c r="B245" s="114"/>
      <c r="C245" s="114"/>
      <c r="D245" s="114"/>
      <c r="E245" s="114"/>
      <c r="F245" s="114"/>
      <c r="G245" s="114"/>
      <c r="H245" s="114"/>
      <c r="I245" s="114"/>
      <c r="J245" s="114"/>
      <c r="K245" s="114"/>
      <c r="L245" s="114"/>
      <c r="M245" s="114"/>
      <c r="N245" s="114"/>
      <c r="O245" s="114"/>
      <c r="P245" s="114"/>
      <c r="Q245" s="114"/>
      <c r="R245" s="114"/>
      <c r="S245" s="114"/>
      <c r="T245" s="114"/>
      <c r="U245" s="114"/>
      <c r="V245" s="114"/>
      <c r="W245" s="114"/>
      <c r="X245" s="114"/>
      <c r="Y245" s="114"/>
      <c r="Z245" s="114"/>
    </row>
    <row r="246" spans="1:26" ht="14.25" customHeight="1">
      <c r="A246" s="114"/>
      <c r="B246" s="114"/>
      <c r="C246" s="114"/>
      <c r="D246" s="114"/>
      <c r="E246" s="114"/>
      <c r="F246" s="114"/>
      <c r="G246" s="114"/>
      <c r="H246" s="114"/>
      <c r="I246" s="114"/>
      <c r="J246" s="114"/>
      <c r="K246" s="114"/>
      <c r="L246" s="114"/>
      <c r="M246" s="114"/>
      <c r="N246" s="114"/>
      <c r="O246" s="114"/>
      <c r="P246" s="114"/>
      <c r="Q246" s="114"/>
      <c r="R246" s="114"/>
      <c r="S246" s="114"/>
      <c r="T246" s="114"/>
      <c r="U246" s="114"/>
      <c r="V246" s="114"/>
      <c r="W246" s="114"/>
      <c r="X246" s="114"/>
      <c r="Y246" s="114"/>
      <c r="Z246" s="114"/>
    </row>
    <row r="247" spans="1:26" ht="14.25" customHeight="1">
      <c r="A247" s="114"/>
      <c r="B247" s="114"/>
      <c r="C247" s="114"/>
      <c r="D247" s="114"/>
      <c r="E247" s="114"/>
      <c r="F247" s="114"/>
      <c r="G247" s="114"/>
      <c r="H247" s="114"/>
      <c r="I247" s="114"/>
      <c r="J247" s="114"/>
      <c r="K247" s="114"/>
      <c r="L247" s="114"/>
      <c r="M247" s="114"/>
      <c r="N247" s="114"/>
      <c r="O247" s="114"/>
      <c r="P247" s="114"/>
      <c r="Q247" s="114"/>
      <c r="R247" s="114"/>
      <c r="S247" s="114"/>
      <c r="T247" s="114"/>
      <c r="U247" s="114"/>
      <c r="V247" s="114"/>
      <c r="W247" s="114"/>
      <c r="X247" s="114"/>
      <c r="Y247" s="114"/>
      <c r="Z247" s="114"/>
    </row>
    <row r="248" spans="1:26" ht="14.25" customHeight="1">
      <c r="A248" s="114"/>
      <c r="B248" s="114"/>
      <c r="C248" s="114"/>
      <c r="D248" s="114"/>
      <c r="E248" s="114"/>
      <c r="F248" s="114"/>
      <c r="G248" s="114"/>
      <c r="H248" s="114"/>
      <c r="I248" s="114"/>
      <c r="J248" s="114"/>
      <c r="K248" s="114"/>
      <c r="L248" s="114"/>
      <c r="M248" s="114"/>
      <c r="N248" s="114"/>
      <c r="O248" s="114"/>
      <c r="P248" s="114"/>
      <c r="Q248" s="114"/>
      <c r="R248" s="114"/>
      <c r="S248" s="114"/>
      <c r="T248" s="114"/>
      <c r="U248" s="114"/>
      <c r="V248" s="114"/>
      <c r="W248" s="114"/>
      <c r="X248" s="114"/>
      <c r="Y248" s="114"/>
      <c r="Z248" s="114"/>
    </row>
    <row r="249" spans="1:26" ht="14.25" customHeight="1">
      <c r="A249" s="114"/>
      <c r="B249" s="114"/>
      <c r="C249" s="114"/>
      <c r="D249" s="114"/>
      <c r="E249" s="114"/>
      <c r="F249" s="114"/>
      <c r="G249" s="114"/>
      <c r="H249" s="114"/>
      <c r="I249" s="114"/>
      <c r="J249" s="114"/>
      <c r="K249" s="114"/>
      <c r="L249" s="114"/>
      <c r="M249" s="114"/>
      <c r="N249" s="114"/>
      <c r="O249" s="114"/>
      <c r="P249" s="114"/>
      <c r="Q249" s="114"/>
      <c r="R249" s="114"/>
      <c r="S249" s="114"/>
      <c r="T249" s="114"/>
      <c r="U249" s="114"/>
      <c r="V249" s="114"/>
      <c r="W249" s="114"/>
      <c r="X249" s="114"/>
      <c r="Y249" s="114"/>
      <c r="Z249" s="114"/>
    </row>
    <row r="250" spans="1:26" ht="14.25" customHeight="1">
      <c r="A250" s="114"/>
      <c r="B250" s="114"/>
      <c r="C250" s="114"/>
      <c r="D250" s="114"/>
      <c r="E250" s="114"/>
      <c r="F250" s="114"/>
      <c r="G250" s="114"/>
      <c r="H250" s="114"/>
      <c r="I250" s="114"/>
      <c r="J250" s="114"/>
      <c r="K250" s="114"/>
      <c r="L250" s="114"/>
      <c r="M250" s="114"/>
      <c r="N250" s="114"/>
      <c r="O250" s="114"/>
      <c r="P250" s="114"/>
      <c r="Q250" s="114"/>
      <c r="R250" s="114"/>
      <c r="S250" s="114"/>
      <c r="T250" s="114"/>
      <c r="U250" s="114"/>
      <c r="V250" s="114"/>
      <c r="W250" s="114"/>
      <c r="X250" s="114"/>
      <c r="Y250" s="114"/>
      <c r="Z250" s="114"/>
    </row>
    <row r="251" spans="1:26" ht="14.25" customHeight="1">
      <c r="A251" s="114"/>
      <c r="B251" s="114"/>
      <c r="C251" s="114"/>
      <c r="D251" s="114"/>
      <c r="E251" s="114"/>
      <c r="F251" s="114"/>
      <c r="G251" s="114"/>
      <c r="H251" s="114"/>
      <c r="I251" s="114"/>
      <c r="J251" s="114"/>
      <c r="K251" s="114"/>
      <c r="L251" s="114"/>
      <c r="M251" s="114"/>
      <c r="N251" s="114"/>
      <c r="O251" s="114"/>
      <c r="P251" s="114"/>
      <c r="Q251" s="114"/>
      <c r="R251" s="114"/>
      <c r="S251" s="114"/>
      <c r="T251" s="114"/>
      <c r="U251" s="114"/>
      <c r="V251" s="114"/>
      <c r="W251" s="114"/>
      <c r="X251" s="114"/>
      <c r="Y251" s="114"/>
      <c r="Z251" s="114"/>
    </row>
    <row r="252" spans="1:26" ht="14.25" customHeight="1">
      <c r="A252" s="114"/>
      <c r="B252" s="114"/>
      <c r="C252" s="114"/>
      <c r="D252" s="114"/>
      <c r="E252" s="114"/>
      <c r="F252" s="114"/>
      <c r="G252" s="114"/>
      <c r="H252" s="114"/>
      <c r="I252" s="114"/>
      <c r="J252" s="114"/>
      <c r="K252" s="114"/>
      <c r="L252" s="114"/>
      <c r="M252" s="114"/>
      <c r="N252" s="114"/>
      <c r="O252" s="114"/>
      <c r="P252" s="114"/>
      <c r="Q252" s="114"/>
      <c r="R252" s="114"/>
      <c r="S252" s="114"/>
      <c r="T252" s="114"/>
      <c r="U252" s="114"/>
      <c r="V252" s="114"/>
      <c r="W252" s="114"/>
      <c r="X252" s="114"/>
      <c r="Y252" s="114"/>
      <c r="Z252" s="114"/>
    </row>
    <row r="253" spans="1:26" ht="14.25" customHeight="1">
      <c r="A253" s="114"/>
      <c r="B253" s="114"/>
      <c r="C253" s="114"/>
      <c r="D253" s="114"/>
      <c r="E253" s="114"/>
      <c r="F253" s="114"/>
      <c r="G253" s="114"/>
      <c r="H253" s="114"/>
      <c r="I253" s="114"/>
      <c r="J253" s="114"/>
      <c r="K253" s="114"/>
      <c r="L253" s="114"/>
      <c r="M253" s="114"/>
      <c r="N253" s="114"/>
      <c r="O253" s="114"/>
      <c r="P253" s="114"/>
      <c r="Q253" s="114"/>
      <c r="R253" s="114"/>
      <c r="S253" s="114"/>
      <c r="T253" s="114"/>
      <c r="U253" s="114"/>
      <c r="V253" s="114"/>
      <c r="W253" s="114"/>
      <c r="X253" s="114"/>
      <c r="Y253" s="114"/>
      <c r="Z253" s="114"/>
    </row>
    <row r="254" spans="1:26" ht="14.25" customHeight="1">
      <c r="A254" s="114"/>
      <c r="B254" s="114"/>
      <c r="C254" s="114"/>
      <c r="D254" s="114"/>
      <c r="E254" s="114"/>
      <c r="F254" s="114"/>
      <c r="G254" s="114"/>
      <c r="H254" s="114"/>
      <c r="I254" s="114"/>
      <c r="J254" s="114"/>
      <c r="K254" s="114"/>
      <c r="L254" s="114"/>
      <c r="M254" s="114"/>
      <c r="N254" s="114"/>
      <c r="O254" s="114"/>
      <c r="P254" s="114"/>
      <c r="Q254" s="114"/>
      <c r="R254" s="114"/>
      <c r="S254" s="114"/>
      <c r="T254" s="114"/>
      <c r="U254" s="114"/>
      <c r="V254" s="114"/>
      <c r="W254" s="114"/>
      <c r="X254" s="114"/>
      <c r="Y254" s="114"/>
      <c r="Z254" s="114"/>
    </row>
    <row r="255" spans="1:26" ht="14.25" customHeight="1">
      <c r="A255" s="114"/>
      <c r="B255" s="114"/>
      <c r="C255" s="114"/>
      <c r="D255" s="114"/>
      <c r="E255" s="114"/>
      <c r="F255" s="114"/>
      <c r="G255" s="114"/>
      <c r="H255" s="114"/>
      <c r="I255" s="114"/>
      <c r="J255" s="114"/>
      <c r="K255" s="114"/>
      <c r="L255" s="114"/>
      <c r="M255" s="114"/>
      <c r="N255" s="114"/>
      <c r="O255" s="114"/>
      <c r="P255" s="114"/>
      <c r="Q255" s="114"/>
      <c r="R255" s="114"/>
      <c r="S255" s="114"/>
      <c r="T255" s="114"/>
      <c r="U255" s="114"/>
      <c r="V255" s="114"/>
      <c r="W255" s="114"/>
      <c r="X255" s="114"/>
      <c r="Y255" s="114"/>
      <c r="Z255" s="114"/>
    </row>
    <row r="256" spans="1:26" ht="14.25" customHeight="1">
      <c r="A256" s="114"/>
      <c r="B256" s="114"/>
      <c r="C256" s="114"/>
      <c r="D256" s="114"/>
      <c r="E256" s="114"/>
      <c r="F256" s="114"/>
      <c r="G256" s="114"/>
      <c r="H256" s="114"/>
      <c r="I256" s="114"/>
      <c r="J256" s="114"/>
      <c r="K256" s="114"/>
      <c r="L256" s="114"/>
      <c r="M256" s="114"/>
      <c r="N256" s="114"/>
      <c r="O256" s="114"/>
      <c r="P256" s="114"/>
      <c r="Q256" s="114"/>
      <c r="R256" s="114"/>
      <c r="S256" s="114"/>
      <c r="T256" s="114"/>
      <c r="U256" s="114"/>
      <c r="V256" s="114"/>
      <c r="W256" s="114"/>
      <c r="X256" s="114"/>
      <c r="Y256" s="114"/>
      <c r="Z256" s="114"/>
    </row>
    <row r="257" spans="1:26" ht="14.25" customHeight="1">
      <c r="A257" s="114"/>
      <c r="B257" s="114"/>
      <c r="C257" s="114"/>
      <c r="D257" s="114"/>
      <c r="E257" s="114"/>
      <c r="F257" s="114"/>
      <c r="G257" s="114"/>
      <c r="H257" s="114"/>
      <c r="I257" s="114"/>
      <c r="J257" s="114"/>
      <c r="K257" s="114"/>
      <c r="L257" s="114"/>
      <c r="M257" s="114"/>
      <c r="N257" s="114"/>
      <c r="O257" s="114"/>
      <c r="P257" s="114"/>
      <c r="Q257" s="114"/>
      <c r="R257" s="114"/>
      <c r="S257" s="114"/>
      <c r="T257" s="114"/>
      <c r="U257" s="114"/>
      <c r="V257" s="114"/>
      <c r="W257" s="114"/>
      <c r="X257" s="114"/>
      <c r="Y257" s="114"/>
      <c r="Z257" s="114"/>
    </row>
    <row r="258" spans="1:26" ht="14.25" customHeight="1">
      <c r="A258" s="114"/>
      <c r="B258" s="114"/>
      <c r="C258" s="114"/>
      <c r="D258" s="114"/>
      <c r="E258" s="114"/>
      <c r="F258" s="114"/>
      <c r="G258" s="114"/>
      <c r="H258" s="114"/>
      <c r="I258" s="114"/>
      <c r="J258" s="114"/>
      <c r="K258" s="114"/>
      <c r="L258" s="114"/>
      <c r="M258" s="114"/>
      <c r="N258" s="114"/>
      <c r="O258" s="114"/>
      <c r="P258" s="114"/>
      <c r="Q258" s="114"/>
      <c r="R258" s="114"/>
      <c r="S258" s="114"/>
      <c r="T258" s="114"/>
      <c r="U258" s="114"/>
      <c r="V258" s="114"/>
      <c r="W258" s="114"/>
      <c r="X258" s="114"/>
      <c r="Y258" s="114"/>
      <c r="Z258" s="114"/>
    </row>
    <row r="259" spans="1:26" ht="14.25" customHeight="1">
      <c r="A259" s="114"/>
      <c r="B259" s="114"/>
      <c r="C259" s="114"/>
      <c r="D259" s="114"/>
      <c r="E259" s="114"/>
      <c r="F259" s="114"/>
      <c r="G259" s="114"/>
      <c r="H259" s="114"/>
      <c r="I259" s="114"/>
      <c r="J259" s="114"/>
      <c r="K259" s="114"/>
      <c r="L259" s="114"/>
      <c r="M259" s="114"/>
      <c r="N259" s="114"/>
      <c r="O259" s="114"/>
      <c r="P259" s="114"/>
      <c r="Q259" s="114"/>
      <c r="R259" s="114"/>
      <c r="S259" s="114"/>
      <c r="T259" s="114"/>
      <c r="U259" s="114"/>
      <c r="V259" s="114"/>
      <c r="W259" s="114"/>
      <c r="X259" s="114"/>
      <c r="Y259" s="114"/>
      <c r="Z259" s="114"/>
    </row>
    <row r="260" spans="1:26" ht="14.25" customHeight="1">
      <c r="A260" s="114"/>
      <c r="B260" s="114"/>
      <c r="C260" s="114"/>
      <c r="D260" s="114"/>
      <c r="E260" s="114"/>
      <c r="F260" s="114"/>
      <c r="G260" s="114"/>
      <c r="H260" s="114"/>
      <c r="I260" s="114"/>
      <c r="J260" s="114"/>
      <c r="K260" s="114"/>
      <c r="L260" s="114"/>
      <c r="M260" s="114"/>
      <c r="N260" s="114"/>
      <c r="O260" s="114"/>
      <c r="P260" s="114"/>
      <c r="Q260" s="114"/>
      <c r="R260" s="114"/>
      <c r="S260" s="114"/>
      <c r="T260" s="114"/>
      <c r="U260" s="114"/>
      <c r="V260" s="114"/>
      <c r="W260" s="114"/>
      <c r="X260" s="114"/>
      <c r="Y260" s="114"/>
      <c r="Z260" s="114"/>
    </row>
    <row r="261" spans="1:26" ht="14.25" customHeight="1">
      <c r="A261" s="114"/>
      <c r="B261" s="114"/>
      <c r="C261" s="114"/>
      <c r="D261" s="114"/>
      <c r="E261" s="114"/>
      <c r="F261" s="114"/>
      <c r="G261" s="114"/>
      <c r="H261" s="114"/>
      <c r="I261" s="114"/>
      <c r="J261" s="114"/>
      <c r="K261" s="114"/>
      <c r="L261" s="114"/>
      <c r="M261" s="114"/>
      <c r="N261" s="114"/>
      <c r="O261" s="114"/>
      <c r="P261" s="114"/>
      <c r="Q261" s="114"/>
      <c r="R261" s="114"/>
      <c r="S261" s="114"/>
      <c r="T261" s="114"/>
      <c r="U261" s="114"/>
      <c r="V261" s="114"/>
      <c r="W261" s="114"/>
      <c r="X261" s="114"/>
      <c r="Y261" s="114"/>
      <c r="Z261" s="114"/>
    </row>
    <row r="262" spans="1:26" ht="14.25" customHeight="1">
      <c r="A262" s="114"/>
      <c r="B262" s="114"/>
      <c r="C262" s="114"/>
      <c r="D262" s="114"/>
      <c r="E262" s="114"/>
      <c r="F262" s="114"/>
      <c r="G262" s="114"/>
      <c r="H262" s="114"/>
      <c r="I262" s="114"/>
      <c r="J262" s="114"/>
      <c r="K262" s="114"/>
      <c r="L262" s="114"/>
      <c r="M262" s="114"/>
      <c r="N262" s="114"/>
      <c r="O262" s="114"/>
      <c r="P262" s="114"/>
      <c r="Q262" s="114"/>
      <c r="R262" s="114"/>
      <c r="S262" s="114"/>
      <c r="T262" s="114"/>
      <c r="U262" s="114"/>
      <c r="V262" s="114"/>
      <c r="W262" s="114"/>
      <c r="X262" s="114"/>
      <c r="Y262" s="114"/>
      <c r="Z262" s="114"/>
    </row>
    <row r="263" spans="1:26" ht="14.25" customHeight="1">
      <c r="A263" s="114"/>
      <c r="B263" s="114"/>
      <c r="C263" s="114"/>
      <c r="D263" s="114"/>
      <c r="E263" s="114"/>
      <c r="F263" s="114"/>
      <c r="G263" s="114"/>
      <c r="H263" s="114"/>
      <c r="I263" s="114"/>
      <c r="J263" s="114"/>
      <c r="K263" s="114"/>
      <c r="L263" s="114"/>
      <c r="M263" s="114"/>
      <c r="N263" s="114"/>
      <c r="O263" s="114"/>
      <c r="P263" s="114"/>
      <c r="Q263" s="114"/>
      <c r="R263" s="114"/>
      <c r="S263" s="114"/>
      <c r="T263" s="114"/>
      <c r="U263" s="114"/>
      <c r="V263" s="114"/>
      <c r="W263" s="114"/>
      <c r="X263" s="114"/>
      <c r="Y263" s="114"/>
      <c r="Z263" s="114"/>
    </row>
    <row r="264" spans="1:26" ht="14.25" customHeight="1">
      <c r="A264" s="114"/>
      <c r="B264" s="114"/>
      <c r="C264" s="114"/>
      <c r="D264" s="114"/>
      <c r="E264" s="114"/>
      <c r="F264" s="114"/>
      <c r="G264" s="114"/>
      <c r="H264" s="114"/>
      <c r="I264" s="114"/>
      <c r="J264" s="114"/>
      <c r="K264" s="114"/>
      <c r="L264" s="114"/>
      <c r="M264" s="114"/>
      <c r="N264" s="114"/>
      <c r="O264" s="114"/>
      <c r="P264" s="114"/>
      <c r="Q264" s="114"/>
      <c r="R264" s="114"/>
      <c r="S264" s="114"/>
      <c r="T264" s="114"/>
      <c r="U264" s="114"/>
      <c r="V264" s="114"/>
      <c r="W264" s="114"/>
      <c r="X264" s="114"/>
      <c r="Y264" s="114"/>
      <c r="Z264" s="114"/>
    </row>
    <row r="265" spans="1:26" ht="14.25" customHeight="1">
      <c r="A265" s="114"/>
      <c r="B265" s="114"/>
      <c r="C265" s="114"/>
      <c r="D265" s="114"/>
      <c r="E265" s="114"/>
      <c r="F265" s="114"/>
      <c r="G265" s="114"/>
      <c r="H265" s="114"/>
      <c r="I265" s="114"/>
      <c r="J265" s="114"/>
      <c r="K265" s="114"/>
      <c r="L265" s="114"/>
      <c r="M265" s="114"/>
      <c r="N265" s="114"/>
      <c r="O265" s="114"/>
      <c r="P265" s="114"/>
      <c r="Q265" s="114"/>
      <c r="R265" s="114"/>
      <c r="S265" s="114"/>
      <c r="T265" s="114"/>
      <c r="U265" s="114"/>
      <c r="V265" s="114"/>
      <c r="W265" s="114"/>
      <c r="X265" s="114"/>
      <c r="Y265" s="114"/>
      <c r="Z265" s="114"/>
    </row>
    <row r="266" spans="1:26" ht="14.25" customHeight="1">
      <c r="A266" s="114"/>
      <c r="B266" s="114"/>
      <c r="C266" s="114"/>
      <c r="D266" s="114"/>
      <c r="E266" s="114"/>
      <c r="F266" s="114"/>
      <c r="G266" s="114"/>
      <c r="H266" s="114"/>
      <c r="I266" s="114"/>
      <c r="J266" s="114"/>
      <c r="K266" s="114"/>
      <c r="L266" s="114"/>
      <c r="M266" s="114"/>
      <c r="N266" s="114"/>
      <c r="O266" s="114"/>
      <c r="P266" s="114"/>
      <c r="Q266" s="114"/>
      <c r="R266" s="114"/>
      <c r="S266" s="114"/>
      <c r="T266" s="114"/>
      <c r="U266" s="114"/>
      <c r="V266" s="114"/>
      <c r="W266" s="114"/>
      <c r="X266" s="114"/>
      <c r="Y266" s="114"/>
      <c r="Z266" s="114"/>
    </row>
    <row r="267" spans="1:26" ht="14.25" customHeight="1">
      <c r="A267" s="114"/>
      <c r="B267" s="114"/>
      <c r="C267" s="114"/>
      <c r="D267" s="114"/>
      <c r="E267" s="114"/>
      <c r="F267" s="114"/>
      <c r="G267" s="114"/>
      <c r="H267" s="114"/>
      <c r="I267" s="114"/>
      <c r="J267" s="114"/>
      <c r="K267" s="114"/>
      <c r="L267" s="114"/>
      <c r="M267" s="114"/>
      <c r="N267" s="114"/>
      <c r="O267" s="114"/>
      <c r="P267" s="114"/>
      <c r="Q267" s="114"/>
      <c r="R267" s="114"/>
      <c r="S267" s="114"/>
      <c r="T267" s="114"/>
      <c r="U267" s="114"/>
      <c r="V267" s="114"/>
      <c r="W267" s="114"/>
      <c r="X267" s="114"/>
      <c r="Y267" s="114"/>
      <c r="Z267" s="114"/>
    </row>
    <row r="268" spans="1:26" ht="14.25" customHeight="1">
      <c r="A268" s="114"/>
      <c r="B268" s="114"/>
      <c r="C268" s="114"/>
      <c r="D268" s="114"/>
      <c r="E268" s="114"/>
      <c r="F268" s="114"/>
      <c r="G268" s="114"/>
      <c r="H268" s="114"/>
      <c r="I268" s="114"/>
      <c r="J268" s="114"/>
      <c r="K268" s="114"/>
      <c r="L268" s="114"/>
      <c r="M268" s="114"/>
      <c r="N268" s="114"/>
      <c r="O268" s="114"/>
      <c r="P268" s="114"/>
      <c r="Q268" s="114"/>
      <c r="R268" s="114"/>
      <c r="S268" s="114"/>
      <c r="T268" s="114"/>
      <c r="U268" s="114"/>
      <c r="V268" s="114"/>
      <c r="W268" s="114"/>
      <c r="X268" s="114"/>
      <c r="Y268" s="114"/>
      <c r="Z268" s="114"/>
    </row>
    <row r="269" spans="1:26" ht="14.25" customHeight="1">
      <c r="A269" s="114"/>
      <c r="B269" s="114"/>
      <c r="C269" s="114"/>
      <c r="D269" s="114"/>
      <c r="E269" s="114"/>
      <c r="F269" s="114"/>
      <c r="G269" s="114"/>
      <c r="H269" s="114"/>
      <c r="I269" s="114"/>
      <c r="J269" s="114"/>
      <c r="K269" s="114"/>
      <c r="L269" s="114"/>
      <c r="M269" s="114"/>
      <c r="N269" s="114"/>
      <c r="O269" s="114"/>
      <c r="P269" s="114"/>
      <c r="Q269" s="114"/>
      <c r="R269" s="114"/>
      <c r="S269" s="114"/>
      <c r="T269" s="114"/>
      <c r="U269" s="114"/>
      <c r="V269" s="114"/>
      <c r="W269" s="114"/>
      <c r="X269" s="114"/>
      <c r="Y269" s="114"/>
      <c r="Z269" s="114"/>
    </row>
    <row r="270" spans="1:26" ht="14.25" customHeight="1">
      <c r="A270" s="114"/>
      <c r="B270" s="114"/>
      <c r="C270" s="114"/>
      <c r="D270" s="114"/>
      <c r="E270" s="114"/>
      <c r="F270" s="114"/>
      <c r="G270" s="114"/>
      <c r="H270" s="114"/>
      <c r="I270" s="114"/>
      <c r="J270" s="114"/>
      <c r="K270" s="114"/>
      <c r="L270" s="114"/>
      <c r="M270" s="114"/>
      <c r="N270" s="114"/>
      <c r="O270" s="114"/>
      <c r="P270" s="114"/>
      <c r="Q270" s="114"/>
      <c r="R270" s="114"/>
      <c r="S270" s="114"/>
      <c r="T270" s="114"/>
      <c r="U270" s="114"/>
      <c r="V270" s="114"/>
      <c r="W270" s="114"/>
      <c r="X270" s="114"/>
      <c r="Y270" s="114"/>
      <c r="Z270" s="114"/>
    </row>
    <row r="271" spans="1:26" ht="14.25" customHeight="1">
      <c r="A271" s="114"/>
      <c r="B271" s="114"/>
      <c r="C271" s="114"/>
      <c r="D271" s="114"/>
      <c r="E271" s="114"/>
      <c r="F271" s="114"/>
      <c r="G271" s="114"/>
      <c r="H271" s="114"/>
      <c r="I271" s="114"/>
      <c r="J271" s="114"/>
      <c r="K271" s="114"/>
      <c r="L271" s="114"/>
      <c r="M271" s="114"/>
      <c r="N271" s="114"/>
      <c r="O271" s="114"/>
      <c r="P271" s="114"/>
      <c r="Q271" s="114"/>
      <c r="R271" s="114"/>
      <c r="S271" s="114"/>
      <c r="T271" s="114"/>
      <c r="U271" s="114"/>
      <c r="V271" s="114"/>
      <c r="W271" s="114"/>
      <c r="X271" s="114"/>
      <c r="Y271" s="114"/>
      <c r="Z271" s="114"/>
    </row>
    <row r="272" spans="1:26" ht="14.25" customHeight="1">
      <c r="A272" s="114"/>
      <c r="B272" s="114"/>
      <c r="C272" s="114"/>
      <c r="D272" s="114"/>
      <c r="E272" s="114"/>
      <c r="F272" s="114"/>
      <c r="G272" s="114"/>
      <c r="H272" s="114"/>
      <c r="I272" s="114"/>
      <c r="J272" s="114"/>
      <c r="K272" s="114"/>
      <c r="L272" s="114"/>
      <c r="M272" s="114"/>
      <c r="N272" s="114"/>
      <c r="O272" s="114"/>
      <c r="P272" s="114"/>
      <c r="Q272" s="114"/>
      <c r="R272" s="114"/>
      <c r="S272" s="114"/>
      <c r="T272" s="114"/>
      <c r="U272" s="114"/>
      <c r="V272" s="114"/>
      <c r="W272" s="114"/>
      <c r="X272" s="114"/>
      <c r="Y272" s="114"/>
      <c r="Z272" s="114"/>
    </row>
    <row r="273" spans="1:26" ht="14.25" customHeight="1">
      <c r="A273" s="114"/>
      <c r="B273" s="114"/>
      <c r="C273" s="114"/>
      <c r="D273" s="114"/>
      <c r="E273" s="114"/>
      <c r="F273" s="114"/>
      <c r="G273" s="114"/>
      <c r="H273" s="114"/>
      <c r="I273" s="114"/>
      <c r="J273" s="114"/>
      <c r="K273" s="114"/>
      <c r="L273" s="114"/>
      <c r="M273" s="114"/>
      <c r="N273" s="114"/>
      <c r="O273" s="114"/>
      <c r="P273" s="114"/>
      <c r="Q273" s="114"/>
      <c r="R273" s="114"/>
      <c r="S273" s="114"/>
      <c r="T273" s="114"/>
      <c r="U273" s="114"/>
      <c r="V273" s="114"/>
      <c r="W273" s="114"/>
      <c r="X273" s="114"/>
      <c r="Y273" s="114"/>
      <c r="Z273" s="114"/>
    </row>
    <row r="274" spans="1:26" ht="14.25" customHeight="1">
      <c r="A274" s="114"/>
      <c r="B274" s="114"/>
      <c r="C274" s="114"/>
      <c r="D274" s="114"/>
      <c r="E274" s="114"/>
      <c r="F274" s="114"/>
      <c r="G274" s="114"/>
      <c r="H274" s="114"/>
      <c r="I274" s="114"/>
      <c r="J274" s="114"/>
      <c r="K274" s="114"/>
      <c r="L274" s="114"/>
      <c r="M274" s="114"/>
      <c r="N274" s="114"/>
      <c r="O274" s="114"/>
      <c r="P274" s="114"/>
      <c r="Q274" s="114"/>
      <c r="R274" s="114"/>
      <c r="S274" s="114"/>
      <c r="T274" s="114"/>
      <c r="U274" s="114"/>
      <c r="V274" s="114"/>
      <c r="W274" s="114"/>
      <c r="X274" s="114"/>
      <c r="Y274" s="114"/>
      <c r="Z274" s="114"/>
    </row>
    <row r="275" spans="1:26" ht="14.25" customHeight="1">
      <c r="A275" s="114"/>
      <c r="B275" s="114"/>
      <c r="C275" s="114"/>
      <c r="D275" s="114"/>
      <c r="E275" s="114"/>
      <c r="F275" s="114"/>
      <c r="G275" s="114"/>
      <c r="H275" s="114"/>
      <c r="I275" s="114"/>
      <c r="J275" s="114"/>
      <c r="K275" s="114"/>
      <c r="L275" s="114"/>
      <c r="M275" s="114"/>
      <c r="N275" s="114"/>
      <c r="O275" s="114"/>
      <c r="P275" s="114"/>
      <c r="Q275" s="114"/>
      <c r="R275" s="114"/>
      <c r="S275" s="114"/>
      <c r="T275" s="114"/>
      <c r="U275" s="114"/>
      <c r="V275" s="114"/>
      <c r="W275" s="114"/>
      <c r="X275" s="114"/>
      <c r="Y275" s="114"/>
      <c r="Z275" s="114"/>
    </row>
    <row r="276" spans="1:26" ht="14.25" customHeight="1">
      <c r="A276" s="114"/>
      <c r="B276" s="114"/>
      <c r="C276" s="114"/>
      <c r="D276" s="114"/>
      <c r="E276" s="114"/>
      <c r="F276" s="114"/>
      <c r="G276" s="114"/>
      <c r="H276" s="114"/>
      <c r="I276" s="114"/>
      <c r="J276" s="114"/>
      <c r="K276" s="114"/>
      <c r="L276" s="114"/>
      <c r="M276" s="114"/>
      <c r="N276" s="114"/>
      <c r="O276" s="114"/>
      <c r="P276" s="114"/>
      <c r="Q276" s="114"/>
      <c r="R276" s="114"/>
      <c r="S276" s="114"/>
      <c r="T276" s="114"/>
      <c r="U276" s="114"/>
      <c r="V276" s="114"/>
      <c r="W276" s="114"/>
      <c r="X276" s="114"/>
      <c r="Y276" s="114"/>
      <c r="Z276" s="114"/>
    </row>
    <row r="277" spans="1:26" ht="14.25" customHeight="1">
      <c r="A277" s="114"/>
      <c r="B277" s="114"/>
      <c r="C277" s="114"/>
      <c r="D277" s="114"/>
      <c r="E277" s="114"/>
      <c r="F277" s="114"/>
      <c r="G277" s="114"/>
      <c r="H277" s="114"/>
      <c r="I277" s="114"/>
      <c r="J277" s="114"/>
      <c r="K277" s="114"/>
      <c r="L277" s="114"/>
      <c r="M277" s="114"/>
      <c r="N277" s="114"/>
      <c r="O277" s="114"/>
      <c r="P277" s="114"/>
      <c r="Q277" s="114"/>
      <c r="R277" s="114"/>
      <c r="S277" s="114"/>
      <c r="T277" s="114"/>
      <c r="U277" s="114"/>
      <c r="V277" s="114"/>
      <c r="W277" s="114"/>
      <c r="X277" s="114"/>
      <c r="Y277" s="114"/>
      <c r="Z277" s="114"/>
    </row>
    <row r="278" spans="1:26" ht="14.25" customHeight="1">
      <c r="A278" s="114"/>
      <c r="B278" s="114"/>
      <c r="C278" s="114"/>
      <c r="D278" s="114"/>
      <c r="E278" s="114"/>
      <c r="F278" s="114"/>
      <c r="G278" s="114"/>
      <c r="H278" s="114"/>
      <c r="I278" s="114"/>
      <c r="J278" s="114"/>
      <c r="K278" s="114"/>
      <c r="L278" s="114"/>
      <c r="M278" s="114"/>
      <c r="N278" s="114"/>
      <c r="O278" s="114"/>
      <c r="P278" s="114"/>
      <c r="Q278" s="114"/>
      <c r="R278" s="114"/>
      <c r="S278" s="114"/>
      <c r="T278" s="114"/>
      <c r="U278" s="114"/>
      <c r="V278" s="114"/>
      <c r="W278" s="114"/>
      <c r="X278" s="114"/>
      <c r="Y278" s="114"/>
      <c r="Z278" s="114"/>
    </row>
    <row r="279" spans="1:26" ht="14.25" customHeight="1">
      <c r="A279" s="114"/>
      <c r="B279" s="114"/>
      <c r="C279" s="114"/>
      <c r="D279" s="114"/>
      <c r="E279" s="114"/>
      <c r="F279" s="114"/>
      <c r="G279" s="114"/>
      <c r="H279" s="114"/>
      <c r="I279" s="114"/>
      <c r="J279" s="114"/>
      <c r="K279" s="114"/>
      <c r="L279" s="114"/>
      <c r="M279" s="114"/>
      <c r="N279" s="114"/>
      <c r="O279" s="114"/>
      <c r="P279" s="114"/>
      <c r="Q279" s="114"/>
      <c r="R279" s="114"/>
      <c r="S279" s="114"/>
      <c r="T279" s="114"/>
      <c r="U279" s="114"/>
      <c r="V279" s="114"/>
      <c r="W279" s="114"/>
      <c r="X279" s="114"/>
      <c r="Y279" s="114"/>
      <c r="Z279" s="114"/>
    </row>
    <row r="280" spans="1:26" ht="14.25" customHeight="1">
      <c r="A280" s="114"/>
      <c r="B280" s="114"/>
      <c r="C280" s="114"/>
      <c r="D280" s="114"/>
      <c r="E280" s="114"/>
      <c r="F280" s="114"/>
      <c r="G280" s="114"/>
      <c r="H280" s="114"/>
      <c r="I280" s="114"/>
      <c r="J280" s="114"/>
      <c r="K280" s="114"/>
      <c r="L280" s="114"/>
      <c r="M280" s="114"/>
      <c r="N280" s="114"/>
      <c r="O280" s="114"/>
      <c r="P280" s="114"/>
      <c r="Q280" s="114"/>
      <c r="R280" s="114"/>
      <c r="S280" s="114"/>
      <c r="T280" s="114"/>
      <c r="U280" s="114"/>
      <c r="V280" s="114"/>
      <c r="W280" s="114"/>
      <c r="X280" s="114"/>
      <c r="Y280" s="114"/>
      <c r="Z280" s="114"/>
    </row>
    <row r="281" spans="1:26" ht="14.25" customHeight="1">
      <c r="A281" s="114"/>
      <c r="B281" s="114"/>
      <c r="C281" s="114"/>
      <c r="D281" s="114"/>
      <c r="E281" s="114"/>
      <c r="F281" s="114"/>
      <c r="G281" s="114"/>
      <c r="H281" s="114"/>
      <c r="I281" s="114"/>
      <c r="J281" s="114"/>
      <c r="K281" s="114"/>
      <c r="L281" s="114"/>
      <c r="M281" s="114"/>
      <c r="N281" s="114"/>
      <c r="O281" s="114"/>
      <c r="P281" s="114"/>
      <c r="Q281" s="114"/>
      <c r="R281" s="114"/>
      <c r="S281" s="114"/>
      <c r="T281" s="114"/>
      <c r="U281" s="114"/>
      <c r="V281" s="114"/>
      <c r="W281" s="114"/>
      <c r="X281" s="114"/>
      <c r="Y281" s="114"/>
      <c r="Z281" s="114"/>
    </row>
    <row r="282" spans="1:26" ht="14.25" customHeight="1">
      <c r="A282" s="114"/>
      <c r="B282" s="114"/>
      <c r="C282" s="114"/>
      <c r="D282" s="114"/>
      <c r="E282" s="114"/>
      <c r="F282" s="114"/>
      <c r="G282" s="114"/>
      <c r="H282" s="114"/>
      <c r="I282" s="114"/>
      <c r="J282" s="114"/>
      <c r="K282" s="114"/>
      <c r="L282" s="114"/>
      <c r="M282" s="114"/>
      <c r="N282" s="114"/>
      <c r="O282" s="114"/>
      <c r="P282" s="114"/>
      <c r="Q282" s="114"/>
      <c r="R282" s="114"/>
      <c r="S282" s="114"/>
      <c r="T282" s="114"/>
      <c r="U282" s="114"/>
      <c r="V282" s="114"/>
      <c r="W282" s="114"/>
      <c r="X282" s="114"/>
      <c r="Y282" s="114"/>
      <c r="Z282" s="114"/>
    </row>
    <row r="283" spans="1:26" ht="14.25" customHeight="1">
      <c r="A283" s="114"/>
      <c r="B283" s="114"/>
      <c r="C283" s="114"/>
      <c r="D283" s="114"/>
      <c r="E283" s="114"/>
      <c r="F283" s="114"/>
      <c r="G283" s="114"/>
      <c r="H283" s="114"/>
      <c r="I283" s="114"/>
      <c r="J283" s="114"/>
      <c r="K283" s="114"/>
      <c r="L283" s="114"/>
      <c r="M283" s="114"/>
      <c r="N283" s="114"/>
      <c r="O283" s="114"/>
      <c r="P283" s="114"/>
      <c r="Q283" s="114"/>
      <c r="R283" s="114"/>
      <c r="S283" s="114"/>
      <c r="T283" s="114"/>
      <c r="U283" s="114"/>
      <c r="V283" s="114"/>
      <c r="W283" s="114"/>
      <c r="X283" s="114"/>
      <c r="Y283" s="114"/>
      <c r="Z283" s="114"/>
    </row>
    <row r="284" spans="1:26" ht="14.25" customHeight="1">
      <c r="A284" s="114"/>
      <c r="B284" s="114"/>
      <c r="C284" s="114"/>
      <c r="D284" s="114"/>
      <c r="E284" s="114"/>
      <c r="F284" s="114"/>
      <c r="G284" s="114"/>
      <c r="H284" s="114"/>
      <c r="I284" s="114"/>
      <c r="J284" s="114"/>
      <c r="K284" s="114"/>
      <c r="L284" s="114"/>
      <c r="M284" s="114"/>
      <c r="N284" s="114"/>
      <c r="O284" s="114"/>
      <c r="P284" s="114"/>
      <c r="Q284" s="114"/>
      <c r="R284" s="114"/>
      <c r="S284" s="114"/>
      <c r="T284" s="114"/>
      <c r="U284" s="114"/>
      <c r="V284" s="114"/>
      <c r="W284" s="114"/>
      <c r="X284" s="114"/>
      <c r="Y284" s="114"/>
      <c r="Z284" s="114"/>
    </row>
    <row r="285" spans="1:26" ht="14.25" customHeight="1">
      <c r="A285" s="114"/>
      <c r="B285" s="114"/>
      <c r="C285" s="114"/>
      <c r="D285" s="114"/>
      <c r="E285" s="114"/>
      <c r="F285" s="114"/>
      <c r="G285" s="114"/>
      <c r="H285" s="114"/>
      <c r="I285" s="114"/>
      <c r="J285" s="114"/>
      <c r="K285" s="114"/>
      <c r="L285" s="114"/>
      <c r="M285" s="114"/>
      <c r="N285" s="114"/>
      <c r="O285" s="114"/>
      <c r="P285" s="114"/>
      <c r="Q285" s="114"/>
      <c r="R285" s="114"/>
      <c r="S285" s="114"/>
      <c r="T285" s="114"/>
      <c r="U285" s="114"/>
      <c r="V285" s="114"/>
      <c r="W285" s="114"/>
      <c r="X285" s="114"/>
      <c r="Y285" s="114"/>
      <c r="Z285" s="114"/>
    </row>
    <row r="286" spans="1:26" ht="14.25" customHeight="1">
      <c r="A286" s="114"/>
      <c r="B286" s="114"/>
      <c r="C286" s="114"/>
      <c r="D286" s="114"/>
      <c r="E286" s="114"/>
      <c r="F286" s="114"/>
      <c r="G286" s="114"/>
      <c r="H286" s="114"/>
      <c r="I286" s="114"/>
      <c r="J286" s="114"/>
      <c r="K286" s="114"/>
      <c r="L286" s="114"/>
      <c r="M286" s="114"/>
      <c r="N286" s="114"/>
      <c r="O286" s="114"/>
      <c r="P286" s="114"/>
      <c r="Q286" s="114"/>
      <c r="R286" s="114"/>
      <c r="S286" s="114"/>
      <c r="T286" s="114"/>
      <c r="U286" s="114"/>
      <c r="V286" s="114"/>
      <c r="W286" s="114"/>
      <c r="X286" s="114"/>
      <c r="Y286" s="114"/>
      <c r="Z286" s="114"/>
    </row>
    <row r="287" spans="1:26" ht="14.25" customHeight="1">
      <c r="A287" s="114"/>
      <c r="B287" s="114"/>
      <c r="C287" s="114"/>
      <c r="D287" s="114"/>
      <c r="E287" s="114"/>
      <c r="F287" s="114"/>
      <c r="G287" s="114"/>
      <c r="H287" s="114"/>
      <c r="I287" s="114"/>
      <c r="J287" s="114"/>
      <c r="K287" s="114"/>
      <c r="L287" s="114"/>
      <c r="M287" s="114"/>
      <c r="N287" s="114"/>
      <c r="O287" s="114"/>
      <c r="P287" s="114"/>
      <c r="Q287" s="114"/>
      <c r="R287" s="114"/>
      <c r="S287" s="114"/>
      <c r="T287" s="114"/>
      <c r="U287" s="114"/>
      <c r="V287" s="114"/>
      <c r="W287" s="114"/>
      <c r="X287" s="114"/>
      <c r="Y287" s="114"/>
      <c r="Z287" s="114"/>
    </row>
    <row r="288" spans="1:26" ht="14.25" customHeight="1">
      <c r="A288" s="114"/>
      <c r="B288" s="114"/>
      <c r="C288" s="114"/>
      <c r="D288" s="114"/>
      <c r="E288" s="114"/>
      <c r="F288" s="114"/>
      <c r="G288" s="114"/>
      <c r="H288" s="114"/>
      <c r="I288" s="114"/>
      <c r="J288" s="114"/>
      <c r="K288" s="114"/>
      <c r="L288" s="114"/>
      <c r="M288" s="114"/>
      <c r="N288" s="114"/>
      <c r="O288" s="114"/>
      <c r="P288" s="114"/>
      <c r="Q288" s="114"/>
      <c r="R288" s="114"/>
      <c r="S288" s="114"/>
      <c r="T288" s="114"/>
      <c r="U288" s="114"/>
      <c r="V288" s="114"/>
      <c r="W288" s="114"/>
      <c r="X288" s="114"/>
      <c r="Y288" s="114"/>
      <c r="Z288" s="114"/>
    </row>
    <row r="289" spans="1:26" ht="14.25" customHeight="1">
      <c r="A289" s="114"/>
      <c r="B289" s="114"/>
      <c r="C289" s="114"/>
      <c r="D289" s="114"/>
      <c r="E289" s="114"/>
      <c r="F289" s="114"/>
      <c r="G289" s="114"/>
      <c r="H289" s="114"/>
      <c r="I289" s="114"/>
      <c r="J289" s="114"/>
      <c r="K289" s="114"/>
      <c r="L289" s="114"/>
      <c r="M289" s="114"/>
      <c r="N289" s="114"/>
      <c r="O289" s="114"/>
      <c r="P289" s="114"/>
      <c r="Q289" s="114"/>
      <c r="R289" s="114"/>
      <c r="S289" s="114"/>
      <c r="T289" s="114"/>
      <c r="U289" s="114"/>
      <c r="V289" s="114"/>
      <c r="W289" s="114"/>
      <c r="X289" s="114"/>
      <c r="Y289" s="114"/>
      <c r="Z289" s="114"/>
    </row>
    <row r="290" spans="1:26" ht="14.25" customHeight="1">
      <c r="A290" s="114"/>
      <c r="B290" s="114"/>
      <c r="C290" s="114"/>
      <c r="D290" s="114"/>
      <c r="E290" s="114"/>
      <c r="F290" s="114"/>
      <c r="G290" s="114"/>
      <c r="H290" s="114"/>
      <c r="I290" s="114"/>
      <c r="J290" s="114"/>
      <c r="K290" s="114"/>
      <c r="L290" s="114"/>
      <c r="M290" s="114"/>
      <c r="N290" s="114"/>
      <c r="O290" s="114"/>
      <c r="P290" s="114"/>
      <c r="Q290" s="114"/>
      <c r="R290" s="114"/>
      <c r="S290" s="114"/>
      <c r="T290" s="114"/>
      <c r="U290" s="114"/>
      <c r="V290" s="114"/>
      <c r="W290" s="114"/>
      <c r="X290" s="114"/>
      <c r="Y290" s="114"/>
      <c r="Z290" s="114"/>
    </row>
    <row r="291" spans="1:26" ht="14.25" customHeight="1">
      <c r="A291" s="114"/>
      <c r="B291" s="114"/>
      <c r="C291" s="114"/>
      <c r="D291" s="114"/>
      <c r="E291" s="114"/>
      <c r="F291" s="114"/>
      <c r="G291" s="114"/>
      <c r="H291" s="114"/>
      <c r="I291" s="114"/>
      <c r="J291" s="114"/>
      <c r="K291" s="114"/>
      <c r="L291" s="114"/>
      <c r="M291" s="114"/>
      <c r="N291" s="114"/>
      <c r="O291" s="114"/>
      <c r="P291" s="114"/>
      <c r="Q291" s="114"/>
      <c r="R291" s="114"/>
      <c r="S291" s="114"/>
      <c r="T291" s="114"/>
      <c r="U291" s="114"/>
      <c r="V291" s="114"/>
      <c r="W291" s="114"/>
      <c r="X291" s="114"/>
      <c r="Y291" s="114"/>
      <c r="Z291" s="114"/>
    </row>
    <row r="292" spans="1:26" ht="14.25" customHeight="1">
      <c r="A292" s="114"/>
      <c r="B292" s="114"/>
      <c r="C292" s="114"/>
      <c r="D292" s="114"/>
      <c r="E292" s="114"/>
      <c r="F292" s="114"/>
      <c r="G292" s="114"/>
      <c r="H292" s="114"/>
      <c r="I292" s="114"/>
      <c r="J292" s="114"/>
      <c r="K292" s="114"/>
      <c r="L292" s="114"/>
      <c r="M292" s="114"/>
      <c r="N292" s="114"/>
      <c r="O292" s="114"/>
      <c r="P292" s="114"/>
      <c r="Q292" s="114"/>
      <c r="R292" s="114"/>
      <c r="S292" s="114"/>
      <c r="T292" s="114"/>
      <c r="U292" s="114"/>
      <c r="V292" s="114"/>
      <c r="W292" s="114"/>
      <c r="X292" s="114"/>
      <c r="Y292" s="114"/>
      <c r="Z292" s="114"/>
    </row>
    <row r="293" spans="1:26" ht="14.25" customHeight="1">
      <c r="A293" s="114"/>
      <c r="B293" s="114"/>
      <c r="C293" s="114"/>
      <c r="D293" s="114"/>
      <c r="E293" s="114"/>
      <c r="F293" s="114"/>
      <c r="G293" s="114"/>
      <c r="H293" s="114"/>
      <c r="I293" s="114"/>
      <c r="J293" s="114"/>
      <c r="K293" s="114"/>
      <c r="L293" s="114"/>
      <c r="M293" s="114"/>
      <c r="N293" s="114"/>
      <c r="O293" s="114"/>
      <c r="P293" s="114"/>
      <c r="Q293" s="114"/>
      <c r="R293" s="114"/>
      <c r="S293" s="114"/>
      <c r="T293" s="114"/>
      <c r="U293" s="114"/>
      <c r="V293" s="114"/>
      <c r="W293" s="114"/>
      <c r="X293" s="114"/>
      <c r="Y293" s="114"/>
      <c r="Z293" s="114"/>
    </row>
    <row r="294" spans="1:26" ht="14.25" customHeight="1">
      <c r="A294" s="114"/>
      <c r="B294" s="114"/>
      <c r="C294" s="114"/>
      <c r="D294" s="114"/>
      <c r="E294" s="114"/>
      <c r="F294" s="114"/>
      <c r="G294" s="114"/>
      <c r="H294" s="114"/>
      <c r="I294" s="114"/>
      <c r="J294" s="114"/>
      <c r="K294" s="114"/>
      <c r="L294" s="114"/>
      <c r="M294" s="114"/>
      <c r="N294" s="114"/>
      <c r="O294" s="114"/>
      <c r="P294" s="114"/>
      <c r="Q294" s="114"/>
      <c r="R294" s="114"/>
      <c r="S294" s="114"/>
      <c r="T294" s="114"/>
      <c r="U294" s="114"/>
      <c r="V294" s="114"/>
      <c r="W294" s="114"/>
      <c r="X294" s="114"/>
      <c r="Y294" s="114"/>
      <c r="Z294" s="114"/>
    </row>
    <row r="295" spans="1:26" ht="14.25" customHeight="1">
      <c r="A295" s="114"/>
      <c r="B295" s="114"/>
      <c r="C295" s="114"/>
      <c r="D295" s="114"/>
      <c r="E295" s="114"/>
      <c r="F295" s="114"/>
      <c r="G295" s="114"/>
      <c r="H295" s="114"/>
      <c r="I295" s="114"/>
      <c r="J295" s="114"/>
      <c r="K295" s="114"/>
      <c r="L295" s="114"/>
      <c r="M295" s="114"/>
      <c r="N295" s="114"/>
      <c r="O295" s="114"/>
      <c r="P295" s="114"/>
      <c r="Q295" s="114"/>
      <c r="R295" s="114"/>
      <c r="S295" s="114"/>
      <c r="T295" s="114"/>
      <c r="U295" s="114"/>
      <c r="V295" s="114"/>
      <c r="W295" s="114"/>
      <c r="X295" s="114"/>
      <c r="Y295" s="114"/>
      <c r="Z295" s="114"/>
    </row>
    <row r="296" spans="1:26" ht="14.25" customHeight="1">
      <c r="A296" s="114"/>
      <c r="B296" s="114"/>
      <c r="C296" s="114"/>
      <c r="D296" s="114"/>
      <c r="E296" s="114"/>
      <c r="F296" s="114"/>
      <c r="G296" s="114"/>
      <c r="H296" s="114"/>
      <c r="I296" s="114"/>
      <c r="J296" s="114"/>
      <c r="K296" s="114"/>
      <c r="L296" s="114"/>
      <c r="M296" s="114"/>
      <c r="N296" s="114"/>
      <c r="O296" s="114"/>
      <c r="P296" s="114"/>
      <c r="Q296" s="114"/>
      <c r="R296" s="114"/>
      <c r="S296" s="114"/>
      <c r="T296" s="114"/>
      <c r="U296" s="114"/>
      <c r="V296" s="114"/>
      <c r="W296" s="114"/>
      <c r="X296" s="114"/>
      <c r="Y296" s="114"/>
      <c r="Z296" s="114"/>
    </row>
    <row r="297" spans="1:26" ht="14.25" customHeight="1">
      <c r="A297" s="114"/>
      <c r="B297" s="114"/>
      <c r="C297" s="114"/>
      <c r="D297" s="114"/>
      <c r="E297" s="114"/>
      <c r="F297" s="114"/>
      <c r="G297" s="114"/>
      <c r="H297" s="114"/>
      <c r="I297" s="114"/>
      <c r="J297" s="114"/>
      <c r="K297" s="114"/>
      <c r="L297" s="114"/>
      <c r="M297" s="114"/>
      <c r="N297" s="114"/>
      <c r="O297" s="114"/>
      <c r="P297" s="114"/>
      <c r="Q297" s="114"/>
      <c r="R297" s="114"/>
      <c r="S297" s="114"/>
      <c r="T297" s="114"/>
      <c r="U297" s="114"/>
      <c r="V297" s="114"/>
      <c r="W297" s="114"/>
      <c r="X297" s="114"/>
      <c r="Y297" s="114"/>
      <c r="Z297" s="114"/>
    </row>
    <row r="298" spans="1:26" ht="14.25" customHeight="1">
      <c r="A298" s="114"/>
      <c r="B298" s="114"/>
      <c r="C298" s="114"/>
      <c r="D298" s="114"/>
      <c r="E298" s="114"/>
      <c r="F298" s="114"/>
      <c r="G298" s="114"/>
      <c r="H298" s="114"/>
      <c r="I298" s="114"/>
      <c r="J298" s="114"/>
      <c r="K298" s="114"/>
      <c r="L298" s="114"/>
      <c r="M298" s="114"/>
      <c r="N298" s="114"/>
      <c r="O298" s="114"/>
      <c r="P298" s="114"/>
      <c r="Q298" s="114"/>
      <c r="R298" s="114"/>
      <c r="S298" s="114"/>
      <c r="T298" s="114"/>
      <c r="U298" s="114"/>
      <c r="V298" s="114"/>
      <c r="W298" s="114"/>
      <c r="X298" s="114"/>
      <c r="Y298" s="114"/>
      <c r="Z298" s="114"/>
    </row>
    <row r="299" spans="1:26" ht="14.25" customHeight="1">
      <c r="A299" s="114"/>
      <c r="B299" s="114"/>
      <c r="C299" s="114"/>
      <c r="D299" s="114"/>
      <c r="E299" s="114"/>
      <c r="F299" s="114"/>
      <c r="G299" s="114"/>
      <c r="H299" s="114"/>
      <c r="I299" s="114"/>
      <c r="J299" s="114"/>
      <c r="K299" s="114"/>
      <c r="L299" s="114"/>
      <c r="M299" s="114"/>
      <c r="N299" s="114"/>
      <c r="O299" s="114"/>
      <c r="P299" s="114"/>
      <c r="Q299" s="114"/>
      <c r="R299" s="114"/>
      <c r="S299" s="114"/>
      <c r="T299" s="114"/>
      <c r="U299" s="114"/>
      <c r="V299" s="114"/>
      <c r="W299" s="114"/>
      <c r="X299" s="114"/>
      <c r="Y299" s="114"/>
      <c r="Z299" s="114"/>
    </row>
    <row r="300" spans="1:26" ht="14.25" customHeight="1">
      <c r="A300" s="114"/>
      <c r="B300" s="114"/>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4"/>
    </row>
    <row r="301" spans="1:26" ht="14.25" customHeight="1">
      <c r="A301" s="114"/>
      <c r="B301" s="114"/>
      <c r="C301" s="114"/>
      <c r="D301" s="114"/>
      <c r="E301" s="114"/>
      <c r="F301" s="114"/>
      <c r="G301" s="114"/>
      <c r="H301" s="114"/>
      <c r="I301" s="114"/>
      <c r="J301" s="114"/>
      <c r="K301" s="114"/>
      <c r="L301" s="114"/>
      <c r="M301" s="114"/>
      <c r="N301" s="114"/>
      <c r="O301" s="114"/>
      <c r="P301" s="114"/>
      <c r="Q301" s="114"/>
      <c r="R301" s="114"/>
      <c r="S301" s="114"/>
      <c r="T301" s="114"/>
      <c r="U301" s="114"/>
      <c r="V301" s="114"/>
      <c r="W301" s="114"/>
      <c r="X301" s="114"/>
      <c r="Y301" s="114"/>
      <c r="Z301" s="114"/>
    </row>
    <row r="302" spans="1:26" ht="14.25" customHeight="1">
      <c r="A302" s="114"/>
      <c r="B302" s="114"/>
      <c r="C302" s="114"/>
      <c r="D302" s="114"/>
      <c r="E302" s="114"/>
      <c r="F302" s="114"/>
      <c r="G302" s="114"/>
      <c r="H302" s="114"/>
      <c r="I302" s="114"/>
      <c r="J302" s="114"/>
      <c r="K302" s="114"/>
      <c r="L302" s="114"/>
      <c r="M302" s="114"/>
      <c r="N302" s="114"/>
      <c r="O302" s="114"/>
      <c r="P302" s="114"/>
      <c r="Q302" s="114"/>
      <c r="R302" s="114"/>
      <c r="S302" s="114"/>
      <c r="T302" s="114"/>
      <c r="U302" s="114"/>
      <c r="V302" s="114"/>
      <c r="W302" s="114"/>
      <c r="X302" s="114"/>
      <c r="Y302" s="114"/>
      <c r="Z302" s="114"/>
    </row>
    <row r="303" spans="1:26" ht="14.25" customHeight="1">
      <c r="A303" s="114"/>
      <c r="B303" s="114"/>
      <c r="C303" s="114"/>
      <c r="D303" s="114"/>
      <c r="E303" s="114"/>
      <c r="F303" s="114"/>
      <c r="G303" s="114"/>
      <c r="H303" s="114"/>
      <c r="I303" s="114"/>
      <c r="J303" s="114"/>
      <c r="K303" s="114"/>
      <c r="L303" s="114"/>
      <c r="M303" s="114"/>
      <c r="N303" s="114"/>
      <c r="O303" s="114"/>
      <c r="P303" s="114"/>
      <c r="Q303" s="114"/>
      <c r="R303" s="114"/>
      <c r="S303" s="114"/>
      <c r="T303" s="114"/>
      <c r="U303" s="114"/>
      <c r="V303" s="114"/>
      <c r="W303" s="114"/>
      <c r="X303" s="114"/>
      <c r="Y303" s="114"/>
      <c r="Z303" s="114"/>
    </row>
    <row r="304" spans="1:26" ht="14.25" customHeight="1">
      <c r="A304" s="114"/>
      <c r="B304" s="114"/>
      <c r="C304" s="114"/>
      <c r="D304" s="114"/>
      <c r="E304" s="114"/>
      <c r="F304" s="114"/>
      <c r="G304" s="114"/>
      <c r="H304" s="114"/>
      <c r="I304" s="114"/>
      <c r="J304" s="114"/>
      <c r="K304" s="114"/>
      <c r="L304" s="114"/>
      <c r="M304" s="114"/>
      <c r="N304" s="114"/>
      <c r="O304" s="114"/>
      <c r="P304" s="114"/>
      <c r="Q304" s="114"/>
      <c r="R304" s="114"/>
      <c r="S304" s="114"/>
      <c r="T304" s="114"/>
      <c r="U304" s="114"/>
      <c r="V304" s="114"/>
      <c r="W304" s="114"/>
      <c r="X304" s="114"/>
      <c r="Y304" s="114"/>
      <c r="Z304" s="114"/>
    </row>
    <row r="305" spans="1:26" ht="14.25" customHeight="1">
      <c r="A305" s="114"/>
      <c r="B305" s="114"/>
      <c r="C305" s="114"/>
      <c r="D305" s="114"/>
      <c r="E305" s="114"/>
      <c r="F305" s="114"/>
      <c r="G305" s="114"/>
      <c r="H305" s="114"/>
      <c r="I305" s="114"/>
      <c r="J305" s="114"/>
      <c r="K305" s="114"/>
      <c r="L305" s="114"/>
      <c r="M305" s="114"/>
      <c r="N305" s="114"/>
      <c r="O305" s="114"/>
      <c r="P305" s="114"/>
      <c r="Q305" s="114"/>
      <c r="R305" s="114"/>
      <c r="S305" s="114"/>
      <c r="T305" s="114"/>
      <c r="U305" s="114"/>
      <c r="V305" s="114"/>
      <c r="W305" s="114"/>
      <c r="X305" s="114"/>
      <c r="Y305" s="114"/>
      <c r="Z305" s="114"/>
    </row>
    <row r="306" spans="1:26" ht="14.25" customHeight="1">
      <c r="A306" s="114"/>
      <c r="B306" s="114"/>
      <c r="C306" s="114"/>
      <c r="D306" s="114"/>
      <c r="E306" s="114"/>
      <c r="F306" s="114"/>
      <c r="G306" s="114"/>
      <c r="H306" s="114"/>
      <c r="I306" s="114"/>
      <c r="J306" s="114"/>
      <c r="K306" s="114"/>
      <c r="L306" s="114"/>
      <c r="M306" s="114"/>
      <c r="N306" s="114"/>
      <c r="O306" s="114"/>
      <c r="P306" s="114"/>
      <c r="Q306" s="114"/>
      <c r="R306" s="114"/>
      <c r="S306" s="114"/>
      <c r="T306" s="114"/>
      <c r="U306" s="114"/>
      <c r="V306" s="114"/>
      <c r="W306" s="114"/>
      <c r="X306" s="114"/>
      <c r="Y306" s="114"/>
      <c r="Z306" s="114"/>
    </row>
    <row r="307" spans="1:26" ht="14.25" customHeight="1">
      <c r="A307" s="114"/>
      <c r="B307" s="114"/>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row>
    <row r="308" spans="1:26" ht="14.25" customHeight="1">
      <c r="A308" s="114"/>
      <c r="B308" s="114"/>
      <c r="C308" s="114"/>
      <c r="D308" s="114"/>
      <c r="E308" s="114"/>
      <c r="F308" s="114"/>
      <c r="G308" s="114"/>
      <c r="H308" s="114"/>
      <c r="I308" s="114"/>
      <c r="J308" s="114"/>
      <c r="K308" s="114"/>
      <c r="L308" s="114"/>
      <c r="M308" s="114"/>
      <c r="N308" s="114"/>
      <c r="O308" s="114"/>
      <c r="P308" s="114"/>
      <c r="Q308" s="114"/>
      <c r="R308" s="114"/>
      <c r="S308" s="114"/>
      <c r="T308" s="114"/>
      <c r="U308" s="114"/>
      <c r="V308" s="114"/>
      <c r="W308" s="114"/>
      <c r="X308" s="114"/>
      <c r="Y308" s="114"/>
      <c r="Z308" s="114"/>
    </row>
    <row r="309" spans="1:26" ht="14.25" customHeight="1">
      <c r="A309" s="114"/>
      <c r="B309" s="114"/>
      <c r="C309" s="114"/>
      <c r="D309" s="114"/>
      <c r="E309" s="114"/>
      <c r="F309" s="114"/>
      <c r="G309" s="114"/>
      <c r="H309" s="114"/>
      <c r="I309" s="114"/>
      <c r="J309" s="114"/>
      <c r="K309" s="114"/>
      <c r="L309" s="114"/>
      <c r="M309" s="114"/>
      <c r="N309" s="114"/>
      <c r="O309" s="114"/>
      <c r="P309" s="114"/>
      <c r="Q309" s="114"/>
      <c r="R309" s="114"/>
      <c r="S309" s="114"/>
      <c r="T309" s="114"/>
      <c r="U309" s="114"/>
      <c r="V309" s="114"/>
      <c r="W309" s="114"/>
      <c r="X309" s="114"/>
      <c r="Y309" s="114"/>
      <c r="Z309" s="114"/>
    </row>
    <row r="310" spans="1:26" ht="14.25" customHeight="1">
      <c r="A310" s="114"/>
      <c r="B310" s="114"/>
      <c r="C310" s="114"/>
      <c r="D310" s="114"/>
      <c r="E310" s="114"/>
      <c r="F310" s="114"/>
      <c r="G310" s="114"/>
      <c r="H310" s="114"/>
      <c r="I310" s="114"/>
      <c r="J310" s="114"/>
      <c r="K310" s="114"/>
      <c r="L310" s="114"/>
      <c r="M310" s="114"/>
      <c r="N310" s="114"/>
      <c r="O310" s="114"/>
      <c r="P310" s="114"/>
      <c r="Q310" s="114"/>
      <c r="R310" s="114"/>
      <c r="S310" s="114"/>
      <c r="T310" s="114"/>
      <c r="U310" s="114"/>
      <c r="V310" s="114"/>
      <c r="W310" s="114"/>
      <c r="X310" s="114"/>
      <c r="Y310" s="114"/>
      <c r="Z310" s="114"/>
    </row>
    <row r="311" spans="1:26" ht="14.25" customHeight="1">
      <c r="A311" s="114"/>
      <c r="B311" s="114"/>
      <c r="C311" s="114"/>
      <c r="D311" s="114"/>
      <c r="E311" s="114"/>
      <c r="F311" s="114"/>
      <c r="G311" s="114"/>
      <c r="H311" s="114"/>
      <c r="I311" s="114"/>
      <c r="J311" s="114"/>
      <c r="K311" s="114"/>
      <c r="L311" s="114"/>
      <c r="M311" s="114"/>
      <c r="N311" s="114"/>
      <c r="O311" s="114"/>
      <c r="P311" s="114"/>
      <c r="Q311" s="114"/>
      <c r="R311" s="114"/>
      <c r="S311" s="114"/>
      <c r="T311" s="114"/>
      <c r="U311" s="114"/>
      <c r="V311" s="114"/>
      <c r="W311" s="114"/>
      <c r="X311" s="114"/>
      <c r="Y311" s="114"/>
      <c r="Z311" s="114"/>
    </row>
    <row r="312" spans="1:26" ht="14.25" customHeight="1">
      <c r="A312" s="114"/>
      <c r="B312" s="114"/>
      <c r="C312" s="114"/>
      <c r="D312" s="114"/>
      <c r="E312" s="114"/>
      <c r="F312" s="114"/>
      <c r="G312" s="114"/>
      <c r="H312" s="114"/>
      <c r="I312" s="114"/>
      <c r="J312" s="114"/>
      <c r="K312" s="114"/>
      <c r="L312" s="114"/>
      <c r="M312" s="114"/>
      <c r="N312" s="114"/>
      <c r="O312" s="114"/>
      <c r="P312" s="114"/>
      <c r="Q312" s="114"/>
      <c r="R312" s="114"/>
      <c r="S312" s="114"/>
      <c r="T312" s="114"/>
      <c r="U312" s="114"/>
      <c r="V312" s="114"/>
      <c r="W312" s="114"/>
      <c r="X312" s="114"/>
      <c r="Y312" s="114"/>
      <c r="Z312" s="114"/>
    </row>
    <row r="313" spans="1:26" ht="14.25" customHeight="1">
      <c r="A313" s="114"/>
      <c r="B313" s="114"/>
      <c r="C313" s="114"/>
      <c r="D313" s="114"/>
      <c r="E313" s="114"/>
      <c r="F313" s="114"/>
      <c r="G313" s="114"/>
      <c r="H313" s="114"/>
      <c r="I313" s="114"/>
      <c r="J313" s="114"/>
      <c r="K313" s="114"/>
      <c r="L313" s="114"/>
      <c r="M313" s="114"/>
      <c r="N313" s="114"/>
      <c r="O313" s="114"/>
      <c r="P313" s="114"/>
      <c r="Q313" s="114"/>
      <c r="R313" s="114"/>
      <c r="S313" s="114"/>
      <c r="T313" s="114"/>
      <c r="U313" s="114"/>
      <c r="V313" s="114"/>
      <c r="W313" s="114"/>
      <c r="X313" s="114"/>
      <c r="Y313" s="114"/>
      <c r="Z313" s="114"/>
    </row>
    <row r="314" spans="1:26" ht="14.25" customHeight="1">
      <c r="A314" s="114"/>
      <c r="B314" s="114"/>
      <c r="C314" s="114"/>
      <c r="D314" s="114"/>
      <c r="E314" s="114"/>
      <c r="F314" s="114"/>
      <c r="G314" s="114"/>
      <c r="H314" s="114"/>
      <c r="I314" s="114"/>
      <c r="J314" s="114"/>
      <c r="K314" s="114"/>
      <c r="L314" s="114"/>
      <c r="M314" s="114"/>
      <c r="N314" s="114"/>
      <c r="O314" s="114"/>
      <c r="P314" s="114"/>
      <c r="Q314" s="114"/>
      <c r="R314" s="114"/>
      <c r="S314" s="114"/>
      <c r="T314" s="114"/>
      <c r="U314" s="114"/>
      <c r="V314" s="114"/>
      <c r="W314" s="114"/>
      <c r="X314" s="114"/>
      <c r="Y314" s="114"/>
      <c r="Z314" s="114"/>
    </row>
    <row r="315" spans="1:26" ht="14.25" customHeight="1">
      <c r="A315" s="114"/>
      <c r="B315" s="114"/>
      <c r="C315" s="114"/>
      <c r="D315" s="114"/>
      <c r="E315" s="114"/>
      <c r="F315" s="114"/>
      <c r="G315" s="114"/>
      <c r="H315" s="114"/>
      <c r="I315" s="114"/>
      <c r="J315" s="114"/>
      <c r="K315" s="114"/>
      <c r="L315" s="114"/>
      <c r="M315" s="114"/>
      <c r="N315" s="114"/>
      <c r="O315" s="114"/>
      <c r="P315" s="114"/>
      <c r="Q315" s="114"/>
      <c r="R315" s="114"/>
      <c r="S315" s="114"/>
      <c r="T315" s="114"/>
      <c r="U315" s="114"/>
      <c r="V315" s="114"/>
      <c r="W315" s="114"/>
      <c r="X315" s="114"/>
      <c r="Y315" s="114"/>
      <c r="Z315" s="114"/>
    </row>
    <row r="316" spans="1:26" ht="14.25" customHeight="1">
      <c r="A316" s="114"/>
      <c r="B316" s="114"/>
      <c r="C316" s="114"/>
      <c r="D316" s="114"/>
      <c r="E316" s="114"/>
      <c r="F316" s="114"/>
      <c r="G316" s="114"/>
      <c r="H316" s="114"/>
      <c r="I316" s="114"/>
      <c r="J316" s="114"/>
      <c r="K316" s="114"/>
      <c r="L316" s="114"/>
      <c r="M316" s="114"/>
      <c r="N316" s="114"/>
      <c r="O316" s="114"/>
      <c r="P316" s="114"/>
      <c r="Q316" s="114"/>
      <c r="R316" s="114"/>
      <c r="S316" s="114"/>
      <c r="T316" s="114"/>
      <c r="U316" s="114"/>
      <c r="V316" s="114"/>
      <c r="W316" s="114"/>
      <c r="X316" s="114"/>
      <c r="Y316" s="114"/>
      <c r="Z316" s="114"/>
    </row>
    <row r="317" spans="1:26" ht="14.25" customHeight="1">
      <c r="A317" s="114"/>
      <c r="B317" s="114"/>
      <c r="C317" s="114"/>
      <c r="D317" s="114"/>
      <c r="E317" s="114"/>
      <c r="F317" s="114"/>
      <c r="G317" s="114"/>
      <c r="H317" s="114"/>
      <c r="I317" s="114"/>
      <c r="J317" s="114"/>
      <c r="K317" s="114"/>
      <c r="L317" s="114"/>
      <c r="M317" s="114"/>
      <c r="N317" s="114"/>
      <c r="O317" s="114"/>
      <c r="P317" s="114"/>
      <c r="Q317" s="114"/>
      <c r="R317" s="114"/>
      <c r="S317" s="114"/>
      <c r="T317" s="114"/>
      <c r="U317" s="114"/>
      <c r="V317" s="114"/>
      <c r="W317" s="114"/>
      <c r="X317" s="114"/>
      <c r="Y317" s="114"/>
      <c r="Z317" s="114"/>
    </row>
    <row r="318" spans="1:26" ht="14.25" customHeight="1">
      <c r="A318" s="114"/>
      <c r="B318" s="114"/>
      <c r="C318" s="114"/>
      <c r="D318" s="114"/>
      <c r="E318" s="114"/>
      <c r="F318" s="114"/>
      <c r="G318" s="114"/>
      <c r="H318" s="114"/>
      <c r="I318" s="114"/>
      <c r="J318" s="114"/>
      <c r="K318" s="114"/>
      <c r="L318" s="114"/>
      <c r="M318" s="114"/>
      <c r="N318" s="114"/>
      <c r="O318" s="114"/>
      <c r="P318" s="114"/>
      <c r="Q318" s="114"/>
      <c r="R318" s="114"/>
      <c r="S318" s="114"/>
      <c r="T318" s="114"/>
      <c r="U318" s="114"/>
      <c r="V318" s="114"/>
      <c r="W318" s="114"/>
      <c r="X318" s="114"/>
      <c r="Y318" s="114"/>
      <c r="Z318" s="114"/>
    </row>
    <row r="319" spans="1:26" ht="14.25" customHeight="1">
      <c r="A319" s="114"/>
      <c r="B319" s="114"/>
      <c r="C319" s="114"/>
      <c r="D319" s="114"/>
      <c r="E319" s="114"/>
      <c r="F319" s="114"/>
      <c r="G319" s="114"/>
      <c r="H319" s="114"/>
      <c r="I319" s="114"/>
      <c r="J319" s="114"/>
      <c r="K319" s="114"/>
      <c r="L319" s="114"/>
      <c r="M319" s="114"/>
      <c r="N319" s="114"/>
      <c r="O319" s="114"/>
      <c r="P319" s="114"/>
      <c r="Q319" s="114"/>
      <c r="R319" s="114"/>
      <c r="S319" s="114"/>
      <c r="T319" s="114"/>
      <c r="U319" s="114"/>
      <c r="V319" s="114"/>
      <c r="W319" s="114"/>
      <c r="X319" s="114"/>
      <c r="Y319" s="114"/>
      <c r="Z319" s="114"/>
    </row>
    <row r="320" spans="1:26" ht="14.25" customHeight="1">
      <c r="A320" s="114"/>
      <c r="B320" s="114"/>
      <c r="C320" s="114"/>
      <c r="D320" s="114"/>
      <c r="E320" s="114"/>
      <c r="F320" s="114"/>
      <c r="G320" s="114"/>
      <c r="H320" s="114"/>
      <c r="I320" s="114"/>
      <c r="J320" s="114"/>
      <c r="K320" s="114"/>
      <c r="L320" s="114"/>
      <c r="M320" s="114"/>
      <c r="N320" s="114"/>
      <c r="O320" s="114"/>
      <c r="P320" s="114"/>
      <c r="Q320" s="114"/>
      <c r="R320" s="114"/>
      <c r="S320" s="114"/>
      <c r="T320" s="114"/>
      <c r="U320" s="114"/>
      <c r="V320" s="114"/>
      <c r="W320" s="114"/>
      <c r="X320" s="114"/>
      <c r="Y320" s="114"/>
      <c r="Z320" s="114"/>
    </row>
    <row r="321" spans="1:26" ht="14.25" customHeight="1">
      <c r="A321" s="114"/>
      <c r="B321" s="114"/>
      <c r="C321" s="114"/>
      <c r="D321" s="114"/>
      <c r="E321" s="114"/>
      <c r="F321" s="114"/>
      <c r="G321" s="114"/>
      <c r="H321" s="114"/>
      <c r="I321" s="114"/>
      <c r="J321" s="114"/>
      <c r="K321" s="114"/>
      <c r="L321" s="114"/>
      <c r="M321" s="114"/>
      <c r="N321" s="114"/>
      <c r="O321" s="114"/>
      <c r="P321" s="114"/>
      <c r="Q321" s="114"/>
      <c r="R321" s="114"/>
      <c r="S321" s="114"/>
      <c r="T321" s="114"/>
      <c r="U321" s="114"/>
      <c r="V321" s="114"/>
      <c r="W321" s="114"/>
      <c r="X321" s="114"/>
      <c r="Y321" s="114"/>
      <c r="Z321" s="114"/>
    </row>
    <row r="322" spans="1:26" ht="14.25" customHeight="1">
      <c r="A322" s="114"/>
      <c r="B322" s="114"/>
      <c r="C322" s="114"/>
      <c r="D322" s="114"/>
      <c r="E322" s="114"/>
      <c r="F322" s="114"/>
      <c r="G322" s="114"/>
      <c r="H322" s="114"/>
      <c r="I322" s="114"/>
      <c r="J322" s="114"/>
      <c r="K322" s="114"/>
      <c r="L322" s="114"/>
      <c r="M322" s="114"/>
      <c r="N322" s="114"/>
      <c r="O322" s="114"/>
      <c r="P322" s="114"/>
      <c r="Q322" s="114"/>
      <c r="R322" s="114"/>
      <c r="S322" s="114"/>
      <c r="T322" s="114"/>
      <c r="U322" s="114"/>
      <c r="V322" s="114"/>
      <c r="W322" s="114"/>
      <c r="X322" s="114"/>
      <c r="Y322" s="114"/>
      <c r="Z322" s="114"/>
    </row>
    <row r="323" spans="1:26" ht="14.25" customHeight="1">
      <c r="A323" s="114"/>
      <c r="B323" s="114"/>
      <c r="C323" s="114"/>
      <c r="D323" s="114"/>
      <c r="E323" s="114"/>
      <c r="F323" s="114"/>
      <c r="G323" s="114"/>
      <c r="H323" s="114"/>
      <c r="I323" s="114"/>
      <c r="J323" s="114"/>
      <c r="K323" s="114"/>
      <c r="L323" s="114"/>
      <c r="M323" s="114"/>
      <c r="N323" s="114"/>
      <c r="O323" s="114"/>
      <c r="P323" s="114"/>
      <c r="Q323" s="114"/>
      <c r="R323" s="114"/>
      <c r="S323" s="114"/>
      <c r="T323" s="114"/>
      <c r="U323" s="114"/>
      <c r="V323" s="114"/>
      <c r="W323" s="114"/>
      <c r="X323" s="114"/>
      <c r="Y323" s="114"/>
      <c r="Z323" s="114"/>
    </row>
    <row r="324" spans="1:26" ht="14.25" customHeight="1">
      <c r="A324" s="114"/>
      <c r="B324" s="114"/>
      <c r="C324" s="114"/>
      <c r="D324" s="114"/>
      <c r="E324" s="114"/>
      <c r="F324" s="114"/>
      <c r="G324" s="114"/>
      <c r="H324" s="114"/>
      <c r="I324" s="114"/>
      <c r="J324" s="114"/>
      <c r="K324" s="114"/>
      <c r="L324" s="114"/>
      <c r="M324" s="114"/>
      <c r="N324" s="114"/>
      <c r="O324" s="114"/>
      <c r="P324" s="114"/>
      <c r="Q324" s="114"/>
      <c r="R324" s="114"/>
      <c r="S324" s="114"/>
      <c r="T324" s="114"/>
      <c r="U324" s="114"/>
      <c r="V324" s="114"/>
      <c r="W324" s="114"/>
      <c r="X324" s="114"/>
      <c r="Y324" s="114"/>
      <c r="Z324" s="114"/>
    </row>
    <row r="325" spans="1:26" ht="14.25" customHeight="1">
      <c r="A325" s="114"/>
      <c r="B325" s="114"/>
      <c r="C325" s="114"/>
      <c r="D325" s="114"/>
      <c r="E325" s="114"/>
      <c r="F325" s="114"/>
      <c r="G325" s="114"/>
      <c r="H325" s="114"/>
      <c r="I325" s="114"/>
      <c r="J325" s="114"/>
      <c r="K325" s="114"/>
      <c r="L325" s="114"/>
      <c r="M325" s="114"/>
      <c r="N325" s="114"/>
      <c r="O325" s="114"/>
      <c r="P325" s="114"/>
      <c r="Q325" s="114"/>
      <c r="R325" s="114"/>
      <c r="S325" s="114"/>
      <c r="T325" s="114"/>
      <c r="U325" s="114"/>
      <c r="V325" s="114"/>
      <c r="W325" s="114"/>
      <c r="X325" s="114"/>
      <c r="Y325" s="114"/>
      <c r="Z325" s="114"/>
    </row>
    <row r="326" spans="1:26" ht="14.25" customHeight="1">
      <c r="A326" s="114"/>
      <c r="B326" s="114"/>
      <c r="C326" s="114"/>
      <c r="D326" s="114"/>
      <c r="E326" s="114"/>
      <c r="F326" s="114"/>
      <c r="G326" s="114"/>
      <c r="H326" s="114"/>
      <c r="I326" s="114"/>
      <c r="J326" s="114"/>
      <c r="K326" s="114"/>
      <c r="L326" s="114"/>
      <c r="M326" s="114"/>
      <c r="N326" s="114"/>
      <c r="O326" s="114"/>
      <c r="P326" s="114"/>
      <c r="Q326" s="114"/>
      <c r="R326" s="114"/>
      <c r="S326" s="114"/>
      <c r="T326" s="114"/>
      <c r="U326" s="114"/>
      <c r="V326" s="114"/>
      <c r="W326" s="114"/>
      <c r="X326" s="114"/>
      <c r="Y326" s="114"/>
      <c r="Z326" s="114"/>
    </row>
    <row r="327" spans="1:26" ht="14.25" customHeight="1">
      <c r="A327" s="114"/>
      <c r="B327" s="114"/>
      <c r="C327" s="114"/>
      <c r="D327" s="114"/>
      <c r="E327" s="114"/>
      <c r="F327" s="114"/>
      <c r="G327" s="114"/>
      <c r="H327" s="114"/>
      <c r="I327" s="114"/>
      <c r="J327" s="114"/>
      <c r="K327" s="114"/>
      <c r="L327" s="114"/>
      <c r="M327" s="114"/>
      <c r="N327" s="114"/>
      <c r="O327" s="114"/>
      <c r="P327" s="114"/>
      <c r="Q327" s="114"/>
      <c r="R327" s="114"/>
      <c r="S327" s="114"/>
      <c r="T327" s="114"/>
      <c r="U327" s="114"/>
      <c r="V327" s="114"/>
      <c r="W327" s="114"/>
      <c r="X327" s="114"/>
      <c r="Y327" s="114"/>
      <c r="Z327" s="114"/>
    </row>
    <row r="328" spans="1:26" ht="14.25" customHeight="1">
      <c r="A328" s="114"/>
      <c r="B328" s="114"/>
      <c r="C328" s="114"/>
      <c r="D328" s="114"/>
      <c r="E328" s="114"/>
      <c r="F328" s="114"/>
      <c r="G328" s="114"/>
      <c r="H328" s="114"/>
      <c r="I328" s="114"/>
      <c r="J328" s="114"/>
      <c r="K328" s="114"/>
      <c r="L328" s="114"/>
      <c r="M328" s="114"/>
      <c r="N328" s="114"/>
      <c r="O328" s="114"/>
      <c r="P328" s="114"/>
      <c r="Q328" s="114"/>
      <c r="R328" s="114"/>
      <c r="S328" s="114"/>
      <c r="T328" s="114"/>
      <c r="U328" s="114"/>
      <c r="V328" s="114"/>
      <c r="W328" s="114"/>
      <c r="X328" s="114"/>
      <c r="Y328" s="114"/>
      <c r="Z328" s="114"/>
    </row>
    <row r="329" spans="1:26" ht="14.25" customHeight="1">
      <c r="A329" s="114"/>
      <c r="B329" s="114"/>
      <c r="C329" s="114"/>
      <c r="D329" s="114"/>
      <c r="E329" s="114"/>
      <c r="F329" s="114"/>
      <c r="G329" s="114"/>
      <c r="H329" s="114"/>
      <c r="I329" s="114"/>
      <c r="J329" s="114"/>
      <c r="K329" s="114"/>
      <c r="L329" s="114"/>
      <c r="M329" s="114"/>
      <c r="N329" s="114"/>
      <c r="O329" s="114"/>
      <c r="P329" s="114"/>
      <c r="Q329" s="114"/>
      <c r="R329" s="114"/>
      <c r="S329" s="114"/>
      <c r="T329" s="114"/>
      <c r="U329" s="114"/>
      <c r="V329" s="114"/>
      <c r="W329" s="114"/>
      <c r="X329" s="114"/>
      <c r="Y329" s="114"/>
      <c r="Z329" s="114"/>
    </row>
    <row r="330" spans="1:26" ht="14.25" customHeight="1">
      <c r="A330" s="114"/>
      <c r="B330" s="114"/>
      <c r="C330" s="114"/>
      <c r="D330" s="114"/>
      <c r="E330" s="114"/>
      <c r="F330" s="114"/>
      <c r="G330" s="114"/>
      <c r="H330" s="114"/>
      <c r="I330" s="114"/>
      <c r="J330" s="114"/>
      <c r="K330" s="114"/>
      <c r="L330" s="114"/>
      <c r="M330" s="114"/>
      <c r="N330" s="114"/>
      <c r="O330" s="114"/>
      <c r="P330" s="114"/>
      <c r="Q330" s="114"/>
      <c r="R330" s="114"/>
      <c r="S330" s="114"/>
      <c r="T330" s="114"/>
      <c r="U330" s="114"/>
      <c r="V330" s="114"/>
      <c r="W330" s="114"/>
      <c r="X330" s="114"/>
      <c r="Y330" s="114"/>
      <c r="Z330" s="114"/>
    </row>
    <row r="331" spans="1:26" ht="14.25" customHeight="1">
      <c r="A331" s="114"/>
      <c r="B331" s="114"/>
      <c r="C331" s="114"/>
      <c r="D331" s="114"/>
      <c r="E331" s="114"/>
      <c r="F331" s="114"/>
      <c r="G331" s="114"/>
      <c r="H331" s="114"/>
      <c r="I331" s="114"/>
      <c r="J331" s="114"/>
      <c r="K331" s="114"/>
      <c r="L331" s="114"/>
      <c r="M331" s="114"/>
      <c r="N331" s="114"/>
      <c r="O331" s="114"/>
      <c r="P331" s="114"/>
      <c r="Q331" s="114"/>
      <c r="R331" s="114"/>
      <c r="S331" s="114"/>
      <c r="T331" s="114"/>
      <c r="U331" s="114"/>
      <c r="V331" s="114"/>
      <c r="W331" s="114"/>
      <c r="X331" s="114"/>
      <c r="Y331" s="114"/>
      <c r="Z331" s="114"/>
    </row>
    <row r="332" spans="1:26" ht="14.25" customHeight="1">
      <c r="A332" s="114"/>
      <c r="B332" s="114"/>
      <c r="C332" s="114"/>
      <c r="D332" s="114"/>
      <c r="E332" s="114"/>
      <c r="F332" s="114"/>
      <c r="G332" s="114"/>
      <c r="H332" s="114"/>
      <c r="I332" s="114"/>
      <c r="J332" s="114"/>
      <c r="K332" s="114"/>
      <c r="L332" s="114"/>
      <c r="M332" s="114"/>
      <c r="N332" s="114"/>
      <c r="O332" s="114"/>
      <c r="P332" s="114"/>
      <c r="Q332" s="114"/>
      <c r="R332" s="114"/>
      <c r="S332" s="114"/>
      <c r="T332" s="114"/>
      <c r="U332" s="114"/>
      <c r="V332" s="114"/>
      <c r="W332" s="114"/>
      <c r="X332" s="114"/>
      <c r="Y332" s="114"/>
      <c r="Z332" s="114"/>
    </row>
    <row r="333" spans="1:26" ht="14.25" customHeight="1">
      <c r="A333" s="114"/>
      <c r="B333" s="114"/>
      <c r="C333" s="114"/>
      <c r="D333" s="114"/>
      <c r="E333" s="114"/>
      <c r="F333" s="114"/>
      <c r="G333" s="114"/>
      <c r="H333" s="114"/>
      <c r="I333" s="114"/>
      <c r="J333" s="114"/>
      <c r="K333" s="114"/>
      <c r="L333" s="114"/>
      <c r="M333" s="114"/>
      <c r="N333" s="114"/>
      <c r="O333" s="114"/>
      <c r="P333" s="114"/>
      <c r="Q333" s="114"/>
      <c r="R333" s="114"/>
      <c r="S333" s="114"/>
      <c r="T333" s="114"/>
      <c r="U333" s="114"/>
      <c r="V333" s="114"/>
      <c r="W333" s="114"/>
      <c r="X333" s="114"/>
      <c r="Y333" s="114"/>
      <c r="Z333" s="114"/>
    </row>
    <row r="334" spans="1:26" ht="14.25" customHeight="1">
      <c r="A334" s="114"/>
      <c r="B334" s="114"/>
      <c r="C334" s="114"/>
      <c r="D334" s="114"/>
      <c r="E334" s="114"/>
      <c r="F334" s="114"/>
      <c r="G334" s="114"/>
      <c r="H334" s="114"/>
      <c r="I334" s="114"/>
      <c r="J334" s="114"/>
      <c r="K334" s="114"/>
      <c r="L334" s="114"/>
      <c r="M334" s="114"/>
      <c r="N334" s="114"/>
      <c r="O334" s="114"/>
      <c r="P334" s="114"/>
      <c r="Q334" s="114"/>
      <c r="R334" s="114"/>
      <c r="S334" s="114"/>
      <c r="T334" s="114"/>
      <c r="U334" s="114"/>
      <c r="V334" s="114"/>
      <c r="W334" s="114"/>
      <c r="X334" s="114"/>
      <c r="Y334" s="114"/>
      <c r="Z334" s="114"/>
    </row>
    <row r="335" spans="1:26" ht="14.25" customHeight="1">
      <c r="A335" s="114"/>
      <c r="B335" s="114"/>
      <c r="C335" s="114"/>
      <c r="D335" s="114"/>
      <c r="E335" s="114"/>
      <c r="F335" s="114"/>
      <c r="G335" s="114"/>
      <c r="H335" s="114"/>
      <c r="I335" s="114"/>
      <c r="J335" s="114"/>
      <c r="K335" s="114"/>
      <c r="L335" s="114"/>
      <c r="M335" s="114"/>
      <c r="N335" s="114"/>
      <c r="O335" s="114"/>
      <c r="P335" s="114"/>
      <c r="Q335" s="114"/>
      <c r="R335" s="114"/>
      <c r="S335" s="114"/>
      <c r="T335" s="114"/>
      <c r="U335" s="114"/>
      <c r="V335" s="114"/>
      <c r="W335" s="114"/>
      <c r="X335" s="114"/>
      <c r="Y335" s="114"/>
      <c r="Z335" s="114"/>
    </row>
    <row r="336" spans="1:26" ht="14.25" customHeight="1">
      <c r="A336" s="114"/>
      <c r="B336" s="114"/>
      <c r="C336" s="114"/>
      <c r="D336" s="114"/>
      <c r="E336" s="114"/>
      <c r="F336" s="114"/>
      <c r="G336" s="114"/>
      <c r="H336" s="114"/>
      <c r="I336" s="114"/>
      <c r="J336" s="114"/>
      <c r="K336" s="114"/>
      <c r="L336" s="114"/>
      <c r="M336" s="114"/>
      <c r="N336" s="114"/>
      <c r="O336" s="114"/>
      <c r="P336" s="114"/>
      <c r="Q336" s="114"/>
      <c r="R336" s="114"/>
      <c r="S336" s="114"/>
      <c r="T336" s="114"/>
      <c r="U336" s="114"/>
      <c r="V336" s="114"/>
      <c r="W336" s="114"/>
      <c r="X336" s="114"/>
      <c r="Y336" s="114"/>
      <c r="Z336" s="114"/>
    </row>
    <row r="337" spans="1:26" ht="14.25" customHeight="1">
      <c r="A337" s="114"/>
      <c r="B337" s="114"/>
      <c r="C337" s="114"/>
      <c r="D337" s="114"/>
      <c r="E337" s="114"/>
      <c r="F337" s="114"/>
      <c r="G337" s="114"/>
      <c r="H337" s="114"/>
      <c r="I337" s="114"/>
      <c r="J337" s="114"/>
      <c r="K337" s="114"/>
      <c r="L337" s="114"/>
      <c r="M337" s="114"/>
      <c r="N337" s="114"/>
      <c r="O337" s="114"/>
      <c r="P337" s="114"/>
      <c r="Q337" s="114"/>
      <c r="R337" s="114"/>
      <c r="S337" s="114"/>
      <c r="T337" s="114"/>
      <c r="U337" s="114"/>
      <c r="V337" s="114"/>
      <c r="W337" s="114"/>
      <c r="X337" s="114"/>
      <c r="Y337" s="114"/>
      <c r="Z337" s="114"/>
    </row>
    <row r="338" spans="1:26" ht="14.25" customHeight="1">
      <c r="A338" s="114"/>
      <c r="B338" s="114"/>
      <c r="C338" s="114"/>
      <c r="D338" s="114"/>
      <c r="E338" s="114"/>
      <c r="F338" s="114"/>
      <c r="G338" s="114"/>
      <c r="H338" s="114"/>
      <c r="I338" s="114"/>
      <c r="J338" s="114"/>
      <c r="K338" s="114"/>
      <c r="L338" s="114"/>
      <c r="M338" s="114"/>
      <c r="N338" s="114"/>
      <c r="O338" s="114"/>
      <c r="P338" s="114"/>
      <c r="Q338" s="114"/>
      <c r="R338" s="114"/>
      <c r="S338" s="114"/>
      <c r="T338" s="114"/>
      <c r="U338" s="114"/>
      <c r="V338" s="114"/>
      <c r="W338" s="114"/>
      <c r="X338" s="114"/>
      <c r="Y338" s="114"/>
      <c r="Z338" s="114"/>
    </row>
    <row r="339" spans="1:26" ht="14.25" customHeight="1">
      <c r="A339" s="114"/>
      <c r="B339" s="114"/>
      <c r="C339" s="114"/>
      <c r="D339" s="114"/>
      <c r="E339" s="114"/>
      <c r="F339" s="114"/>
      <c r="G339" s="114"/>
      <c r="H339" s="114"/>
      <c r="I339" s="114"/>
      <c r="J339" s="114"/>
      <c r="K339" s="114"/>
      <c r="L339" s="114"/>
      <c r="M339" s="114"/>
      <c r="N339" s="114"/>
      <c r="O339" s="114"/>
      <c r="P339" s="114"/>
      <c r="Q339" s="114"/>
      <c r="R339" s="114"/>
      <c r="S339" s="114"/>
      <c r="T339" s="114"/>
      <c r="U339" s="114"/>
      <c r="V339" s="114"/>
      <c r="W339" s="114"/>
      <c r="X339" s="114"/>
      <c r="Y339" s="114"/>
      <c r="Z339" s="114"/>
    </row>
    <row r="340" spans="1:26" ht="14.25" customHeight="1">
      <c r="A340" s="114"/>
      <c r="B340" s="114"/>
      <c r="C340" s="114"/>
      <c r="D340" s="114"/>
      <c r="E340" s="114"/>
      <c r="F340" s="114"/>
      <c r="G340" s="114"/>
      <c r="H340" s="114"/>
      <c r="I340" s="114"/>
      <c r="J340" s="114"/>
      <c r="K340" s="114"/>
      <c r="L340" s="114"/>
      <c r="M340" s="114"/>
      <c r="N340" s="114"/>
      <c r="O340" s="114"/>
      <c r="P340" s="114"/>
      <c r="Q340" s="114"/>
      <c r="R340" s="114"/>
      <c r="S340" s="114"/>
      <c r="T340" s="114"/>
      <c r="U340" s="114"/>
      <c r="V340" s="114"/>
      <c r="W340" s="114"/>
      <c r="X340" s="114"/>
      <c r="Y340" s="114"/>
      <c r="Z340" s="114"/>
    </row>
    <row r="341" spans="1:26" ht="14.25" customHeight="1">
      <c r="A341" s="114"/>
      <c r="B341" s="114"/>
      <c r="C341" s="114"/>
      <c r="D341" s="114"/>
      <c r="E341" s="114"/>
      <c r="F341" s="114"/>
      <c r="G341" s="114"/>
      <c r="H341" s="114"/>
      <c r="I341" s="114"/>
      <c r="J341" s="114"/>
      <c r="K341" s="114"/>
      <c r="L341" s="114"/>
      <c r="M341" s="114"/>
      <c r="N341" s="114"/>
      <c r="O341" s="114"/>
      <c r="P341" s="114"/>
      <c r="Q341" s="114"/>
      <c r="R341" s="114"/>
      <c r="S341" s="114"/>
      <c r="T341" s="114"/>
      <c r="U341" s="114"/>
      <c r="V341" s="114"/>
      <c r="W341" s="114"/>
      <c r="X341" s="114"/>
      <c r="Y341" s="114"/>
      <c r="Z341" s="114"/>
    </row>
    <row r="342" spans="1:26" ht="14.25" customHeight="1">
      <c r="A342" s="114"/>
      <c r="B342" s="114"/>
      <c r="C342" s="114"/>
      <c r="D342" s="114"/>
      <c r="E342" s="114"/>
      <c r="F342" s="114"/>
      <c r="G342" s="114"/>
      <c r="H342" s="114"/>
      <c r="I342" s="114"/>
      <c r="J342" s="114"/>
      <c r="K342" s="114"/>
      <c r="L342" s="114"/>
      <c r="M342" s="114"/>
      <c r="N342" s="114"/>
      <c r="O342" s="114"/>
      <c r="P342" s="114"/>
      <c r="Q342" s="114"/>
      <c r="R342" s="114"/>
      <c r="S342" s="114"/>
      <c r="T342" s="114"/>
      <c r="U342" s="114"/>
      <c r="V342" s="114"/>
      <c r="W342" s="114"/>
      <c r="X342" s="114"/>
      <c r="Y342" s="114"/>
      <c r="Z342" s="114"/>
    </row>
    <row r="343" spans="1:26" ht="14.25" customHeight="1">
      <c r="A343" s="114"/>
      <c r="B343" s="114"/>
      <c r="C343" s="114"/>
      <c r="D343" s="114"/>
      <c r="E343" s="114"/>
      <c r="F343" s="114"/>
      <c r="G343" s="114"/>
      <c r="H343" s="114"/>
      <c r="I343" s="114"/>
      <c r="J343" s="114"/>
      <c r="K343" s="114"/>
      <c r="L343" s="114"/>
      <c r="M343" s="114"/>
      <c r="N343" s="114"/>
      <c r="O343" s="114"/>
      <c r="P343" s="114"/>
      <c r="Q343" s="114"/>
      <c r="R343" s="114"/>
      <c r="S343" s="114"/>
      <c r="T343" s="114"/>
      <c r="U343" s="114"/>
      <c r="V343" s="114"/>
      <c r="W343" s="114"/>
      <c r="X343" s="114"/>
      <c r="Y343" s="114"/>
      <c r="Z343" s="114"/>
    </row>
    <row r="344" spans="1:26" ht="14.25" customHeight="1">
      <c r="A344" s="114"/>
      <c r="B344" s="114"/>
      <c r="C344" s="114"/>
      <c r="D344" s="114"/>
      <c r="E344" s="114"/>
      <c r="F344" s="114"/>
      <c r="G344" s="114"/>
      <c r="H344" s="114"/>
      <c r="I344" s="114"/>
      <c r="J344" s="114"/>
      <c r="K344" s="114"/>
      <c r="L344" s="114"/>
      <c r="M344" s="114"/>
      <c r="N344" s="114"/>
      <c r="O344" s="114"/>
      <c r="P344" s="114"/>
      <c r="Q344" s="114"/>
      <c r="R344" s="114"/>
      <c r="S344" s="114"/>
      <c r="T344" s="114"/>
      <c r="U344" s="114"/>
      <c r="V344" s="114"/>
      <c r="W344" s="114"/>
      <c r="X344" s="114"/>
      <c r="Y344" s="114"/>
      <c r="Z344" s="114"/>
    </row>
    <row r="345" spans="1:26" ht="14.25" customHeight="1">
      <c r="A345" s="114"/>
      <c r="B345" s="114"/>
      <c r="C345" s="114"/>
      <c r="D345" s="114"/>
      <c r="E345" s="114"/>
      <c r="F345" s="114"/>
      <c r="G345" s="114"/>
      <c r="H345" s="114"/>
      <c r="I345" s="114"/>
      <c r="J345" s="114"/>
      <c r="K345" s="114"/>
      <c r="L345" s="114"/>
      <c r="M345" s="114"/>
      <c r="N345" s="114"/>
      <c r="O345" s="114"/>
      <c r="P345" s="114"/>
      <c r="Q345" s="114"/>
      <c r="R345" s="114"/>
      <c r="S345" s="114"/>
      <c r="T345" s="114"/>
      <c r="U345" s="114"/>
      <c r="V345" s="114"/>
      <c r="W345" s="114"/>
      <c r="X345" s="114"/>
      <c r="Y345" s="114"/>
      <c r="Z345" s="114"/>
    </row>
    <row r="346" spans="1:26" ht="14.25" customHeight="1">
      <c r="A346" s="114"/>
      <c r="B346" s="114"/>
      <c r="C346" s="114"/>
      <c r="D346" s="114"/>
      <c r="E346" s="114"/>
      <c r="F346" s="114"/>
      <c r="G346" s="114"/>
      <c r="H346" s="114"/>
      <c r="I346" s="114"/>
      <c r="J346" s="114"/>
      <c r="K346" s="114"/>
      <c r="L346" s="114"/>
      <c r="M346" s="114"/>
      <c r="N346" s="114"/>
      <c r="O346" s="114"/>
      <c r="P346" s="114"/>
      <c r="Q346" s="114"/>
      <c r="R346" s="114"/>
      <c r="S346" s="114"/>
      <c r="T346" s="114"/>
      <c r="U346" s="114"/>
      <c r="V346" s="114"/>
      <c r="W346" s="114"/>
      <c r="X346" s="114"/>
      <c r="Y346" s="114"/>
      <c r="Z346" s="114"/>
    </row>
    <row r="347" spans="1:26" ht="14.25" customHeight="1">
      <c r="A347" s="114"/>
      <c r="B347" s="114"/>
      <c r="C347" s="114"/>
      <c r="D347" s="114"/>
      <c r="E347" s="114"/>
      <c r="F347" s="114"/>
      <c r="G347" s="114"/>
      <c r="H347" s="114"/>
      <c r="I347" s="114"/>
      <c r="J347" s="114"/>
      <c r="K347" s="114"/>
      <c r="L347" s="114"/>
      <c r="M347" s="114"/>
      <c r="N347" s="114"/>
      <c r="O347" s="114"/>
      <c r="P347" s="114"/>
      <c r="Q347" s="114"/>
      <c r="R347" s="114"/>
      <c r="S347" s="114"/>
      <c r="T347" s="114"/>
      <c r="U347" s="114"/>
      <c r="V347" s="114"/>
      <c r="W347" s="114"/>
      <c r="X347" s="114"/>
      <c r="Y347" s="114"/>
      <c r="Z347" s="114"/>
    </row>
    <row r="348" spans="1:26" ht="14.25" customHeight="1">
      <c r="A348" s="114"/>
      <c r="B348" s="114"/>
      <c r="C348" s="114"/>
      <c r="D348" s="114"/>
      <c r="E348" s="114"/>
      <c r="F348" s="114"/>
      <c r="G348" s="114"/>
      <c r="H348" s="114"/>
      <c r="I348" s="114"/>
      <c r="J348" s="114"/>
      <c r="K348" s="114"/>
      <c r="L348" s="114"/>
      <c r="M348" s="114"/>
      <c r="N348" s="114"/>
      <c r="O348" s="114"/>
      <c r="P348" s="114"/>
      <c r="Q348" s="114"/>
      <c r="R348" s="114"/>
      <c r="S348" s="114"/>
      <c r="T348" s="114"/>
      <c r="U348" s="114"/>
      <c r="V348" s="114"/>
      <c r="W348" s="114"/>
      <c r="X348" s="114"/>
      <c r="Y348" s="114"/>
      <c r="Z348" s="114"/>
    </row>
    <row r="349" spans="1:26" ht="14.25" customHeight="1">
      <c r="A349" s="114"/>
      <c r="B349" s="114"/>
      <c r="C349" s="114"/>
      <c r="D349" s="114"/>
      <c r="E349" s="114"/>
      <c r="F349" s="114"/>
      <c r="G349" s="114"/>
      <c r="H349" s="114"/>
      <c r="I349" s="114"/>
      <c r="J349" s="114"/>
      <c r="K349" s="114"/>
      <c r="L349" s="114"/>
      <c r="M349" s="114"/>
      <c r="N349" s="114"/>
      <c r="O349" s="114"/>
      <c r="P349" s="114"/>
      <c r="Q349" s="114"/>
      <c r="R349" s="114"/>
      <c r="S349" s="114"/>
      <c r="T349" s="114"/>
      <c r="U349" s="114"/>
      <c r="V349" s="114"/>
      <c r="W349" s="114"/>
      <c r="X349" s="114"/>
      <c r="Y349" s="114"/>
      <c r="Z349" s="114"/>
    </row>
    <row r="350" spans="1:26" ht="14.25" customHeight="1">
      <c r="A350" s="114"/>
      <c r="B350" s="114"/>
      <c r="C350" s="114"/>
      <c r="D350" s="114"/>
      <c r="E350" s="114"/>
      <c r="F350" s="114"/>
      <c r="G350" s="114"/>
      <c r="H350" s="114"/>
      <c r="I350" s="114"/>
      <c r="J350" s="114"/>
      <c r="K350" s="114"/>
      <c r="L350" s="114"/>
      <c r="M350" s="114"/>
      <c r="N350" s="114"/>
      <c r="O350" s="114"/>
      <c r="P350" s="114"/>
      <c r="Q350" s="114"/>
      <c r="R350" s="114"/>
      <c r="S350" s="114"/>
      <c r="T350" s="114"/>
      <c r="U350" s="114"/>
      <c r="V350" s="114"/>
      <c r="W350" s="114"/>
      <c r="X350" s="114"/>
      <c r="Y350" s="114"/>
      <c r="Z350" s="114"/>
    </row>
    <row r="351" spans="1:26" ht="14.25" customHeight="1">
      <c r="A351" s="114"/>
      <c r="B351" s="114"/>
      <c r="C351" s="114"/>
      <c r="D351" s="114"/>
      <c r="E351" s="114"/>
      <c r="F351" s="114"/>
      <c r="G351" s="114"/>
      <c r="H351" s="114"/>
      <c r="I351" s="114"/>
      <c r="J351" s="114"/>
      <c r="K351" s="114"/>
      <c r="L351" s="114"/>
      <c r="M351" s="114"/>
      <c r="N351" s="114"/>
      <c r="O351" s="114"/>
      <c r="P351" s="114"/>
      <c r="Q351" s="114"/>
      <c r="R351" s="114"/>
      <c r="S351" s="114"/>
      <c r="T351" s="114"/>
      <c r="U351" s="114"/>
      <c r="V351" s="114"/>
      <c r="W351" s="114"/>
      <c r="X351" s="114"/>
      <c r="Y351" s="114"/>
      <c r="Z351" s="114"/>
    </row>
    <row r="352" spans="1:26" ht="14.25" customHeight="1">
      <c r="A352" s="114"/>
      <c r="B352" s="114"/>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4"/>
    </row>
    <row r="353" spans="1:26" ht="14.25" customHeight="1">
      <c r="A353" s="114"/>
      <c r="B353" s="114"/>
      <c r="C353" s="114"/>
      <c r="D353" s="114"/>
      <c r="E353" s="114"/>
      <c r="F353" s="114"/>
      <c r="G353" s="114"/>
      <c r="H353" s="114"/>
      <c r="I353" s="114"/>
      <c r="J353" s="114"/>
      <c r="K353" s="114"/>
      <c r="L353" s="114"/>
      <c r="M353" s="114"/>
      <c r="N353" s="114"/>
      <c r="O353" s="114"/>
      <c r="P353" s="114"/>
      <c r="Q353" s="114"/>
      <c r="R353" s="114"/>
      <c r="S353" s="114"/>
      <c r="T353" s="114"/>
      <c r="U353" s="114"/>
      <c r="V353" s="114"/>
      <c r="W353" s="114"/>
      <c r="X353" s="114"/>
      <c r="Y353" s="114"/>
      <c r="Z353" s="114"/>
    </row>
    <row r="354" spans="1:26" ht="14.25" customHeight="1">
      <c r="A354" s="114"/>
      <c r="B354" s="114"/>
      <c r="C354" s="114"/>
      <c r="D354" s="114"/>
      <c r="E354" s="114"/>
      <c r="F354" s="114"/>
      <c r="G354" s="114"/>
      <c r="H354" s="114"/>
      <c r="I354" s="114"/>
      <c r="J354" s="114"/>
      <c r="K354" s="114"/>
      <c r="L354" s="114"/>
      <c r="M354" s="114"/>
      <c r="N354" s="114"/>
      <c r="O354" s="114"/>
      <c r="P354" s="114"/>
      <c r="Q354" s="114"/>
      <c r="R354" s="114"/>
      <c r="S354" s="114"/>
      <c r="T354" s="114"/>
      <c r="U354" s="114"/>
      <c r="V354" s="114"/>
      <c r="W354" s="114"/>
      <c r="X354" s="114"/>
      <c r="Y354" s="114"/>
      <c r="Z354" s="114"/>
    </row>
    <row r="355" spans="1:26" ht="14.25" customHeight="1">
      <c r="A355" s="114"/>
      <c r="B355" s="114"/>
      <c r="C355" s="114"/>
      <c r="D355" s="114"/>
      <c r="E355" s="114"/>
      <c r="F355" s="114"/>
      <c r="G355" s="114"/>
      <c r="H355" s="114"/>
      <c r="I355" s="114"/>
      <c r="J355" s="114"/>
      <c r="K355" s="114"/>
      <c r="L355" s="114"/>
      <c r="M355" s="114"/>
      <c r="N355" s="114"/>
      <c r="O355" s="114"/>
      <c r="P355" s="114"/>
      <c r="Q355" s="114"/>
      <c r="R355" s="114"/>
      <c r="S355" s="114"/>
      <c r="T355" s="114"/>
      <c r="U355" s="114"/>
      <c r="V355" s="114"/>
      <c r="W355" s="114"/>
      <c r="X355" s="114"/>
      <c r="Y355" s="114"/>
      <c r="Z355" s="114"/>
    </row>
    <row r="356" spans="1:26" ht="14.25" customHeight="1">
      <c r="A356" s="114"/>
      <c r="B356" s="114"/>
      <c r="C356" s="114"/>
      <c r="D356" s="114"/>
      <c r="E356" s="114"/>
      <c r="F356" s="114"/>
      <c r="G356" s="114"/>
      <c r="H356" s="114"/>
      <c r="I356" s="114"/>
      <c r="J356" s="114"/>
      <c r="K356" s="114"/>
      <c r="L356" s="114"/>
      <c r="M356" s="114"/>
      <c r="N356" s="114"/>
      <c r="O356" s="114"/>
      <c r="P356" s="114"/>
      <c r="Q356" s="114"/>
      <c r="R356" s="114"/>
      <c r="S356" s="114"/>
      <c r="T356" s="114"/>
      <c r="U356" s="114"/>
      <c r="V356" s="114"/>
      <c r="W356" s="114"/>
      <c r="X356" s="114"/>
      <c r="Y356" s="114"/>
      <c r="Z356" s="114"/>
    </row>
    <row r="357" spans="1:26" ht="14.25" customHeight="1">
      <c r="A357" s="114"/>
      <c r="B357" s="114"/>
      <c r="C357" s="114"/>
      <c r="D357" s="114"/>
      <c r="E357" s="114"/>
      <c r="F357" s="114"/>
      <c r="G357" s="114"/>
      <c r="H357" s="114"/>
      <c r="I357" s="114"/>
      <c r="J357" s="114"/>
      <c r="K357" s="114"/>
      <c r="L357" s="114"/>
      <c r="M357" s="114"/>
      <c r="N357" s="114"/>
      <c r="O357" s="114"/>
      <c r="P357" s="114"/>
      <c r="Q357" s="114"/>
      <c r="R357" s="114"/>
      <c r="S357" s="114"/>
      <c r="T357" s="114"/>
      <c r="U357" s="114"/>
      <c r="V357" s="114"/>
      <c r="W357" s="114"/>
      <c r="X357" s="114"/>
      <c r="Y357" s="114"/>
      <c r="Z357" s="114"/>
    </row>
    <row r="358" spans="1:26" ht="14.25" customHeight="1">
      <c r="A358" s="114"/>
      <c r="B358" s="114"/>
      <c r="C358" s="114"/>
      <c r="D358" s="114"/>
      <c r="E358" s="114"/>
      <c r="F358" s="114"/>
      <c r="G358" s="114"/>
      <c r="H358" s="114"/>
      <c r="I358" s="114"/>
      <c r="J358" s="114"/>
      <c r="K358" s="114"/>
      <c r="L358" s="114"/>
      <c r="M358" s="114"/>
      <c r="N358" s="114"/>
      <c r="O358" s="114"/>
      <c r="P358" s="114"/>
      <c r="Q358" s="114"/>
      <c r="R358" s="114"/>
      <c r="S358" s="114"/>
      <c r="T358" s="114"/>
      <c r="U358" s="114"/>
      <c r="V358" s="114"/>
      <c r="W358" s="114"/>
      <c r="X358" s="114"/>
      <c r="Y358" s="114"/>
      <c r="Z358" s="114"/>
    </row>
    <row r="359" spans="1:26" ht="14.25" customHeight="1">
      <c r="A359" s="114"/>
      <c r="B359" s="114"/>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row>
    <row r="360" spans="1:26" ht="14.25" customHeight="1">
      <c r="A360" s="114"/>
      <c r="B360" s="114"/>
      <c r="C360" s="114"/>
      <c r="D360" s="114"/>
      <c r="E360" s="114"/>
      <c r="F360" s="114"/>
      <c r="G360" s="114"/>
      <c r="H360" s="114"/>
      <c r="I360" s="114"/>
      <c r="J360" s="114"/>
      <c r="K360" s="114"/>
      <c r="L360" s="114"/>
      <c r="M360" s="114"/>
      <c r="N360" s="114"/>
      <c r="O360" s="114"/>
      <c r="P360" s="114"/>
      <c r="Q360" s="114"/>
      <c r="R360" s="114"/>
      <c r="S360" s="114"/>
      <c r="T360" s="114"/>
      <c r="U360" s="114"/>
      <c r="V360" s="114"/>
      <c r="W360" s="114"/>
      <c r="X360" s="114"/>
      <c r="Y360" s="114"/>
      <c r="Z360" s="114"/>
    </row>
    <row r="361" spans="1:26" ht="14.25" customHeight="1">
      <c r="A361" s="114"/>
      <c r="B361" s="114"/>
      <c r="C361" s="114"/>
      <c r="D361" s="114"/>
      <c r="E361" s="114"/>
      <c r="F361" s="114"/>
      <c r="G361" s="114"/>
      <c r="H361" s="114"/>
      <c r="I361" s="114"/>
      <c r="J361" s="114"/>
      <c r="K361" s="114"/>
      <c r="L361" s="114"/>
      <c r="M361" s="114"/>
      <c r="N361" s="114"/>
      <c r="O361" s="114"/>
      <c r="P361" s="114"/>
      <c r="Q361" s="114"/>
      <c r="R361" s="114"/>
      <c r="S361" s="114"/>
      <c r="T361" s="114"/>
      <c r="U361" s="114"/>
      <c r="V361" s="114"/>
      <c r="W361" s="114"/>
      <c r="X361" s="114"/>
      <c r="Y361" s="114"/>
      <c r="Z361" s="114"/>
    </row>
    <row r="362" spans="1:26" ht="14.25" customHeight="1">
      <c r="A362" s="114"/>
      <c r="B362" s="114"/>
      <c r="C362" s="114"/>
      <c r="D362" s="114"/>
      <c r="E362" s="114"/>
      <c r="F362" s="114"/>
      <c r="G362" s="114"/>
      <c r="H362" s="114"/>
      <c r="I362" s="114"/>
      <c r="J362" s="114"/>
      <c r="K362" s="114"/>
      <c r="L362" s="114"/>
      <c r="M362" s="114"/>
      <c r="N362" s="114"/>
      <c r="O362" s="114"/>
      <c r="P362" s="114"/>
      <c r="Q362" s="114"/>
      <c r="R362" s="114"/>
      <c r="S362" s="114"/>
      <c r="T362" s="114"/>
      <c r="U362" s="114"/>
      <c r="V362" s="114"/>
      <c r="W362" s="114"/>
      <c r="X362" s="114"/>
      <c r="Y362" s="114"/>
      <c r="Z362" s="114"/>
    </row>
    <row r="363" spans="1:26" ht="14.25" customHeight="1">
      <c r="A363" s="114"/>
      <c r="B363" s="114"/>
      <c r="C363" s="114"/>
      <c r="D363" s="114"/>
      <c r="E363" s="114"/>
      <c r="F363" s="114"/>
      <c r="G363" s="114"/>
      <c r="H363" s="114"/>
      <c r="I363" s="114"/>
      <c r="J363" s="114"/>
      <c r="K363" s="114"/>
      <c r="L363" s="114"/>
      <c r="M363" s="114"/>
      <c r="N363" s="114"/>
      <c r="O363" s="114"/>
      <c r="P363" s="114"/>
      <c r="Q363" s="114"/>
      <c r="R363" s="114"/>
      <c r="S363" s="114"/>
      <c r="T363" s="114"/>
      <c r="U363" s="114"/>
      <c r="V363" s="114"/>
      <c r="W363" s="114"/>
      <c r="X363" s="114"/>
      <c r="Y363" s="114"/>
      <c r="Z363" s="114"/>
    </row>
    <row r="364" spans="1:26" ht="14.25" customHeight="1">
      <c r="A364" s="114"/>
      <c r="B364" s="114"/>
      <c r="C364" s="114"/>
      <c r="D364" s="114"/>
      <c r="E364" s="114"/>
      <c r="F364" s="114"/>
      <c r="G364" s="114"/>
      <c r="H364" s="114"/>
      <c r="I364" s="114"/>
      <c r="J364" s="114"/>
      <c r="K364" s="114"/>
      <c r="L364" s="114"/>
      <c r="M364" s="114"/>
      <c r="N364" s="114"/>
      <c r="O364" s="114"/>
      <c r="P364" s="114"/>
      <c r="Q364" s="114"/>
      <c r="R364" s="114"/>
      <c r="S364" s="114"/>
      <c r="T364" s="114"/>
      <c r="U364" s="114"/>
      <c r="V364" s="114"/>
      <c r="W364" s="114"/>
      <c r="X364" s="114"/>
      <c r="Y364" s="114"/>
      <c r="Z364" s="114"/>
    </row>
    <row r="365" spans="1:26" ht="14.25" customHeight="1">
      <c r="A365" s="114"/>
      <c r="B365" s="114"/>
      <c r="C365" s="114"/>
      <c r="D365" s="114"/>
      <c r="E365" s="114"/>
      <c r="F365" s="114"/>
      <c r="G365" s="114"/>
      <c r="H365" s="114"/>
      <c r="I365" s="114"/>
      <c r="J365" s="114"/>
      <c r="K365" s="114"/>
      <c r="L365" s="114"/>
      <c r="M365" s="114"/>
      <c r="N365" s="114"/>
      <c r="O365" s="114"/>
      <c r="P365" s="114"/>
      <c r="Q365" s="114"/>
      <c r="R365" s="114"/>
      <c r="S365" s="114"/>
      <c r="T365" s="114"/>
      <c r="U365" s="114"/>
      <c r="V365" s="114"/>
      <c r="W365" s="114"/>
      <c r="X365" s="114"/>
      <c r="Y365" s="114"/>
      <c r="Z365" s="114"/>
    </row>
    <row r="366" spans="1:26" ht="14.25" customHeight="1">
      <c r="A366" s="114"/>
      <c r="B366" s="114"/>
      <c r="C366" s="114"/>
      <c r="D366" s="114"/>
      <c r="E366" s="114"/>
      <c r="F366" s="114"/>
      <c r="G366" s="114"/>
      <c r="H366" s="114"/>
      <c r="I366" s="114"/>
      <c r="J366" s="114"/>
      <c r="K366" s="114"/>
      <c r="L366" s="114"/>
      <c r="M366" s="114"/>
      <c r="N366" s="114"/>
      <c r="O366" s="114"/>
      <c r="P366" s="114"/>
      <c r="Q366" s="114"/>
      <c r="R366" s="114"/>
      <c r="S366" s="114"/>
      <c r="T366" s="114"/>
      <c r="U366" s="114"/>
      <c r="V366" s="114"/>
      <c r="W366" s="114"/>
      <c r="X366" s="114"/>
      <c r="Y366" s="114"/>
      <c r="Z366" s="114"/>
    </row>
    <row r="367" spans="1:26" ht="14.25" customHeight="1">
      <c r="A367" s="114"/>
      <c r="B367" s="114"/>
      <c r="C367" s="114"/>
      <c r="D367" s="114"/>
      <c r="E367" s="114"/>
      <c r="F367" s="114"/>
      <c r="G367" s="114"/>
      <c r="H367" s="114"/>
      <c r="I367" s="114"/>
      <c r="J367" s="114"/>
      <c r="K367" s="114"/>
      <c r="L367" s="114"/>
      <c r="M367" s="114"/>
      <c r="N367" s="114"/>
      <c r="O367" s="114"/>
      <c r="P367" s="114"/>
      <c r="Q367" s="114"/>
      <c r="R367" s="114"/>
      <c r="S367" s="114"/>
      <c r="T367" s="114"/>
      <c r="U367" s="114"/>
      <c r="V367" s="114"/>
      <c r="W367" s="114"/>
      <c r="X367" s="114"/>
      <c r="Y367" s="114"/>
      <c r="Z367" s="114"/>
    </row>
    <row r="368" spans="1:26" ht="14.25" customHeight="1">
      <c r="A368" s="114"/>
      <c r="B368" s="114"/>
      <c r="C368" s="114"/>
      <c r="D368" s="114"/>
      <c r="E368" s="114"/>
      <c r="F368" s="114"/>
      <c r="G368" s="114"/>
      <c r="H368" s="114"/>
      <c r="I368" s="114"/>
      <c r="J368" s="114"/>
      <c r="K368" s="114"/>
      <c r="L368" s="114"/>
      <c r="M368" s="114"/>
      <c r="N368" s="114"/>
      <c r="O368" s="114"/>
      <c r="P368" s="114"/>
      <c r="Q368" s="114"/>
      <c r="R368" s="114"/>
      <c r="S368" s="114"/>
      <c r="T368" s="114"/>
      <c r="U368" s="114"/>
      <c r="V368" s="114"/>
      <c r="W368" s="114"/>
      <c r="X368" s="114"/>
      <c r="Y368" s="114"/>
      <c r="Z368" s="114"/>
    </row>
    <row r="369" spans="1:26" ht="14.25" customHeight="1">
      <c r="A369" s="114"/>
      <c r="B369" s="114"/>
      <c r="C369" s="114"/>
      <c r="D369" s="114"/>
      <c r="E369" s="114"/>
      <c r="F369" s="114"/>
      <c r="G369" s="114"/>
      <c r="H369" s="114"/>
      <c r="I369" s="114"/>
      <c r="J369" s="114"/>
      <c r="K369" s="114"/>
      <c r="L369" s="114"/>
      <c r="M369" s="114"/>
      <c r="N369" s="114"/>
      <c r="O369" s="114"/>
      <c r="P369" s="114"/>
      <c r="Q369" s="114"/>
      <c r="R369" s="114"/>
      <c r="S369" s="114"/>
      <c r="T369" s="114"/>
      <c r="U369" s="114"/>
      <c r="V369" s="114"/>
      <c r="W369" s="114"/>
      <c r="X369" s="114"/>
      <c r="Y369" s="114"/>
      <c r="Z369" s="114"/>
    </row>
    <row r="370" spans="1:26" ht="14.25" customHeight="1">
      <c r="A370" s="114"/>
      <c r="B370" s="114"/>
      <c r="C370" s="114"/>
      <c r="D370" s="114"/>
      <c r="E370" s="114"/>
      <c r="F370" s="114"/>
      <c r="G370" s="114"/>
      <c r="H370" s="114"/>
      <c r="I370" s="114"/>
      <c r="J370" s="114"/>
      <c r="K370" s="114"/>
      <c r="L370" s="114"/>
      <c r="M370" s="114"/>
      <c r="N370" s="114"/>
      <c r="O370" s="114"/>
      <c r="P370" s="114"/>
      <c r="Q370" s="114"/>
      <c r="R370" s="114"/>
      <c r="S370" s="114"/>
      <c r="T370" s="114"/>
      <c r="U370" s="114"/>
      <c r="V370" s="114"/>
      <c r="W370" s="114"/>
      <c r="X370" s="114"/>
      <c r="Y370" s="114"/>
      <c r="Z370" s="114"/>
    </row>
    <row r="371" spans="1:26" ht="14.25" customHeight="1">
      <c r="A371" s="114"/>
      <c r="B371" s="114"/>
      <c r="C371" s="114"/>
      <c r="D371" s="114"/>
      <c r="E371" s="114"/>
      <c r="F371" s="114"/>
      <c r="G371" s="114"/>
      <c r="H371" s="114"/>
      <c r="I371" s="114"/>
      <c r="J371" s="114"/>
      <c r="K371" s="114"/>
      <c r="L371" s="114"/>
      <c r="M371" s="114"/>
      <c r="N371" s="114"/>
      <c r="O371" s="114"/>
      <c r="P371" s="114"/>
      <c r="Q371" s="114"/>
      <c r="R371" s="114"/>
      <c r="S371" s="114"/>
      <c r="T371" s="114"/>
      <c r="U371" s="114"/>
      <c r="V371" s="114"/>
      <c r="W371" s="114"/>
      <c r="X371" s="114"/>
      <c r="Y371" s="114"/>
      <c r="Z371" s="114"/>
    </row>
    <row r="372" spans="1:26" ht="14.25" customHeight="1">
      <c r="A372" s="114"/>
      <c r="B372" s="114"/>
      <c r="C372" s="114"/>
      <c r="D372" s="114"/>
      <c r="E372" s="114"/>
      <c r="F372" s="114"/>
      <c r="G372" s="114"/>
      <c r="H372" s="114"/>
      <c r="I372" s="114"/>
      <c r="J372" s="114"/>
      <c r="K372" s="114"/>
      <c r="L372" s="114"/>
      <c r="M372" s="114"/>
      <c r="N372" s="114"/>
      <c r="O372" s="114"/>
      <c r="P372" s="114"/>
      <c r="Q372" s="114"/>
      <c r="R372" s="114"/>
      <c r="S372" s="114"/>
      <c r="T372" s="114"/>
      <c r="U372" s="114"/>
      <c r="V372" s="114"/>
      <c r="W372" s="114"/>
      <c r="X372" s="114"/>
      <c r="Y372" s="114"/>
      <c r="Z372" s="114"/>
    </row>
    <row r="373" spans="1:26" ht="14.25" customHeight="1">
      <c r="A373" s="114"/>
      <c r="B373" s="114"/>
      <c r="C373" s="114"/>
      <c r="D373" s="114"/>
      <c r="E373" s="114"/>
      <c r="F373" s="114"/>
      <c r="G373" s="114"/>
      <c r="H373" s="114"/>
      <c r="I373" s="114"/>
      <c r="J373" s="114"/>
      <c r="K373" s="114"/>
      <c r="L373" s="114"/>
      <c r="M373" s="114"/>
      <c r="N373" s="114"/>
      <c r="O373" s="114"/>
      <c r="P373" s="114"/>
      <c r="Q373" s="114"/>
      <c r="R373" s="114"/>
      <c r="S373" s="114"/>
      <c r="T373" s="114"/>
      <c r="U373" s="114"/>
      <c r="V373" s="114"/>
      <c r="W373" s="114"/>
      <c r="X373" s="114"/>
      <c r="Y373" s="114"/>
      <c r="Z373" s="114"/>
    </row>
    <row r="374" spans="1:26" ht="14.25" customHeight="1">
      <c r="A374" s="114"/>
      <c r="B374" s="114"/>
      <c r="C374" s="114"/>
      <c r="D374" s="114"/>
      <c r="E374" s="114"/>
      <c r="F374" s="114"/>
      <c r="G374" s="114"/>
      <c r="H374" s="114"/>
      <c r="I374" s="114"/>
      <c r="J374" s="114"/>
      <c r="K374" s="114"/>
      <c r="L374" s="114"/>
      <c r="M374" s="114"/>
      <c r="N374" s="114"/>
      <c r="O374" s="114"/>
      <c r="P374" s="114"/>
      <c r="Q374" s="114"/>
      <c r="R374" s="114"/>
      <c r="S374" s="114"/>
      <c r="T374" s="114"/>
      <c r="U374" s="114"/>
      <c r="V374" s="114"/>
      <c r="W374" s="114"/>
      <c r="X374" s="114"/>
      <c r="Y374" s="114"/>
      <c r="Z374" s="114"/>
    </row>
    <row r="375" spans="1:26" ht="14.25" customHeight="1">
      <c r="A375" s="114"/>
      <c r="B375" s="114"/>
      <c r="C375" s="114"/>
      <c r="D375" s="114"/>
      <c r="E375" s="114"/>
      <c r="F375" s="114"/>
      <c r="G375" s="114"/>
      <c r="H375" s="114"/>
      <c r="I375" s="114"/>
      <c r="J375" s="114"/>
      <c r="K375" s="114"/>
      <c r="L375" s="114"/>
      <c r="M375" s="114"/>
      <c r="N375" s="114"/>
      <c r="O375" s="114"/>
      <c r="P375" s="114"/>
      <c r="Q375" s="114"/>
      <c r="R375" s="114"/>
      <c r="S375" s="114"/>
      <c r="T375" s="114"/>
      <c r="U375" s="114"/>
      <c r="V375" s="114"/>
      <c r="W375" s="114"/>
      <c r="X375" s="114"/>
      <c r="Y375" s="114"/>
      <c r="Z375" s="114"/>
    </row>
    <row r="376" spans="1:26" ht="14.25" customHeight="1">
      <c r="A376" s="114"/>
      <c r="B376" s="114"/>
      <c r="C376" s="114"/>
      <c r="D376" s="114"/>
      <c r="E376" s="114"/>
      <c r="F376" s="114"/>
      <c r="G376" s="114"/>
      <c r="H376" s="114"/>
      <c r="I376" s="114"/>
      <c r="J376" s="114"/>
      <c r="K376" s="114"/>
      <c r="L376" s="114"/>
      <c r="M376" s="114"/>
      <c r="N376" s="114"/>
      <c r="O376" s="114"/>
      <c r="P376" s="114"/>
      <c r="Q376" s="114"/>
      <c r="R376" s="114"/>
      <c r="S376" s="114"/>
      <c r="T376" s="114"/>
      <c r="U376" s="114"/>
      <c r="V376" s="114"/>
      <c r="W376" s="114"/>
      <c r="X376" s="114"/>
      <c r="Y376" s="114"/>
      <c r="Z376" s="114"/>
    </row>
    <row r="377" spans="1:26" ht="14.25" customHeight="1">
      <c r="A377" s="114"/>
      <c r="B377" s="114"/>
      <c r="C377" s="114"/>
      <c r="D377" s="114"/>
      <c r="E377" s="114"/>
      <c r="F377" s="114"/>
      <c r="G377" s="114"/>
      <c r="H377" s="114"/>
      <c r="I377" s="114"/>
      <c r="J377" s="114"/>
      <c r="K377" s="114"/>
      <c r="L377" s="114"/>
      <c r="M377" s="114"/>
      <c r="N377" s="114"/>
      <c r="O377" s="114"/>
      <c r="P377" s="114"/>
      <c r="Q377" s="114"/>
      <c r="R377" s="114"/>
      <c r="S377" s="114"/>
      <c r="T377" s="114"/>
      <c r="U377" s="114"/>
      <c r="V377" s="114"/>
      <c r="W377" s="114"/>
      <c r="X377" s="114"/>
      <c r="Y377" s="114"/>
      <c r="Z377" s="114"/>
    </row>
    <row r="378" spans="1:26" ht="14.25" customHeight="1">
      <c r="A378" s="114"/>
      <c r="B378" s="114"/>
      <c r="C378" s="114"/>
      <c r="D378" s="114"/>
      <c r="E378" s="114"/>
      <c r="F378" s="114"/>
      <c r="G378" s="114"/>
      <c r="H378" s="114"/>
      <c r="I378" s="114"/>
      <c r="J378" s="114"/>
      <c r="K378" s="114"/>
      <c r="L378" s="114"/>
      <c r="M378" s="114"/>
      <c r="N378" s="114"/>
      <c r="O378" s="114"/>
      <c r="P378" s="114"/>
      <c r="Q378" s="114"/>
      <c r="R378" s="114"/>
      <c r="S378" s="114"/>
      <c r="T378" s="114"/>
      <c r="U378" s="114"/>
      <c r="V378" s="114"/>
      <c r="W378" s="114"/>
      <c r="X378" s="114"/>
      <c r="Y378" s="114"/>
      <c r="Z378" s="114"/>
    </row>
    <row r="379" spans="1:26" ht="14.25" customHeight="1">
      <c r="A379" s="114"/>
      <c r="B379" s="114"/>
      <c r="C379" s="114"/>
      <c r="D379" s="114"/>
      <c r="E379" s="114"/>
      <c r="F379" s="114"/>
      <c r="G379" s="114"/>
      <c r="H379" s="114"/>
      <c r="I379" s="114"/>
      <c r="J379" s="114"/>
      <c r="K379" s="114"/>
      <c r="L379" s="114"/>
      <c r="M379" s="114"/>
      <c r="N379" s="114"/>
      <c r="O379" s="114"/>
      <c r="P379" s="114"/>
      <c r="Q379" s="114"/>
      <c r="R379" s="114"/>
      <c r="S379" s="114"/>
      <c r="T379" s="114"/>
      <c r="U379" s="114"/>
      <c r="V379" s="114"/>
      <c r="W379" s="114"/>
      <c r="X379" s="114"/>
      <c r="Y379" s="114"/>
      <c r="Z379" s="114"/>
    </row>
    <row r="380" spans="1:26" ht="14.25" customHeight="1">
      <c r="A380" s="114"/>
      <c r="B380" s="114"/>
      <c r="C380" s="114"/>
      <c r="D380" s="114"/>
      <c r="E380" s="114"/>
      <c r="F380" s="114"/>
      <c r="G380" s="114"/>
      <c r="H380" s="114"/>
      <c r="I380" s="114"/>
      <c r="J380" s="114"/>
      <c r="K380" s="114"/>
      <c r="L380" s="114"/>
      <c r="M380" s="114"/>
      <c r="N380" s="114"/>
      <c r="O380" s="114"/>
      <c r="P380" s="114"/>
      <c r="Q380" s="114"/>
      <c r="R380" s="114"/>
      <c r="S380" s="114"/>
      <c r="T380" s="114"/>
      <c r="U380" s="114"/>
      <c r="V380" s="114"/>
      <c r="W380" s="114"/>
      <c r="X380" s="114"/>
      <c r="Y380" s="114"/>
      <c r="Z380" s="114"/>
    </row>
    <row r="381" spans="1:26" ht="14.25" customHeight="1">
      <c r="A381" s="114"/>
      <c r="B381" s="114"/>
      <c r="C381" s="114"/>
      <c r="D381" s="114"/>
      <c r="E381" s="114"/>
      <c r="F381" s="114"/>
      <c r="G381" s="114"/>
      <c r="H381" s="114"/>
      <c r="I381" s="114"/>
      <c r="J381" s="114"/>
      <c r="K381" s="114"/>
      <c r="L381" s="114"/>
      <c r="M381" s="114"/>
      <c r="N381" s="114"/>
      <c r="O381" s="114"/>
      <c r="P381" s="114"/>
      <c r="Q381" s="114"/>
      <c r="R381" s="114"/>
      <c r="S381" s="114"/>
      <c r="T381" s="114"/>
      <c r="U381" s="114"/>
      <c r="V381" s="114"/>
      <c r="W381" s="114"/>
      <c r="X381" s="114"/>
      <c r="Y381" s="114"/>
      <c r="Z381" s="114"/>
    </row>
    <row r="382" spans="1:26" ht="14.25" customHeight="1">
      <c r="A382" s="114"/>
      <c r="B382" s="114"/>
      <c r="C382" s="114"/>
      <c r="D382" s="114"/>
      <c r="E382" s="114"/>
      <c r="F382" s="114"/>
      <c r="G382" s="114"/>
      <c r="H382" s="114"/>
      <c r="I382" s="114"/>
      <c r="J382" s="114"/>
      <c r="K382" s="114"/>
      <c r="L382" s="114"/>
      <c r="M382" s="114"/>
      <c r="N382" s="114"/>
      <c r="O382" s="114"/>
      <c r="P382" s="114"/>
      <c r="Q382" s="114"/>
      <c r="R382" s="114"/>
      <c r="S382" s="114"/>
      <c r="T382" s="114"/>
      <c r="U382" s="114"/>
      <c r="V382" s="114"/>
      <c r="W382" s="114"/>
      <c r="X382" s="114"/>
      <c r="Y382" s="114"/>
      <c r="Z382" s="114"/>
    </row>
    <row r="383" spans="1:26" ht="14.25" customHeight="1">
      <c r="A383" s="114"/>
      <c r="B383" s="114"/>
      <c r="C383" s="114"/>
      <c r="D383" s="114"/>
      <c r="E383" s="114"/>
      <c r="F383" s="114"/>
      <c r="G383" s="114"/>
      <c r="H383" s="114"/>
      <c r="I383" s="114"/>
      <c r="J383" s="114"/>
      <c r="K383" s="114"/>
      <c r="L383" s="114"/>
      <c r="M383" s="114"/>
      <c r="N383" s="114"/>
      <c r="O383" s="114"/>
      <c r="P383" s="114"/>
      <c r="Q383" s="114"/>
      <c r="R383" s="114"/>
      <c r="S383" s="114"/>
      <c r="T383" s="114"/>
      <c r="U383" s="114"/>
      <c r="V383" s="114"/>
      <c r="W383" s="114"/>
      <c r="X383" s="114"/>
      <c r="Y383" s="114"/>
      <c r="Z383" s="114"/>
    </row>
    <row r="384" spans="1:26" ht="14.25" customHeight="1">
      <c r="A384" s="114"/>
      <c r="B384" s="114"/>
      <c r="C384" s="114"/>
      <c r="D384" s="114"/>
      <c r="E384" s="114"/>
      <c r="F384" s="114"/>
      <c r="G384" s="114"/>
      <c r="H384" s="114"/>
      <c r="I384" s="114"/>
      <c r="J384" s="114"/>
      <c r="K384" s="114"/>
      <c r="L384" s="114"/>
      <c r="M384" s="114"/>
      <c r="N384" s="114"/>
      <c r="O384" s="114"/>
      <c r="P384" s="114"/>
      <c r="Q384" s="114"/>
      <c r="R384" s="114"/>
      <c r="S384" s="114"/>
      <c r="T384" s="114"/>
      <c r="U384" s="114"/>
      <c r="V384" s="114"/>
      <c r="W384" s="114"/>
      <c r="X384" s="114"/>
      <c r="Y384" s="114"/>
      <c r="Z384" s="114"/>
    </row>
    <row r="385" spans="1:26" ht="14.25" customHeight="1">
      <c r="A385" s="114"/>
      <c r="B385" s="114"/>
      <c r="C385" s="114"/>
      <c r="D385" s="114"/>
      <c r="E385" s="114"/>
      <c r="F385" s="114"/>
      <c r="G385" s="114"/>
      <c r="H385" s="114"/>
      <c r="I385" s="114"/>
      <c r="J385" s="114"/>
      <c r="K385" s="114"/>
      <c r="L385" s="114"/>
      <c r="M385" s="114"/>
      <c r="N385" s="114"/>
      <c r="O385" s="114"/>
      <c r="P385" s="114"/>
      <c r="Q385" s="114"/>
      <c r="R385" s="114"/>
      <c r="S385" s="114"/>
      <c r="T385" s="114"/>
      <c r="U385" s="114"/>
      <c r="V385" s="114"/>
      <c r="W385" s="114"/>
      <c r="X385" s="114"/>
      <c r="Y385" s="114"/>
      <c r="Z385" s="114"/>
    </row>
    <row r="386" spans="1:26" ht="14.25" customHeight="1">
      <c r="A386" s="114"/>
      <c r="B386" s="114"/>
      <c r="C386" s="114"/>
      <c r="D386" s="114"/>
      <c r="E386" s="114"/>
      <c r="F386" s="114"/>
      <c r="G386" s="114"/>
      <c r="H386" s="114"/>
      <c r="I386" s="114"/>
      <c r="J386" s="114"/>
      <c r="K386" s="114"/>
      <c r="L386" s="114"/>
      <c r="M386" s="114"/>
      <c r="N386" s="114"/>
      <c r="O386" s="114"/>
      <c r="P386" s="114"/>
      <c r="Q386" s="114"/>
      <c r="R386" s="114"/>
      <c r="S386" s="114"/>
      <c r="T386" s="114"/>
      <c r="U386" s="114"/>
      <c r="V386" s="114"/>
      <c r="W386" s="114"/>
      <c r="X386" s="114"/>
      <c r="Y386" s="114"/>
      <c r="Z386" s="114"/>
    </row>
    <row r="387" spans="1:26" ht="14.25" customHeight="1">
      <c r="A387" s="114"/>
      <c r="B387" s="114"/>
      <c r="C387" s="114"/>
      <c r="D387" s="114"/>
      <c r="E387" s="114"/>
      <c r="F387" s="114"/>
      <c r="G387" s="114"/>
      <c r="H387" s="114"/>
      <c r="I387" s="114"/>
      <c r="J387" s="114"/>
      <c r="K387" s="114"/>
      <c r="L387" s="114"/>
      <c r="M387" s="114"/>
      <c r="N387" s="114"/>
      <c r="O387" s="114"/>
      <c r="P387" s="114"/>
      <c r="Q387" s="114"/>
      <c r="R387" s="114"/>
      <c r="S387" s="114"/>
      <c r="T387" s="114"/>
      <c r="U387" s="114"/>
      <c r="V387" s="114"/>
      <c r="W387" s="114"/>
      <c r="X387" s="114"/>
      <c r="Y387" s="114"/>
      <c r="Z387" s="114"/>
    </row>
    <row r="388" spans="1:26" ht="14.25" customHeight="1">
      <c r="A388" s="114"/>
      <c r="B388" s="114"/>
      <c r="C388" s="114"/>
      <c r="D388" s="114"/>
      <c r="E388" s="114"/>
      <c r="F388" s="114"/>
      <c r="G388" s="114"/>
      <c r="H388" s="114"/>
      <c r="I388" s="114"/>
      <c r="J388" s="114"/>
      <c r="K388" s="114"/>
      <c r="L388" s="114"/>
      <c r="M388" s="114"/>
      <c r="N388" s="114"/>
      <c r="O388" s="114"/>
      <c r="P388" s="114"/>
      <c r="Q388" s="114"/>
      <c r="R388" s="114"/>
      <c r="S388" s="114"/>
      <c r="T388" s="114"/>
      <c r="U388" s="114"/>
      <c r="V388" s="114"/>
      <c r="W388" s="114"/>
      <c r="X388" s="114"/>
      <c r="Y388" s="114"/>
      <c r="Z388" s="114"/>
    </row>
    <row r="389" spans="1:26" ht="14.25" customHeight="1">
      <c r="A389" s="114"/>
      <c r="B389" s="114"/>
      <c r="C389" s="114"/>
      <c r="D389" s="114"/>
      <c r="E389" s="114"/>
      <c r="F389" s="114"/>
      <c r="G389" s="114"/>
      <c r="H389" s="114"/>
      <c r="I389" s="114"/>
      <c r="J389" s="114"/>
      <c r="K389" s="114"/>
      <c r="L389" s="114"/>
      <c r="M389" s="114"/>
      <c r="N389" s="114"/>
      <c r="O389" s="114"/>
      <c r="P389" s="114"/>
      <c r="Q389" s="114"/>
      <c r="R389" s="114"/>
      <c r="S389" s="114"/>
      <c r="T389" s="114"/>
      <c r="U389" s="114"/>
      <c r="V389" s="114"/>
      <c r="W389" s="114"/>
      <c r="X389" s="114"/>
      <c r="Y389" s="114"/>
      <c r="Z389" s="114"/>
    </row>
    <row r="390" spans="1:26" ht="14.25" customHeight="1">
      <c r="A390" s="114"/>
      <c r="B390" s="114"/>
      <c r="C390" s="114"/>
      <c r="D390" s="114"/>
      <c r="E390" s="114"/>
      <c r="F390" s="114"/>
      <c r="G390" s="114"/>
      <c r="H390" s="114"/>
      <c r="I390" s="114"/>
      <c r="J390" s="114"/>
      <c r="K390" s="114"/>
      <c r="L390" s="114"/>
      <c r="M390" s="114"/>
      <c r="N390" s="114"/>
      <c r="O390" s="114"/>
      <c r="P390" s="114"/>
      <c r="Q390" s="114"/>
      <c r="R390" s="114"/>
      <c r="S390" s="114"/>
      <c r="T390" s="114"/>
      <c r="U390" s="114"/>
      <c r="V390" s="114"/>
      <c r="W390" s="114"/>
      <c r="X390" s="114"/>
      <c r="Y390" s="114"/>
      <c r="Z390" s="114"/>
    </row>
    <row r="391" spans="1:26" ht="14.25" customHeight="1">
      <c r="A391" s="114"/>
      <c r="B391" s="114"/>
      <c r="C391" s="114"/>
      <c r="D391" s="114"/>
      <c r="E391" s="114"/>
      <c r="F391" s="114"/>
      <c r="G391" s="114"/>
      <c r="H391" s="114"/>
      <c r="I391" s="114"/>
      <c r="J391" s="114"/>
      <c r="K391" s="114"/>
      <c r="L391" s="114"/>
      <c r="M391" s="114"/>
      <c r="N391" s="114"/>
      <c r="O391" s="114"/>
      <c r="P391" s="114"/>
      <c r="Q391" s="114"/>
      <c r="R391" s="114"/>
      <c r="S391" s="114"/>
      <c r="T391" s="114"/>
      <c r="U391" s="114"/>
      <c r="V391" s="114"/>
      <c r="W391" s="114"/>
      <c r="X391" s="114"/>
      <c r="Y391" s="114"/>
      <c r="Z391" s="114"/>
    </row>
    <row r="392" spans="1:26" ht="14.25" customHeight="1">
      <c r="A392" s="114"/>
      <c r="B392" s="114"/>
      <c r="C392" s="114"/>
      <c r="D392" s="114"/>
      <c r="E392" s="114"/>
      <c r="F392" s="114"/>
      <c r="G392" s="114"/>
      <c r="H392" s="114"/>
      <c r="I392" s="114"/>
      <c r="J392" s="114"/>
      <c r="K392" s="114"/>
      <c r="L392" s="114"/>
      <c r="M392" s="114"/>
      <c r="N392" s="114"/>
      <c r="O392" s="114"/>
      <c r="P392" s="114"/>
      <c r="Q392" s="114"/>
      <c r="R392" s="114"/>
      <c r="S392" s="114"/>
      <c r="T392" s="114"/>
      <c r="U392" s="114"/>
      <c r="V392" s="114"/>
      <c r="W392" s="114"/>
      <c r="X392" s="114"/>
      <c r="Y392" s="114"/>
      <c r="Z392" s="114"/>
    </row>
    <row r="393" spans="1:26" ht="14.25" customHeight="1">
      <c r="A393" s="114"/>
      <c r="B393" s="114"/>
      <c r="C393" s="114"/>
      <c r="D393" s="114"/>
      <c r="E393" s="114"/>
      <c r="F393" s="114"/>
      <c r="G393" s="114"/>
      <c r="H393" s="114"/>
      <c r="I393" s="114"/>
      <c r="J393" s="114"/>
      <c r="K393" s="114"/>
      <c r="L393" s="114"/>
      <c r="M393" s="114"/>
      <c r="N393" s="114"/>
      <c r="O393" s="114"/>
      <c r="P393" s="114"/>
      <c r="Q393" s="114"/>
      <c r="R393" s="114"/>
      <c r="S393" s="114"/>
      <c r="T393" s="114"/>
      <c r="U393" s="114"/>
      <c r="V393" s="114"/>
      <c r="W393" s="114"/>
      <c r="X393" s="114"/>
      <c r="Y393" s="114"/>
      <c r="Z393" s="114"/>
    </row>
    <row r="394" spans="1:26" ht="14.25" customHeight="1">
      <c r="A394" s="114"/>
      <c r="B394" s="114"/>
      <c r="C394" s="114"/>
      <c r="D394" s="114"/>
      <c r="E394" s="114"/>
      <c r="F394" s="114"/>
      <c r="G394" s="114"/>
      <c r="H394" s="114"/>
      <c r="I394" s="114"/>
      <c r="J394" s="114"/>
      <c r="K394" s="114"/>
      <c r="L394" s="114"/>
      <c r="M394" s="114"/>
      <c r="N394" s="114"/>
      <c r="O394" s="114"/>
      <c r="P394" s="114"/>
      <c r="Q394" s="114"/>
      <c r="R394" s="114"/>
      <c r="S394" s="114"/>
      <c r="T394" s="114"/>
      <c r="U394" s="114"/>
      <c r="V394" s="114"/>
      <c r="W394" s="114"/>
      <c r="X394" s="114"/>
      <c r="Y394" s="114"/>
      <c r="Z394" s="114"/>
    </row>
    <row r="395" spans="1:26" ht="14.25" customHeight="1">
      <c r="A395" s="114"/>
      <c r="B395" s="114"/>
      <c r="C395" s="114"/>
      <c r="D395" s="114"/>
      <c r="E395" s="114"/>
      <c r="F395" s="114"/>
      <c r="G395" s="114"/>
      <c r="H395" s="114"/>
      <c r="I395" s="114"/>
      <c r="J395" s="114"/>
      <c r="K395" s="114"/>
      <c r="L395" s="114"/>
      <c r="M395" s="114"/>
      <c r="N395" s="114"/>
      <c r="O395" s="114"/>
      <c r="P395" s="114"/>
      <c r="Q395" s="114"/>
      <c r="R395" s="114"/>
      <c r="S395" s="114"/>
      <c r="T395" s="114"/>
      <c r="U395" s="114"/>
      <c r="V395" s="114"/>
      <c r="W395" s="114"/>
      <c r="X395" s="114"/>
      <c r="Y395" s="114"/>
      <c r="Z395" s="114"/>
    </row>
    <row r="396" spans="1:26" ht="14.25" customHeight="1">
      <c r="A396" s="114"/>
      <c r="B396" s="114"/>
      <c r="C396" s="114"/>
      <c r="D396" s="114"/>
      <c r="E396" s="114"/>
      <c r="F396" s="114"/>
      <c r="G396" s="114"/>
      <c r="H396" s="114"/>
      <c r="I396" s="114"/>
      <c r="J396" s="114"/>
      <c r="K396" s="114"/>
      <c r="L396" s="114"/>
      <c r="M396" s="114"/>
      <c r="N396" s="114"/>
      <c r="O396" s="114"/>
      <c r="P396" s="114"/>
      <c r="Q396" s="114"/>
      <c r="R396" s="114"/>
      <c r="S396" s="114"/>
      <c r="T396" s="114"/>
      <c r="U396" s="114"/>
      <c r="V396" s="114"/>
      <c r="W396" s="114"/>
      <c r="X396" s="114"/>
      <c r="Y396" s="114"/>
      <c r="Z396" s="114"/>
    </row>
    <row r="397" spans="1:26" ht="14.25" customHeight="1">
      <c r="A397" s="114"/>
      <c r="B397" s="114"/>
      <c r="C397" s="114"/>
      <c r="D397" s="114"/>
      <c r="E397" s="114"/>
      <c r="F397" s="114"/>
      <c r="G397" s="114"/>
      <c r="H397" s="114"/>
      <c r="I397" s="114"/>
      <c r="J397" s="114"/>
      <c r="K397" s="114"/>
      <c r="L397" s="114"/>
      <c r="M397" s="114"/>
      <c r="N397" s="114"/>
      <c r="O397" s="114"/>
      <c r="P397" s="114"/>
      <c r="Q397" s="114"/>
      <c r="R397" s="114"/>
      <c r="S397" s="114"/>
      <c r="T397" s="114"/>
      <c r="U397" s="114"/>
      <c r="V397" s="114"/>
      <c r="W397" s="114"/>
      <c r="X397" s="114"/>
      <c r="Y397" s="114"/>
      <c r="Z397" s="114"/>
    </row>
    <row r="398" spans="1:26" ht="14.25" customHeight="1">
      <c r="A398" s="114"/>
      <c r="B398" s="114"/>
      <c r="C398" s="114"/>
      <c r="D398" s="114"/>
      <c r="E398" s="114"/>
      <c r="F398" s="114"/>
      <c r="G398" s="114"/>
      <c r="H398" s="114"/>
      <c r="I398" s="114"/>
      <c r="J398" s="114"/>
      <c r="K398" s="114"/>
      <c r="L398" s="114"/>
      <c r="M398" s="114"/>
      <c r="N398" s="114"/>
      <c r="O398" s="114"/>
      <c r="P398" s="114"/>
      <c r="Q398" s="114"/>
      <c r="R398" s="114"/>
      <c r="S398" s="114"/>
      <c r="T398" s="114"/>
      <c r="U398" s="114"/>
      <c r="V398" s="114"/>
      <c r="W398" s="114"/>
      <c r="X398" s="114"/>
      <c r="Y398" s="114"/>
      <c r="Z398" s="114"/>
    </row>
    <row r="399" spans="1:26" ht="14.25" customHeight="1">
      <c r="A399" s="114"/>
      <c r="B399" s="114"/>
      <c r="C399" s="114"/>
      <c r="D399" s="114"/>
      <c r="E399" s="114"/>
      <c r="F399" s="114"/>
      <c r="G399" s="114"/>
      <c r="H399" s="114"/>
      <c r="I399" s="114"/>
      <c r="J399" s="114"/>
      <c r="K399" s="114"/>
      <c r="L399" s="114"/>
      <c r="M399" s="114"/>
      <c r="N399" s="114"/>
      <c r="O399" s="114"/>
      <c r="P399" s="114"/>
      <c r="Q399" s="114"/>
      <c r="R399" s="114"/>
      <c r="S399" s="114"/>
      <c r="T399" s="114"/>
      <c r="U399" s="114"/>
      <c r="V399" s="114"/>
      <c r="W399" s="114"/>
      <c r="X399" s="114"/>
      <c r="Y399" s="114"/>
      <c r="Z399" s="114"/>
    </row>
    <row r="400" spans="1:26" ht="14.25" customHeight="1">
      <c r="A400" s="114"/>
      <c r="B400" s="114"/>
      <c r="C400" s="114"/>
      <c r="D400" s="114"/>
      <c r="E400" s="114"/>
      <c r="F400" s="114"/>
      <c r="G400" s="114"/>
      <c r="H400" s="114"/>
      <c r="I400" s="114"/>
      <c r="J400" s="114"/>
      <c r="K400" s="114"/>
      <c r="L400" s="114"/>
      <c r="M400" s="114"/>
      <c r="N400" s="114"/>
      <c r="O400" s="114"/>
      <c r="P400" s="114"/>
      <c r="Q400" s="114"/>
      <c r="R400" s="114"/>
      <c r="S400" s="114"/>
      <c r="T400" s="114"/>
      <c r="U400" s="114"/>
      <c r="V400" s="114"/>
      <c r="W400" s="114"/>
      <c r="X400" s="114"/>
      <c r="Y400" s="114"/>
      <c r="Z400" s="114"/>
    </row>
    <row r="401" spans="1:26" ht="14.25" customHeight="1">
      <c r="A401" s="114"/>
      <c r="B401" s="114"/>
      <c r="C401" s="114"/>
      <c r="D401" s="114"/>
      <c r="E401" s="114"/>
      <c r="F401" s="114"/>
      <c r="G401" s="114"/>
      <c r="H401" s="114"/>
      <c r="I401" s="114"/>
      <c r="J401" s="114"/>
      <c r="K401" s="114"/>
      <c r="L401" s="114"/>
      <c r="M401" s="114"/>
      <c r="N401" s="114"/>
      <c r="O401" s="114"/>
      <c r="P401" s="114"/>
      <c r="Q401" s="114"/>
      <c r="R401" s="114"/>
      <c r="S401" s="114"/>
      <c r="T401" s="114"/>
      <c r="U401" s="114"/>
      <c r="V401" s="114"/>
      <c r="W401" s="114"/>
      <c r="X401" s="114"/>
      <c r="Y401" s="114"/>
      <c r="Z401" s="114"/>
    </row>
    <row r="402" spans="1:26" ht="14.25" customHeight="1">
      <c r="A402" s="114"/>
      <c r="B402" s="114"/>
      <c r="C402" s="114"/>
      <c r="D402" s="114"/>
      <c r="E402" s="114"/>
      <c r="F402" s="114"/>
      <c r="G402" s="114"/>
      <c r="H402" s="114"/>
      <c r="I402" s="114"/>
      <c r="J402" s="114"/>
      <c r="K402" s="114"/>
      <c r="L402" s="114"/>
      <c r="M402" s="114"/>
      <c r="N402" s="114"/>
      <c r="O402" s="114"/>
      <c r="P402" s="114"/>
      <c r="Q402" s="114"/>
      <c r="R402" s="114"/>
      <c r="S402" s="114"/>
      <c r="T402" s="114"/>
      <c r="U402" s="114"/>
      <c r="V402" s="114"/>
      <c r="W402" s="114"/>
      <c r="X402" s="114"/>
      <c r="Y402" s="114"/>
      <c r="Z402" s="114"/>
    </row>
    <row r="403" spans="1:26" ht="14.25" customHeight="1">
      <c r="A403" s="114"/>
      <c r="B403" s="114"/>
      <c r="C403" s="114"/>
      <c r="D403" s="114"/>
      <c r="E403" s="114"/>
      <c r="F403" s="114"/>
      <c r="G403" s="114"/>
      <c r="H403" s="114"/>
      <c r="I403" s="114"/>
      <c r="J403" s="114"/>
      <c r="K403" s="114"/>
      <c r="L403" s="114"/>
      <c r="M403" s="114"/>
      <c r="N403" s="114"/>
      <c r="O403" s="114"/>
      <c r="P403" s="114"/>
      <c r="Q403" s="114"/>
      <c r="R403" s="114"/>
      <c r="S403" s="114"/>
      <c r="T403" s="114"/>
      <c r="U403" s="114"/>
      <c r="V403" s="114"/>
      <c r="W403" s="114"/>
      <c r="X403" s="114"/>
      <c r="Y403" s="114"/>
      <c r="Z403" s="114"/>
    </row>
    <row r="404" spans="1:26" ht="14.25" customHeight="1">
      <c r="A404" s="114"/>
      <c r="B404" s="114"/>
      <c r="C404" s="114"/>
      <c r="D404" s="114"/>
      <c r="E404" s="114"/>
      <c r="F404" s="114"/>
      <c r="G404" s="114"/>
      <c r="H404" s="114"/>
      <c r="I404" s="114"/>
      <c r="J404" s="114"/>
      <c r="K404" s="114"/>
      <c r="L404" s="114"/>
      <c r="M404" s="114"/>
      <c r="N404" s="114"/>
      <c r="O404" s="114"/>
      <c r="P404" s="114"/>
      <c r="Q404" s="114"/>
      <c r="R404" s="114"/>
      <c r="S404" s="114"/>
      <c r="T404" s="114"/>
      <c r="U404" s="114"/>
      <c r="V404" s="114"/>
      <c r="W404" s="114"/>
      <c r="X404" s="114"/>
      <c r="Y404" s="114"/>
      <c r="Z404" s="114"/>
    </row>
    <row r="405" spans="1:26" ht="14.25" customHeight="1">
      <c r="A405" s="114"/>
      <c r="B405" s="114"/>
      <c r="C405" s="114"/>
      <c r="D405" s="114"/>
      <c r="E405" s="114"/>
      <c r="F405" s="114"/>
      <c r="G405" s="114"/>
      <c r="H405" s="114"/>
      <c r="I405" s="114"/>
      <c r="J405" s="114"/>
      <c r="K405" s="114"/>
      <c r="L405" s="114"/>
      <c r="M405" s="114"/>
      <c r="N405" s="114"/>
      <c r="O405" s="114"/>
      <c r="P405" s="114"/>
      <c r="Q405" s="114"/>
      <c r="R405" s="114"/>
      <c r="S405" s="114"/>
      <c r="T405" s="114"/>
      <c r="U405" s="114"/>
      <c r="V405" s="114"/>
      <c r="W405" s="114"/>
      <c r="X405" s="114"/>
      <c r="Y405" s="114"/>
      <c r="Z405" s="114"/>
    </row>
    <row r="406" spans="1:26" ht="14.25" customHeight="1">
      <c r="A406" s="114"/>
      <c r="B406" s="114"/>
      <c r="C406" s="114"/>
      <c r="D406" s="114"/>
      <c r="E406" s="114"/>
      <c r="F406" s="114"/>
      <c r="G406" s="114"/>
      <c r="H406" s="114"/>
      <c r="I406" s="114"/>
      <c r="J406" s="114"/>
      <c r="K406" s="114"/>
      <c r="L406" s="114"/>
      <c r="M406" s="114"/>
      <c r="N406" s="114"/>
      <c r="O406" s="114"/>
      <c r="P406" s="114"/>
      <c r="Q406" s="114"/>
      <c r="R406" s="114"/>
      <c r="S406" s="114"/>
      <c r="T406" s="114"/>
      <c r="U406" s="114"/>
      <c r="V406" s="114"/>
      <c r="W406" s="114"/>
      <c r="X406" s="114"/>
      <c r="Y406" s="114"/>
      <c r="Z406" s="114"/>
    </row>
    <row r="407" spans="1:26" ht="14.25" customHeight="1">
      <c r="A407" s="114"/>
      <c r="B407" s="114"/>
      <c r="C407" s="114"/>
      <c r="D407" s="114"/>
      <c r="E407" s="114"/>
      <c r="F407" s="114"/>
      <c r="G407" s="114"/>
      <c r="H407" s="114"/>
      <c r="I407" s="114"/>
      <c r="J407" s="114"/>
      <c r="K407" s="114"/>
      <c r="L407" s="114"/>
      <c r="M407" s="114"/>
      <c r="N407" s="114"/>
      <c r="O407" s="114"/>
      <c r="P407" s="114"/>
      <c r="Q407" s="114"/>
      <c r="R407" s="114"/>
      <c r="S407" s="114"/>
      <c r="T407" s="114"/>
      <c r="U407" s="114"/>
      <c r="V407" s="114"/>
      <c r="W407" s="114"/>
      <c r="X407" s="114"/>
      <c r="Y407" s="114"/>
      <c r="Z407" s="114"/>
    </row>
    <row r="408" spans="1:26" ht="14.25" customHeight="1">
      <c r="A408" s="114"/>
      <c r="B408" s="114"/>
      <c r="C408" s="114"/>
      <c r="D408" s="114"/>
      <c r="E408" s="114"/>
      <c r="F408" s="114"/>
      <c r="G408" s="114"/>
      <c r="H408" s="114"/>
      <c r="I408" s="114"/>
      <c r="J408" s="114"/>
      <c r="K408" s="114"/>
      <c r="L408" s="114"/>
      <c r="M408" s="114"/>
      <c r="N408" s="114"/>
      <c r="O408" s="114"/>
      <c r="P408" s="114"/>
      <c r="Q408" s="114"/>
      <c r="R408" s="114"/>
      <c r="S408" s="114"/>
      <c r="T408" s="114"/>
      <c r="U408" s="114"/>
      <c r="V408" s="114"/>
      <c r="W408" s="114"/>
      <c r="X408" s="114"/>
      <c r="Y408" s="114"/>
      <c r="Z408" s="114"/>
    </row>
    <row r="409" spans="1:26" ht="14.25" customHeight="1">
      <c r="A409" s="114"/>
      <c r="B409" s="114"/>
      <c r="C409" s="114"/>
      <c r="D409" s="114"/>
      <c r="E409" s="114"/>
      <c r="F409" s="114"/>
      <c r="G409" s="114"/>
      <c r="H409" s="114"/>
      <c r="I409" s="114"/>
      <c r="J409" s="114"/>
      <c r="K409" s="114"/>
      <c r="L409" s="114"/>
      <c r="M409" s="114"/>
      <c r="N409" s="114"/>
      <c r="O409" s="114"/>
      <c r="P409" s="114"/>
      <c r="Q409" s="114"/>
      <c r="R409" s="114"/>
      <c r="S409" s="114"/>
      <c r="T409" s="114"/>
      <c r="U409" s="114"/>
      <c r="V409" s="114"/>
      <c r="W409" s="114"/>
      <c r="X409" s="114"/>
      <c r="Y409" s="114"/>
      <c r="Z409" s="114"/>
    </row>
    <row r="410" spans="1:26" ht="14.25" customHeight="1">
      <c r="A410" s="114"/>
      <c r="B410" s="114"/>
      <c r="C410" s="114"/>
      <c r="D410" s="114"/>
      <c r="E410" s="114"/>
      <c r="F410" s="114"/>
      <c r="G410" s="114"/>
      <c r="H410" s="114"/>
      <c r="I410" s="114"/>
      <c r="J410" s="114"/>
      <c r="K410" s="114"/>
      <c r="L410" s="114"/>
      <c r="M410" s="114"/>
      <c r="N410" s="114"/>
      <c r="O410" s="114"/>
      <c r="P410" s="114"/>
      <c r="Q410" s="114"/>
      <c r="R410" s="114"/>
      <c r="S410" s="114"/>
      <c r="T410" s="114"/>
      <c r="U410" s="114"/>
      <c r="V410" s="114"/>
      <c r="W410" s="114"/>
      <c r="X410" s="114"/>
      <c r="Y410" s="114"/>
      <c r="Z410" s="114"/>
    </row>
    <row r="411" spans="1:26" ht="14.25" customHeight="1">
      <c r="A411" s="114"/>
      <c r="B411" s="114"/>
      <c r="C411" s="114"/>
      <c r="D411" s="114"/>
      <c r="E411" s="114"/>
      <c r="F411" s="114"/>
      <c r="G411" s="114"/>
      <c r="H411" s="114"/>
      <c r="I411" s="114"/>
      <c r="J411" s="114"/>
      <c r="K411" s="114"/>
      <c r="L411" s="114"/>
      <c r="M411" s="114"/>
      <c r="N411" s="114"/>
      <c r="O411" s="114"/>
      <c r="P411" s="114"/>
      <c r="Q411" s="114"/>
      <c r="R411" s="114"/>
      <c r="S411" s="114"/>
      <c r="T411" s="114"/>
      <c r="U411" s="114"/>
      <c r="V411" s="114"/>
      <c r="W411" s="114"/>
      <c r="X411" s="114"/>
      <c r="Y411" s="114"/>
      <c r="Z411" s="114"/>
    </row>
    <row r="412" spans="1:26" ht="14.25" customHeight="1">
      <c r="A412" s="114"/>
      <c r="B412" s="114"/>
      <c r="C412" s="114"/>
      <c r="D412" s="114"/>
      <c r="E412" s="114"/>
      <c r="F412" s="114"/>
      <c r="G412" s="114"/>
      <c r="H412" s="114"/>
      <c r="I412" s="114"/>
      <c r="J412" s="114"/>
      <c r="K412" s="114"/>
      <c r="L412" s="114"/>
      <c r="M412" s="114"/>
      <c r="N412" s="114"/>
      <c r="O412" s="114"/>
      <c r="P412" s="114"/>
      <c r="Q412" s="114"/>
      <c r="R412" s="114"/>
      <c r="S412" s="114"/>
      <c r="T412" s="114"/>
      <c r="U412" s="114"/>
      <c r="V412" s="114"/>
      <c r="W412" s="114"/>
      <c r="X412" s="114"/>
      <c r="Y412" s="114"/>
      <c r="Z412" s="114"/>
    </row>
    <row r="413" spans="1:26" ht="14.25" customHeight="1">
      <c r="A413" s="114"/>
      <c r="B413" s="114"/>
      <c r="C413" s="114"/>
      <c r="D413" s="114"/>
      <c r="E413" s="114"/>
      <c r="F413" s="114"/>
      <c r="G413" s="114"/>
      <c r="H413" s="114"/>
      <c r="I413" s="114"/>
      <c r="J413" s="114"/>
      <c r="K413" s="114"/>
      <c r="L413" s="114"/>
      <c r="M413" s="114"/>
      <c r="N413" s="114"/>
      <c r="O413" s="114"/>
      <c r="P413" s="114"/>
      <c r="Q413" s="114"/>
      <c r="R413" s="114"/>
      <c r="S413" s="114"/>
      <c r="T413" s="114"/>
      <c r="U413" s="114"/>
      <c r="V413" s="114"/>
      <c r="W413" s="114"/>
      <c r="X413" s="114"/>
      <c r="Y413" s="114"/>
      <c r="Z413" s="114"/>
    </row>
    <row r="414" spans="1:26" ht="14.25" customHeight="1">
      <c r="A414" s="114"/>
      <c r="B414" s="114"/>
      <c r="C414" s="114"/>
      <c r="D414" s="114"/>
      <c r="E414" s="114"/>
      <c r="F414" s="114"/>
      <c r="G414" s="114"/>
      <c r="H414" s="114"/>
      <c r="I414" s="114"/>
      <c r="J414" s="114"/>
      <c r="K414" s="114"/>
      <c r="L414" s="114"/>
      <c r="M414" s="114"/>
      <c r="N414" s="114"/>
      <c r="O414" s="114"/>
      <c r="P414" s="114"/>
      <c r="Q414" s="114"/>
      <c r="R414" s="114"/>
      <c r="S414" s="114"/>
      <c r="T414" s="114"/>
      <c r="U414" s="114"/>
      <c r="V414" s="114"/>
      <c r="W414" s="114"/>
      <c r="X414" s="114"/>
      <c r="Y414" s="114"/>
      <c r="Z414" s="114"/>
    </row>
    <row r="415" spans="1:26" ht="14.25" customHeight="1">
      <c r="A415" s="114"/>
      <c r="B415" s="114"/>
      <c r="C415" s="114"/>
      <c r="D415" s="114"/>
      <c r="E415" s="114"/>
      <c r="F415" s="114"/>
      <c r="G415" s="114"/>
      <c r="H415" s="114"/>
      <c r="I415" s="114"/>
      <c r="J415" s="114"/>
      <c r="K415" s="114"/>
      <c r="L415" s="114"/>
      <c r="M415" s="114"/>
      <c r="N415" s="114"/>
      <c r="O415" s="114"/>
      <c r="P415" s="114"/>
      <c r="Q415" s="114"/>
      <c r="R415" s="114"/>
      <c r="S415" s="114"/>
      <c r="T415" s="114"/>
      <c r="U415" s="114"/>
      <c r="V415" s="114"/>
      <c r="W415" s="114"/>
      <c r="X415" s="114"/>
      <c r="Y415" s="114"/>
      <c r="Z415" s="114"/>
    </row>
    <row r="416" spans="1:26" ht="14.25" customHeight="1">
      <c r="A416" s="114"/>
      <c r="B416" s="114"/>
      <c r="C416" s="114"/>
      <c r="D416" s="114"/>
      <c r="E416" s="114"/>
      <c r="F416" s="114"/>
      <c r="G416" s="114"/>
      <c r="H416" s="114"/>
      <c r="I416" s="114"/>
      <c r="J416" s="114"/>
      <c r="K416" s="114"/>
      <c r="L416" s="114"/>
      <c r="M416" s="114"/>
      <c r="N416" s="114"/>
      <c r="O416" s="114"/>
      <c r="P416" s="114"/>
      <c r="Q416" s="114"/>
      <c r="R416" s="114"/>
      <c r="S416" s="114"/>
      <c r="T416" s="114"/>
      <c r="U416" s="114"/>
      <c r="V416" s="114"/>
      <c r="W416" s="114"/>
      <c r="X416" s="114"/>
      <c r="Y416" s="114"/>
      <c r="Z416" s="114"/>
    </row>
    <row r="417" spans="1:26" ht="14.25" customHeight="1">
      <c r="A417" s="114"/>
      <c r="B417" s="114"/>
      <c r="C417" s="114"/>
      <c r="D417" s="114"/>
      <c r="E417" s="114"/>
      <c r="F417" s="114"/>
      <c r="G417" s="114"/>
      <c r="H417" s="114"/>
      <c r="I417" s="114"/>
      <c r="J417" s="114"/>
      <c r="K417" s="114"/>
      <c r="L417" s="114"/>
      <c r="M417" s="114"/>
      <c r="N417" s="114"/>
      <c r="O417" s="114"/>
      <c r="P417" s="114"/>
      <c r="Q417" s="114"/>
      <c r="R417" s="114"/>
      <c r="S417" s="114"/>
      <c r="T417" s="114"/>
      <c r="U417" s="114"/>
      <c r="V417" s="114"/>
      <c r="W417" s="114"/>
      <c r="X417" s="114"/>
      <c r="Y417" s="114"/>
      <c r="Z417" s="114"/>
    </row>
    <row r="418" spans="1:26" ht="14.25" customHeight="1">
      <c r="A418" s="114"/>
      <c r="B418" s="114"/>
      <c r="C418" s="114"/>
      <c r="D418" s="114"/>
      <c r="E418" s="114"/>
      <c r="F418" s="114"/>
      <c r="G418" s="114"/>
      <c r="H418" s="114"/>
      <c r="I418" s="114"/>
      <c r="J418" s="114"/>
      <c r="K418" s="114"/>
      <c r="L418" s="114"/>
      <c r="M418" s="114"/>
      <c r="N418" s="114"/>
      <c r="O418" s="114"/>
      <c r="P418" s="114"/>
      <c r="Q418" s="114"/>
      <c r="R418" s="114"/>
      <c r="S418" s="114"/>
      <c r="T418" s="114"/>
      <c r="U418" s="114"/>
      <c r="V418" s="114"/>
      <c r="W418" s="114"/>
      <c r="X418" s="114"/>
      <c r="Y418" s="114"/>
      <c r="Z418" s="114"/>
    </row>
    <row r="419" spans="1:26" ht="14.25" customHeight="1">
      <c r="A419" s="114"/>
      <c r="B419" s="114"/>
      <c r="C419" s="114"/>
      <c r="D419" s="114"/>
      <c r="E419" s="114"/>
      <c r="F419" s="114"/>
      <c r="G419" s="114"/>
      <c r="H419" s="114"/>
      <c r="I419" s="114"/>
      <c r="J419" s="114"/>
      <c r="K419" s="114"/>
      <c r="L419" s="114"/>
      <c r="M419" s="114"/>
      <c r="N419" s="114"/>
      <c r="O419" s="114"/>
      <c r="P419" s="114"/>
      <c r="Q419" s="114"/>
      <c r="R419" s="114"/>
      <c r="S419" s="114"/>
      <c r="T419" s="114"/>
      <c r="U419" s="114"/>
      <c r="V419" s="114"/>
      <c r="W419" s="114"/>
      <c r="X419" s="114"/>
      <c r="Y419" s="114"/>
      <c r="Z419" s="114"/>
    </row>
    <row r="420" spans="1:26" ht="14.25" customHeight="1">
      <c r="A420" s="114"/>
      <c r="B420" s="114"/>
      <c r="C420" s="114"/>
      <c r="D420" s="114"/>
      <c r="E420" s="114"/>
      <c r="F420" s="114"/>
      <c r="G420" s="114"/>
      <c r="H420" s="114"/>
      <c r="I420" s="114"/>
      <c r="J420" s="114"/>
      <c r="K420" s="114"/>
      <c r="L420" s="114"/>
      <c r="M420" s="114"/>
      <c r="N420" s="114"/>
      <c r="O420" s="114"/>
      <c r="P420" s="114"/>
      <c r="Q420" s="114"/>
      <c r="R420" s="114"/>
      <c r="S420" s="114"/>
      <c r="T420" s="114"/>
      <c r="U420" s="114"/>
      <c r="V420" s="114"/>
      <c r="W420" s="114"/>
      <c r="X420" s="114"/>
      <c r="Y420" s="114"/>
      <c r="Z420" s="114"/>
    </row>
    <row r="421" spans="1:26" ht="14.25" customHeight="1">
      <c r="A421" s="114"/>
      <c r="B421" s="114"/>
      <c r="C421" s="114"/>
      <c r="D421" s="114"/>
      <c r="E421" s="114"/>
      <c r="F421" s="114"/>
      <c r="G421" s="114"/>
      <c r="H421" s="114"/>
      <c r="I421" s="114"/>
      <c r="J421" s="114"/>
      <c r="K421" s="114"/>
      <c r="L421" s="114"/>
      <c r="M421" s="114"/>
      <c r="N421" s="114"/>
      <c r="O421" s="114"/>
      <c r="P421" s="114"/>
      <c r="Q421" s="114"/>
      <c r="R421" s="114"/>
      <c r="S421" s="114"/>
      <c r="T421" s="114"/>
      <c r="U421" s="114"/>
      <c r="V421" s="114"/>
      <c r="W421" s="114"/>
      <c r="X421" s="114"/>
      <c r="Y421" s="114"/>
      <c r="Z421" s="114"/>
    </row>
    <row r="422" spans="1:26" ht="14.25" customHeight="1">
      <c r="A422" s="114"/>
      <c r="B422" s="114"/>
      <c r="C422" s="114"/>
      <c r="D422" s="114"/>
      <c r="E422" s="114"/>
      <c r="F422" s="114"/>
      <c r="G422" s="114"/>
      <c r="H422" s="114"/>
      <c r="I422" s="114"/>
      <c r="J422" s="114"/>
      <c r="K422" s="114"/>
      <c r="L422" s="114"/>
      <c r="M422" s="114"/>
      <c r="N422" s="114"/>
      <c r="O422" s="114"/>
      <c r="P422" s="114"/>
      <c r="Q422" s="114"/>
      <c r="R422" s="114"/>
      <c r="S422" s="114"/>
      <c r="T422" s="114"/>
      <c r="U422" s="114"/>
      <c r="V422" s="114"/>
      <c r="W422" s="114"/>
      <c r="X422" s="114"/>
      <c r="Y422" s="114"/>
      <c r="Z422" s="114"/>
    </row>
    <row r="423" spans="1:26" ht="14.25" customHeight="1">
      <c r="A423" s="114"/>
      <c r="B423" s="114"/>
      <c r="C423" s="114"/>
      <c r="D423" s="114"/>
      <c r="E423" s="114"/>
      <c r="F423" s="114"/>
      <c r="G423" s="114"/>
      <c r="H423" s="114"/>
      <c r="I423" s="114"/>
      <c r="J423" s="114"/>
      <c r="K423" s="114"/>
      <c r="L423" s="114"/>
      <c r="M423" s="114"/>
      <c r="N423" s="114"/>
      <c r="O423" s="114"/>
      <c r="P423" s="114"/>
      <c r="Q423" s="114"/>
      <c r="R423" s="114"/>
      <c r="S423" s="114"/>
      <c r="T423" s="114"/>
      <c r="U423" s="114"/>
      <c r="V423" s="114"/>
      <c r="W423" s="114"/>
      <c r="X423" s="114"/>
      <c r="Y423" s="114"/>
      <c r="Z423" s="114"/>
    </row>
    <row r="424" spans="1:26" ht="14.25" customHeight="1">
      <c r="A424" s="114"/>
      <c r="B424" s="114"/>
      <c r="C424" s="114"/>
      <c r="D424" s="114"/>
      <c r="E424" s="114"/>
      <c r="F424" s="114"/>
      <c r="G424" s="114"/>
      <c r="H424" s="114"/>
      <c r="I424" s="114"/>
      <c r="J424" s="114"/>
      <c r="K424" s="114"/>
      <c r="L424" s="114"/>
      <c r="M424" s="114"/>
      <c r="N424" s="114"/>
      <c r="O424" s="114"/>
      <c r="P424" s="114"/>
      <c r="Q424" s="114"/>
      <c r="R424" s="114"/>
      <c r="S424" s="114"/>
      <c r="T424" s="114"/>
      <c r="U424" s="114"/>
      <c r="V424" s="114"/>
      <c r="W424" s="114"/>
      <c r="X424" s="114"/>
      <c r="Y424" s="114"/>
      <c r="Z424" s="114"/>
    </row>
    <row r="425" spans="1:26" ht="14.25" customHeight="1">
      <c r="A425" s="114"/>
      <c r="B425" s="114"/>
      <c r="C425" s="114"/>
      <c r="D425" s="114"/>
      <c r="E425" s="114"/>
      <c r="F425" s="114"/>
      <c r="G425" s="114"/>
      <c r="H425" s="114"/>
      <c r="I425" s="114"/>
      <c r="J425" s="114"/>
      <c r="K425" s="114"/>
      <c r="L425" s="114"/>
      <c r="M425" s="114"/>
      <c r="N425" s="114"/>
      <c r="O425" s="114"/>
      <c r="P425" s="114"/>
      <c r="Q425" s="114"/>
      <c r="R425" s="114"/>
      <c r="S425" s="114"/>
      <c r="T425" s="114"/>
      <c r="U425" s="114"/>
      <c r="V425" s="114"/>
      <c r="W425" s="114"/>
      <c r="X425" s="114"/>
      <c r="Y425" s="114"/>
      <c r="Z425" s="114"/>
    </row>
    <row r="426" spans="1:26" ht="14.25" customHeight="1">
      <c r="A426" s="114"/>
      <c r="B426" s="114"/>
      <c r="C426" s="114"/>
      <c r="D426" s="114"/>
      <c r="E426" s="114"/>
      <c r="F426" s="114"/>
      <c r="G426" s="114"/>
      <c r="H426" s="114"/>
      <c r="I426" s="114"/>
      <c r="J426" s="114"/>
      <c r="K426" s="114"/>
      <c r="L426" s="114"/>
      <c r="M426" s="114"/>
      <c r="N426" s="114"/>
      <c r="O426" s="114"/>
      <c r="P426" s="114"/>
      <c r="Q426" s="114"/>
      <c r="R426" s="114"/>
      <c r="S426" s="114"/>
      <c r="T426" s="114"/>
      <c r="U426" s="114"/>
      <c r="V426" s="114"/>
      <c r="W426" s="114"/>
      <c r="X426" s="114"/>
      <c r="Y426" s="114"/>
      <c r="Z426" s="114"/>
    </row>
    <row r="427" spans="1:26" ht="14.25" customHeight="1">
      <c r="A427" s="114"/>
      <c r="B427" s="114"/>
      <c r="C427" s="114"/>
      <c r="D427" s="114"/>
      <c r="E427" s="114"/>
      <c r="F427" s="114"/>
      <c r="G427" s="114"/>
      <c r="H427" s="114"/>
      <c r="I427" s="114"/>
      <c r="J427" s="114"/>
      <c r="K427" s="114"/>
      <c r="L427" s="114"/>
      <c r="M427" s="114"/>
      <c r="N427" s="114"/>
      <c r="O427" s="114"/>
      <c r="P427" s="114"/>
      <c r="Q427" s="114"/>
      <c r="R427" s="114"/>
      <c r="S427" s="114"/>
      <c r="T427" s="114"/>
      <c r="U427" s="114"/>
      <c r="V427" s="114"/>
      <c r="W427" s="114"/>
      <c r="X427" s="114"/>
      <c r="Y427" s="114"/>
      <c r="Z427" s="114"/>
    </row>
    <row r="428" spans="1:26" ht="14.25" customHeight="1">
      <c r="A428" s="114"/>
      <c r="B428" s="114"/>
      <c r="C428" s="114"/>
      <c r="D428" s="114"/>
      <c r="E428" s="114"/>
      <c r="F428" s="114"/>
      <c r="G428" s="114"/>
      <c r="H428" s="114"/>
      <c r="I428" s="114"/>
      <c r="J428" s="114"/>
      <c r="K428" s="114"/>
      <c r="L428" s="114"/>
      <c r="M428" s="114"/>
      <c r="N428" s="114"/>
      <c r="O428" s="114"/>
      <c r="P428" s="114"/>
      <c r="Q428" s="114"/>
      <c r="R428" s="114"/>
      <c r="S428" s="114"/>
      <c r="T428" s="114"/>
      <c r="U428" s="114"/>
      <c r="V428" s="114"/>
      <c r="W428" s="114"/>
      <c r="X428" s="114"/>
      <c r="Y428" s="114"/>
      <c r="Z428" s="114"/>
    </row>
    <row r="429" spans="1:26" ht="14.25" customHeight="1">
      <c r="A429" s="114"/>
      <c r="B429" s="114"/>
      <c r="C429" s="114"/>
      <c r="D429" s="114"/>
      <c r="E429" s="114"/>
      <c r="F429" s="114"/>
      <c r="G429" s="114"/>
      <c r="H429" s="114"/>
      <c r="I429" s="114"/>
      <c r="J429" s="114"/>
      <c r="K429" s="114"/>
      <c r="L429" s="114"/>
      <c r="M429" s="114"/>
      <c r="N429" s="114"/>
      <c r="O429" s="114"/>
      <c r="P429" s="114"/>
      <c r="Q429" s="114"/>
      <c r="R429" s="114"/>
      <c r="S429" s="114"/>
      <c r="T429" s="114"/>
      <c r="U429" s="114"/>
      <c r="V429" s="114"/>
      <c r="W429" s="114"/>
      <c r="X429" s="114"/>
      <c r="Y429" s="114"/>
      <c r="Z429" s="114"/>
    </row>
    <row r="430" spans="1:26" ht="14.25" customHeight="1">
      <c r="A430" s="114"/>
      <c r="B430" s="114"/>
      <c r="C430" s="114"/>
      <c r="D430" s="114"/>
      <c r="E430" s="114"/>
      <c r="F430" s="114"/>
      <c r="G430" s="114"/>
      <c r="H430" s="114"/>
      <c r="I430" s="114"/>
      <c r="J430" s="114"/>
      <c r="K430" s="114"/>
      <c r="L430" s="114"/>
      <c r="M430" s="114"/>
      <c r="N430" s="114"/>
      <c r="O430" s="114"/>
      <c r="P430" s="114"/>
      <c r="Q430" s="114"/>
      <c r="R430" s="114"/>
      <c r="S430" s="114"/>
      <c r="T430" s="114"/>
      <c r="U430" s="114"/>
      <c r="V430" s="114"/>
      <c r="W430" s="114"/>
      <c r="X430" s="114"/>
      <c r="Y430" s="114"/>
      <c r="Z430" s="114"/>
    </row>
    <row r="431" spans="1:26" ht="14.25" customHeight="1">
      <c r="A431" s="114"/>
      <c r="B431" s="114"/>
      <c r="C431" s="114"/>
      <c r="D431" s="114"/>
      <c r="E431" s="114"/>
      <c r="F431" s="114"/>
      <c r="G431" s="114"/>
      <c r="H431" s="114"/>
      <c r="I431" s="114"/>
      <c r="J431" s="114"/>
      <c r="K431" s="114"/>
      <c r="L431" s="114"/>
      <c r="M431" s="114"/>
      <c r="N431" s="114"/>
      <c r="O431" s="114"/>
      <c r="P431" s="114"/>
      <c r="Q431" s="114"/>
      <c r="R431" s="114"/>
      <c r="S431" s="114"/>
      <c r="T431" s="114"/>
      <c r="U431" s="114"/>
      <c r="V431" s="114"/>
      <c r="W431" s="114"/>
      <c r="X431" s="114"/>
      <c r="Y431" s="114"/>
      <c r="Z431" s="114"/>
    </row>
    <row r="432" spans="1:26" ht="14.25" customHeight="1">
      <c r="A432" s="114"/>
      <c r="B432" s="114"/>
      <c r="C432" s="114"/>
      <c r="D432" s="114"/>
      <c r="E432" s="114"/>
      <c r="F432" s="114"/>
      <c r="G432" s="114"/>
      <c r="H432" s="114"/>
      <c r="I432" s="114"/>
      <c r="J432" s="114"/>
      <c r="K432" s="114"/>
      <c r="L432" s="114"/>
      <c r="M432" s="114"/>
      <c r="N432" s="114"/>
      <c r="O432" s="114"/>
      <c r="P432" s="114"/>
      <c r="Q432" s="114"/>
      <c r="R432" s="114"/>
      <c r="S432" s="114"/>
      <c r="T432" s="114"/>
      <c r="U432" s="114"/>
      <c r="V432" s="114"/>
      <c r="W432" s="114"/>
      <c r="X432" s="114"/>
      <c r="Y432" s="114"/>
      <c r="Z432" s="114"/>
    </row>
    <row r="433" spans="1:26" ht="14.25" customHeight="1">
      <c r="A433" s="114"/>
      <c r="B433" s="114"/>
      <c r="C433" s="114"/>
      <c r="D433" s="114"/>
      <c r="E433" s="114"/>
      <c r="F433" s="114"/>
      <c r="G433" s="114"/>
      <c r="H433" s="114"/>
      <c r="I433" s="114"/>
      <c r="J433" s="114"/>
      <c r="K433" s="114"/>
      <c r="L433" s="114"/>
      <c r="M433" s="114"/>
      <c r="N433" s="114"/>
      <c r="O433" s="114"/>
      <c r="P433" s="114"/>
      <c r="Q433" s="114"/>
      <c r="R433" s="114"/>
      <c r="S433" s="114"/>
      <c r="T433" s="114"/>
      <c r="U433" s="114"/>
      <c r="V433" s="114"/>
      <c r="W433" s="114"/>
      <c r="X433" s="114"/>
      <c r="Y433" s="114"/>
      <c r="Z433" s="114"/>
    </row>
    <row r="434" spans="1:26" ht="14.25" customHeight="1">
      <c r="A434" s="114"/>
      <c r="B434" s="114"/>
      <c r="C434" s="114"/>
      <c r="D434" s="114"/>
      <c r="E434" s="114"/>
      <c r="F434" s="114"/>
      <c r="G434" s="114"/>
      <c r="H434" s="114"/>
      <c r="I434" s="114"/>
      <c r="J434" s="114"/>
      <c r="K434" s="114"/>
      <c r="L434" s="114"/>
      <c r="M434" s="114"/>
      <c r="N434" s="114"/>
      <c r="O434" s="114"/>
      <c r="P434" s="114"/>
      <c r="Q434" s="114"/>
      <c r="R434" s="114"/>
      <c r="S434" s="114"/>
      <c r="T434" s="114"/>
      <c r="U434" s="114"/>
      <c r="V434" s="114"/>
      <c r="W434" s="114"/>
      <c r="X434" s="114"/>
      <c r="Y434" s="114"/>
      <c r="Z434" s="114"/>
    </row>
    <row r="435" spans="1:26" ht="14.25" customHeight="1">
      <c r="A435" s="114"/>
      <c r="B435" s="114"/>
      <c r="C435" s="114"/>
      <c r="D435" s="114"/>
      <c r="E435" s="114"/>
      <c r="F435" s="114"/>
      <c r="G435" s="114"/>
      <c r="H435" s="114"/>
      <c r="I435" s="114"/>
      <c r="J435" s="114"/>
      <c r="K435" s="114"/>
      <c r="L435" s="114"/>
      <c r="M435" s="114"/>
      <c r="N435" s="114"/>
      <c r="O435" s="114"/>
      <c r="P435" s="114"/>
      <c r="Q435" s="114"/>
      <c r="R435" s="114"/>
      <c r="S435" s="114"/>
      <c r="T435" s="114"/>
      <c r="U435" s="114"/>
      <c r="V435" s="114"/>
      <c r="W435" s="114"/>
      <c r="X435" s="114"/>
      <c r="Y435" s="114"/>
      <c r="Z435" s="114"/>
    </row>
    <row r="436" spans="1:26" ht="14.25" customHeight="1">
      <c r="A436" s="114"/>
      <c r="B436" s="114"/>
      <c r="C436" s="114"/>
      <c r="D436" s="114"/>
      <c r="E436" s="114"/>
      <c r="F436" s="114"/>
      <c r="G436" s="114"/>
      <c r="H436" s="114"/>
      <c r="I436" s="114"/>
      <c r="J436" s="114"/>
      <c r="K436" s="114"/>
      <c r="L436" s="114"/>
      <c r="M436" s="114"/>
      <c r="N436" s="114"/>
      <c r="O436" s="114"/>
      <c r="P436" s="114"/>
      <c r="Q436" s="114"/>
      <c r="R436" s="114"/>
      <c r="S436" s="114"/>
      <c r="T436" s="114"/>
      <c r="U436" s="114"/>
      <c r="V436" s="114"/>
      <c r="W436" s="114"/>
      <c r="X436" s="114"/>
      <c r="Y436" s="114"/>
      <c r="Z436" s="114"/>
    </row>
    <row r="437" spans="1:26" ht="14.25" customHeight="1">
      <c r="A437" s="114"/>
      <c r="B437" s="114"/>
      <c r="C437" s="114"/>
      <c r="D437" s="114"/>
      <c r="E437" s="114"/>
      <c r="F437" s="114"/>
      <c r="G437" s="114"/>
      <c r="H437" s="114"/>
      <c r="I437" s="114"/>
      <c r="J437" s="114"/>
      <c r="K437" s="114"/>
      <c r="L437" s="114"/>
      <c r="M437" s="114"/>
      <c r="N437" s="114"/>
      <c r="O437" s="114"/>
      <c r="P437" s="114"/>
      <c r="Q437" s="114"/>
      <c r="R437" s="114"/>
      <c r="S437" s="114"/>
      <c r="T437" s="114"/>
      <c r="U437" s="114"/>
      <c r="V437" s="114"/>
      <c r="W437" s="114"/>
      <c r="X437" s="114"/>
      <c r="Y437" s="114"/>
      <c r="Z437" s="114"/>
    </row>
    <row r="438" spans="1:26" ht="14.25" customHeight="1">
      <c r="A438" s="114"/>
      <c r="B438" s="114"/>
      <c r="C438" s="114"/>
      <c r="D438" s="114"/>
      <c r="E438" s="114"/>
      <c r="F438" s="114"/>
      <c r="G438" s="114"/>
      <c r="H438" s="114"/>
      <c r="I438" s="114"/>
      <c r="J438" s="114"/>
      <c r="K438" s="114"/>
      <c r="L438" s="114"/>
      <c r="M438" s="114"/>
      <c r="N438" s="114"/>
      <c r="O438" s="114"/>
      <c r="P438" s="114"/>
      <c r="Q438" s="114"/>
      <c r="R438" s="114"/>
      <c r="S438" s="114"/>
      <c r="T438" s="114"/>
      <c r="U438" s="114"/>
      <c r="V438" s="114"/>
      <c r="W438" s="114"/>
      <c r="X438" s="114"/>
      <c r="Y438" s="114"/>
      <c r="Z438" s="114"/>
    </row>
    <row r="439" spans="1:26" ht="14.25" customHeight="1">
      <c r="A439" s="114"/>
      <c r="B439" s="114"/>
      <c r="C439" s="114"/>
      <c r="D439" s="114"/>
      <c r="E439" s="114"/>
      <c r="F439" s="114"/>
      <c r="G439" s="114"/>
      <c r="H439" s="114"/>
      <c r="I439" s="114"/>
      <c r="J439" s="114"/>
      <c r="K439" s="114"/>
      <c r="L439" s="114"/>
      <c r="M439" s="114"/>
      <c r="N439" s="114"/>
      <c r="O439" s="114"/>
      <c r="P439" s="114"/>
      <c r="Q439" s="114"/>
      <c r="R439" s="114"/>
      <c r="S439" s="114"/>
      <c r="T439" s="114"/>
      <c r="U439" s="114"/>
      <c r="V439" s="114"/>
      <c r="W439" s="114"/>
      <c r="X439" s="114"/>
      <c r="Y439" s="114"/>
      <c r="Z439" s="114"/>
    </row>
    <row r="440" spans="1:26" ht="14.25" customHeight="1">
      <c r="A440" s="114"/>
      <c r="B440" s="114"/>
      <c r="C440" s="114"/>
      <c r="D440" s="114"/>
      <c r="E440" s="114"/>
      <c r="F440" s="114"/>
      <c r="G440" s="114"/>
      <c r="H440" s="114"/>
      <c r="I440" s="114"/>
      <c r="J440" s="114"/>
      <c r="K440" s="114"/>
      <c r="L440" s="114"/>
      <c r="M440" s="114"/>
      <c r="N440" s="114"/>
      <c r="O440" s="114"/>
      <c r="P440" s="114"/>
      <c r="Q440" s="114"/>
      <c r="R440" s="114"/>
      <c r="S440" s="114"/>
      <c r="T440" s="114"/>
      <c r="U440" s="114"/>
      <c r="V440" s="114"/>
      <c r="W440" s="114"/>
      <c r="X440" s="114"/>
      <c r="Y440" s="114"/>
      <c r="Z440" s="114"/>
    </row>
    <row r="441" spans="1:26" ht="14.25" customHeight="1">
      <c r="A441" s="114"/>
      <c r="B441" s="114"/>
      <c r="C441" s="114"/>
      <c r="D441" s="114"/>
      <c r="E441" s="114"/>
      <c r="F441" s="114"/>
      <c r="G441" s="114"/>
      <c r="H441" s="114"/>
      <c r="I441" s="114"/>
      <c r="J441" s="114"/>
      <c r="K441" s="114"/>
      <c r="L441" s="114"/>
      <c r="M441" s="114"/>
      <c r="N441" s="114"/>
      <c r="O441" s="114"/>
      <c r="P441" s="114"/>
      <c r="Q441" s="114"/>
      <c r="R441" s="114"/>
      <c r="S441" s="114"/>
      <c r="T441" s="114"/>
      <c r="U441" s="114"/>
      <c r="V441" s="114"/>
      <c r="W441" s="114"/>
      <c r="X441" s="114"/>
      <c r="Y441" s="114"/>
      <c r="Z441" s="114"/>
    </row>
    <row r="442" spans="1:26" ht="14.25" customHeight="1">
      <c r="A442" s="114"/>
      <c r="B442" s="114"/>
      <c r="C442" s="114"/>
      <c r="D442" s="114"/>
      <c r="E442" s="114"/>
      <c r="F442" s="114"/>
      <c r="G442" s="114"/>
      <c r="H442" s="114"/>
      <c r="I442" s="114"/>
      <c r="J442" s="114"/>
      <c r="K442" s="114"/>
      <c r="L442" s="114"/>
      <c r="M442" s="114"/>
      <c r="N442" s="114"/>
      <c r="O442" s="114"/>
      <c r="P442" s="114"/>
      <c r="Q442" s="114"/>
      <c r="R442" s="114"/>
      <c r="S442" s="114"/>
      <c r="T442" s="114"/>
      <c r="U442" s="114"/>
      <c r="V442" s="114"/>
      <c r="W442" s="114"/>
      <c r="X442" s="114"/>
      <c r="Y442" s="114"/>
      <c r="Z442" s="114"/>
    </row>
    <row r="443" spans="1:26" ht="14.25" customHeight="1">
      <c r="A443" s="114"/>
      <c r="B443" s="114"/>
      <c r="C443" s="114"/>
      <c r="D443" s="114"/>
      <c r="E443" s="114"/>
      <c r="F443" s="114"/>
      <c r="G443" s="114"/>
      <c r="H443" s="114"/>
      <c r="I443" s="114"/>
      <c r="J443" s="114"/>
      <c r="K443" s="114"/>
      <c r="L443" s="114"/>
      <c r="M443" s="114"/>
      <c r="N443" s="114"/>
      <c r="O443" s="114"/>
      <c r="P443" s="114"/>
      <c r="Q443" s="114"/>
      <c r="R443" s="114"/>
      <c r="S443" s="114"/>
      <c r="T443" s="114"/>
      <c r="U443" s="114"/>
      <c r="V443" s="114"/>
      <c r="W443" s="114"/>
      <c r="X443" s="114"/>
      <c r="Y443" s="114"/>
      <c r="Z443" s="114"/>
    </row>
    <row r="444" spans="1:26" ht="14.25" customHeight="1">
      <c r="A444" s="114"/>
      <c r="B444" s="114"/>
      <c r="C444" s="114"/>
      <c r="D444" s="114"/>
      <c r="E444" s="114"/>
      <c r="F444" s="114"/>
      <c r="G444" s="114"/>
      <c r="H444" s="114"/>
      <c r="I444" s="114"/>
      <c r="J444" s="114"/>
      <c r="K444" s="114"/>
      <c r="L444" s="114"/>
      <c r="M444" s="114"/>
      <c r="N444" s="114"/>
      <c r="O444" s="114"/>
      <c r="P444" s="114"/>
      <c r="Q444" s="114"/>
      <c r="R444" s="114"/>
      <c r="S444" s="114"/>
      <c r="T444" s="114"/>
      <c r="U444" s="114"/>
      <c r="V444" s="114"/>
      <c r="W444" s="114"/>
      <c r="X444" s="114"/>
      <c r="Y444" s="114"/>
      <c r="Z444" s="114"/>
    </row>
    <row r="445" spans="1:26" ht="14.25" customHeight="1">
      <c r="A445" s="114"/>
      <c r="B445" s="114"/>
      <c r="C445" s="114"/>
      <c r="D445" s="114"/>
      <c r="E445" s="114"/>
      <c r="F445" s="114"/>
      <c r="G445" s="114"/>
      <c r="H445" s="114"/>
      <c r="I445" s="114"/>
      <c r="J445" s="114"/>
      <c r="K445" s="114"/>
      <c r="L445" s="114"/>
      <c r="M445" s="114"/>
      <c r="N445" s="114"/>
      <c r="O445" s="114"/>
      <c r="P445" s="114"/>
      <c r="Q445" s="114"/>
      <c r="R445" s="114"/>
      <c r="S445" s="114"/>
      <c r="T445" s="114"/>
      <c r="U445" s="114"/>
      <c r="V445" s="114"/>
      <c r="W445" s="114"/>
      <c r="X445" s="114"/>
      <c r="Y445" s="114"/>
      <c r="Z445" s="114"/>
    </row>
    <row r="446" spans="1:26" ht="14.25" customHeight="1">
      <c r="A446" s="114"/>
      <c r="B446" s="114"/>
      <c r="C446" s="114"/>
      <c r="D446" s="114"/>
      <c r="E446" s="114"/>
      <c r="F446" s="114"/>
      <c r="G446" s="114"/>
      <c r="H446" s="114"/>
      <c r="I446" s="114"/>
      <c r="J446" s="114"/>
      <c r="K446" s="114"/>
      <c r="L446" s="114"/>
      <c r="M446" s="114"/>
      <c r="N446" s="114"/>
      <c r="O446" s="114"/>
      <c r="P446" s="114"/>
      <c r="Q446" s="114"/>
      <c r="R446" s="114"/>
      <c r="S446" s="114"/>
      <c r="T446" s="114"/>
      <c r="U446" s="114"/>
      <c r="V446" s="114"/>
      <c r="W446" s="114"/>
      <c r="X446" s="114"/>
      <c r="Y446" s="114"/>
      <c r="Z446" s="114"/>
    </row>
    <row r="447" spans="1:26" ht="14.25" customHeight="1">
      <c r="A447" s="114"/>
      <c r="B447" s="114"/>
      <c r="C447" s="114"/>
      <c r="D447" s="114"/>
      <c r="E447" s="114"/>
      <c r="F447" s="114"/>
      <c r="G447" s="114"/>
      <c r="H447" s="114"/>
      <c r="I447" s="114"/>
      <c r="J447" s="114"/>
      <c r="K447" s="114"/>
      <c r="L447" s="114"/>
      <c r="M447" s="114"/>
      <c r="N447" s="114"/>
      <c r="O447" s="114"/>
      <c r="P447" s="114"/>
      <c r="Q447" s="114"/>
      <c r="R447" s="114"/>
      <c r="S447" s="114"/>
      <c r="T447" s="114"/>
      <c r="U447" s="114"/>
      <c r="V447" s="114"/>
      <c r="W447" s="114"/>
      <c r="X447" s="114"/>
      <c r="Y447" s="114"/>
      <c r="Z447" s="114"/>
    </row>
    <row r="448" spans="1:26" ht="14.25" customHeight="1">
      <c r="A448" s="114"/>
      <c r="B448" s="114"/>
      <c r="C448" s="114"/>
      <c r="D448" s="114"/>
      <c r="E448" s="114"/>
      <c r="F448" s="114"/>
      <c r="G448" s="114"/>
      <c r="H448" s="114"/>
      <c r="I448" s="114"/>
      <c r="J448" s="114"/>
      <c r="K448" s="114"/>
      <c r="L448" s="114"/>
      <c r="M448" s="114"/>
      <c r="N448" s="114"/>
      <c r="O448" s="114"/>
      <c r="P448" s="114"/>
      <c r="Q448" s="114"/>
      <c r="R448" s="114"/>
      <c r="S448" s="114"/>
      <c r="T448" s="114"/>
      <c r="U448" s="114"/>
      <c r="V448" s="114"/>
      <c r="W448" s="114"/>
      <c r="X448" s="114"/>
      <c r="Y448" s="114"/>
      <c r="Z448" s="114"/>
    </row>
    <row r="449" spans="1:26" ht="14.25" customHeight="1">
      <c r="A449" s="114"/>
      <c r="B449" s="114"/>
      <c r="C449" s="114"/>
      <c r="D449" s="114"/>
      <c r="E449" s="114"/>
      <c r="F449" s="114"/>
      <c r="G449" s="114"/>
      <c r="H449" s="114"/>
      <c r="I449" s="114"/>
      <c r="J449" s="114"/>
      <c r="K449" s="114"/>
      <c r="L449" s="114"/>
      <c r="M449" s="114"/>
      <c r="N449" s="114"/>
      <c r="O449" s="114"/>
      <c r="P449" s="114"/>
      <c r="Q449" s="114"/>
      <c r="R449" s="114"/>
      <c r="S449" s="114"/>
      <c r="T449" s="114"/>
      <c r="U449" s="114"/>
      <c r="V449" s="114"/>
      <c r="W449" s="114"/>
      <c r="X449" s="114"/>
      <c r="Y449" s="114"/>
      <c r="Z449" s="114"/>
    </row>
    <row r="450" spans="1:26" ht="14.25" customHeight="1">
      <c r="A450" s="114"/>
      <c r="B450" s="114"/>
      <c r="C450" s="114"/>
      <c r="D450" s="114"/>
      <c r="E450" s="114"/>
      <c r="F450" s="114"/>
      <c r="G450" s="114"/>
      <c r="H450" s="114"/>
      <c r="I450" s="114"/>
      <c r="J450" s="114"/>
      <c r="K450" s="114"/>
      <c r="L450" s="114"/>
      <c r="M450" s="114"/>
      <c r="N450" s="114"/>
      <c r="O450" s="114"/>
      <c r="P450" s="114"/>
      <c r="Q450" s="114"/>
      <c r="R450" s="114"/>
      <c r="S450" s="114"/>
      <c r="T450" s="114"/>
      <c r="U450" s="114"/>
      <c r="V450" s="114"/>
      <c r="W450" s="114"/>
      <c r="X450" s="114"/>
      <c r="Y450" s="114"/>
      <c r="Z450" s="114"/>
    </row>
    <row r="451" spans="1:26" ht="14.25" customHeight="1">
      <c r="A451" s="114"/>
      <c r="B451" s="114"/>
      <c r="C451" s="114"/>
      <c r="D451" s="114"/>
      <c r="E451" s="114"/>
      <c r="F451" s="114"/>
      <c r="G451" s="114"/>
      <c r="H451" s="114"/>
      <c r="I451" s="114"/>
      <c r="J451" s="114"/>
      <c r="K451" s="114"/>
      <c r="L451" s="114"/>
      <c r="M451" s="114"/>
      <c r="N451" s="114"/>
      <c r="O451" s="114"/>
      <c r="P451" s="114"/>
      <c r="Q451" s="114"/>
      <c r="R451" s="114"/>
      <c r="S451" s="114"/>
      <c r="T451" s="114"/>
      <c r="U451" s="114"/>
      <c r="V451" s="114"/>
      <c r="W451" s="114"/>
      <c r="X451" s="114"/>
      <c r="Y451" s="114"/>
      <c r="Z451" s="114"/>
    </row>
    <row r="452" spans="1:26" ht="14.25" customHeight="1">
      <c r="A452" s="114"/>
      <c r="B452" s="114"/>
      <c r="C452" s="114"/>
      <c r="D452" s="114"/>
      <c r="E452" s="114"/>
      <c r="F452" s="114"/>
      <c r="G452" s="114"/>
      <c r="H452" s="114"/>
      <c r="I452" s="114"/>
      <c r="J452" s="114"/>
      <c r="K452" s="114"/>
      <c r="L452" s="114"/>
      <c r="M452" s="114"/>
      <c r="N452" s="114"/>
      <c r="O452" s="114"/>
      <c r="P452" s="114"/>
      <c r="Q452" s="114"/>
      <c r="R452" s="114"/>
      <c r="S452" s="114"/>
      <c r="T452" s="114"/>
      <c r="U452" s="114"/>
      <c r="V452" s="114"/>
      <c r="W452" s="114"/>
      <c r="X452" s="114"/>
      <c r="Y452" s="114"/>
      <c r="Z452" s="114"/>
    </row>
    <row r="453" spans="1:26" ht="14.25" customHeight="1">
      <c r="A453" s="114"/>
      <c r="B453" s="114"/>
      <c r="C453" s="114"/>
      <c r="D453" s="114"/>
      <c r="E453" s="114"/>
      <c r="F453" s="114"/>
      <c r="G453" s="114"/>
      <c r="H453" s="114"/>
      <c r="I453" s="114"/>
      <c r="J453" s="114"/>
      <c r="K453" s="114"/>
      <c r="L453" s="114"/>
      <c r="M453" s="114"/>
      <c r="N453" s="114"/>
      <c r="O453" s="114"/>
      <c r="P453" s="114"/>
      <c r="Q453" s="114"/>
      <c r="R453" s="114"/>
      <c r="S453" s="114"/>
      <c r="T453" s="114"/>
      <c r="U453" s="114"/>
      <c r="V453" s="114"/>
      <c r="W453" s="114"/>
      <c r="X453" s="114"/>
      <c r="Y453" s="114"/>
      <c r="Z453" s="114"/>
    </row>
    <row r="454" spans="1:26" ht="14.25" customHeight="1">
      <c r="A454" s="114"/>
      <c r="B454" s="114"/>
      <c r="C454" s="114"/>
      <c r="D454" s="114"/>
      <c r="E454" s="114"/>
      <c r="F454" s="114"/>
      <c r="G454" s="114"/>
      <c r="H454" s="114"/>
      <c r="I454" s="114"/>
      <c r="J454" s="114"/>
      <c r="K454" s="114"/>
      <c r="L454" s="114"/>
      <c r="M454" s="114"/>
      <c r="N454" s="114"/>
      <c r="O454" s="114"/>
      <c r="P454" s="114"/>
      <c r="Q454" s="114"/>
      <c r="R454" s="114"/>
      <c r="S454" s="114"/>
      <c r="T454" s="114"/>
      <c r="U454" s="114"/>
      <c r="V454" s="114"/>
      <c r="W454" s="114"/>
      <c r="X454" s="114"/>
      <c r="Y454" s="114"/>
      <c r="Z454" s="114"/>
    </row>
    <row r="455" spans="1:26" ht="14.25" customHeight="1">
      <c r="A455" s="114"/>
      <c r="B455" s="114"/>
      <c r="C455" s="114"/>
      <c r="D455" s="114"/>
      <c r="E455" s="114"/>
      <c r="F455" s="114"/>
      <c r="G455" s="114"/>
      <c r="H455" s="114"/>
      <c r="I455" s="114"/>
      <c r="J455" s="114"/>
      <c r="K455" s="114"/>
      <c r="L455" s="114"/>
      <c r="M455" s="114"/>
      <c r="N455" s="114"/>
      <c r="O455" s="114"/>
      <c r="P455" s="114"/>
      <c r="Q455" s="114"/>
      <c r="R455" s="114"/>
      <c r="S455" s="114"/>
      <c r="T455" s="114"/>
      <c r="U455" s="114"/>
      <c r="V455" s="114"/>
      <c r="W455" s="114"/>
      <c r="X455" s="114"/>
      <c r="Y455" s="114"/>
      <c r="Z455" s="114"/>
    </row>
    <row r="456" spans="1:26" ht="14.25" customHeight="1">
      <c r="A456" s="114"/>
      <c r="B456" s="114"/>
      <c r="C456" s="114"/>
      <c r="D456" s="114"/>
      <c r="E456" s="114"/>
      <c r="F456" s="114"/>
      <c r="G456" s="114"/>
      <c r="H456" s="114"/>
      <c r="I456" s="114"/>
      <c r="J456" s="114"/>
      <c r="K456" s="114"/>
      <c r="L456" s="114"/>
      <c r="M456" s="114"/>
      <c r="N456" s="114"/>
      <c r="O456" s="114"/>
      <c r="P456" s="114"/>
      <c r="Q456" s="114"/>
      <c r="R456" s="114"/>
      <c r="S456" s="114"/>
      <c r="T456" s="114"/>
      <c r="U456" s="114"/>
      <c r="V456" s="114"/>
      <c r="W456" s="114"/>
      <c r="X456" s="114"/>
      <c r="Y456" s="114"/>
      <c r="Z456" s="114"/>
    </row>
    <row r="457" spans="1:26" ht="14.25" customHeight="1">
      <c r="A457" s="114"/>
      <c r="B457" s="114"/>
      <c r="C457" s="114"/>
      <c r="D457" s="114"/>
      <c r="E457" s="114"/>
      <c r="F457" s="114"/>
      <c r="G457" s="114"/>
      <c r="H457" s="114"/>
      <c r="I457" s="114"/>
      <c r="J457" s="114"/>
      <c r="K457" s="114"/>
      <c r="L457" s="114"/>
      <c r="M457" s="114"/>
      <c r="N457" s="114"/>
      <c r="O457" s="114"/>
      <c r="P457" s="114"/>
      <c r="Q457" s="114"/>
      <c r="R457" s="114"/>
      <c r="S457" s="114"/>
      <c r="T457" s="114"/>
      <c r="U457" s="114"/>
      <c r="V457" s="114"/>
      <c r="W457" s="114"/>
      <c r="X457" s="114"/>
      <c r="Y457" s="114"/>
      <c r="Z457" s="114"/>
    </row>
    <row r="458" spans="1:26" ht="14.25" customHeight="1">
      <c r="A458" s="114"/>
      <c r="B458" s="114"/>
      <c r="C458" s="114"/>
      <c r="D458" s="114"/>
      <c r="E458" s="114"/>
      <c r="F458" s="114"/>
      <c r="G458" s="114"/>
      <c r="H458" s="114"/>
      <c r="I458" s="114"/>
      <c r="J458" s="114"/>
      <c r="K458" s="114"/>
      <c r="L458" s="114"/>
      <c r="M458" s="114"/>
      <c r="N458" s="114"/>
      <c r="O458" s="114"/>
      <c r="P458" s="114"/>
      <c r="Q458" s="114"/>
      <c r="R458" s="114"/>
      <c r="S458" s="114"/>
      <c r="T458" s="114"/>
      <c r="U458" s="114"/>
      <c r="V458" s="114"/>
      <c r="W458" s="114"/>
      <c r="X458" s="114"/>
      <c r="Y458" s="114"/>
      <c r="Z458" s="114"/>
    </row>
    <row r="459" spans="1:26" ht="14.25" customHeight="1">
      <c r="A459" s="114"/>
      <c r="B459" s="114"/>
      <c r="C459" s="114"/>
      <c r="D459" s="114"/>
      <c r="E459" s="114"/>
      <c r="F459" s="114"/>
      <c r="G459" s="114"/>
      <c r="H459" s="114"/>
      <c r="I459" s="114"/>
      <c r="J459" s="114"/>
      <c r="K459" s="114"/>
      <c r="L459" s="114"/>
      <c r="M459" s="114"/>
      <c r="N459" s="114"/>
      <c r="O459" s="114"/>
      <c r="P459" s="114"/>
      <c r="Q459" s="114"/>
      <c r="R459" s="114"/>
      <c r="S459" s="114"/>
      <c r="T459" s="114"/>
      <c r="U459" s="114"/>
      <c r="V459" s="114"/>
      <c r="W459" s="114"/>
      <c r="X459" s="114"/>
      <c r="Y459" s="114"/>
      <c r="Z459" s="114"/>
    </row>
    <row r="460" spans="1:26" ht="14.25" customHeight="1">
      <c r="A460" s="114"/>
      <c r="B460" s="114"/>
      <c r="C460" s="114"/>
      <c r="D460" s="114"/>
      <c r="E460" s="114"/>
      <c r="F460" s="114"/>
      <c r="G460" s="114"/>
      <c r="H460" s="114"/>
      <c r="I460" s="114"/>
      <c r="J460" s="114"/>
      <c r="K460" s="114"/>
      <c r="L460" s="114"/>
      <c r="M460" s="114"/>
      <c r="N460" s="114"/>
      <c r="O460" s="114"/>
      <c r="P460" s="114"/>
      <c r="Q460" s="114"/>
      <c r="R460" s="114"/>
      <c r="S460" s="114"/>
      <c r="T460" s="114"/>
      <c r="U460" s="114"/>
      <c r="V460" s="114"/>
      <c r="W460" s="114"/>
      <c r="X460" s="114"/>
      <c r="Y460" s="114"/>
      <c r="Z460" s="114"/>
    </row>
    <row r="461" spans="1:26" ht="14.25" customHeight="1">
      <c r="A461" s="114"/>
      <c r="B461" s="114"/>
      <c r="C461" s="114"/>
      <c r="D461" s="114"/>
      <c r="E461" s="114"/>
      <c r="F461" s="114"/>
      <c r="G461" s="114"/>
      <c r="H461" s="114"/>
      <c r="I461" s="114"/>
      <c r="J461" s="114"/>
      <c r="K461" s="114"/>
      <c r="L461" s="114"/>
      <c r="M461" s="114"/>
      <c r="N461" s="114"/>
      <c r="O461" s="114"/>
      <c r="P461" s="114"/>
      <c r="Q461" s="114"/>
      <c r="R461" s="114"/>
      <c r="S461" s="114"/>
      <c r="T461" s="114"/>
      <c r="U461" s="114"/>
      <c r="V461" s="114"/>
      <c r="W461" s="114"/>
      <c r="X461" s="114"/>
      <c r="Y461" s="114"/>
      <c r="Z461" s="114"/>
    </row>
    <row r="462" spans="1:26" ht="14.25" customHeight="1">
      <c r="A462" s="114"/>
      <c r="B462" s="114"/>
      <c r="C462" s="114"/>
      <c r="D462" s="114"/>
      <c r="E462" s="114"/>
      <c r="F462" s="114"/>
      <c r="G462" s="114"/>
      <c r="H462" s="114"/>
      <c r="I462" s="114"/>
      <c r="J462" s="114"/>
      <c r="K462" s="114"/>
      <c r="L462" s="114"/>
      <c r="M462" s="114"/>
      <c r="N462" s="114"/>
      <c r="O462" s="114"/>
      <c r="P462" s="114"/>
      <c r="Q462" s="114"/>
      <c r="R462" s="114"/>
      <c r="S462" s="114"/>
      <c r="T462" s="114"/>
      <c r="U462" s="114"/>
      <c r="V462" s="114"/>
      <c r="W462" s="114"/>
      <c r="X462" s="114"/>
      <c r="Y462" s="114"/>
      <c r="Z462" s="114"/>
    </row>
    <row r="463" spans="1:26" ht="14.25" customHeight="1">
      <c r="A463" s="114"/>
      <c r="B463" s="114"/>
      <c r="C463" s="114"/>
      <c r="D463" s="114"/>
      <c r="E463" s="114"/>
      <c r="F463" s="114"/>
      <c r="G463" s="114"/>
      <c r="H463" s="114"/>
      <c r="I463" s="114"/>
      <c r="J463" s="114"/>
      <c r="K463" s="114"/>
      <c r="L463" s="114"/>
      <c r="M463" s="114"/>
      <c r="N463" s="114"/>
      <c r="O463" s="114"/>
      <c r="P463" s="114"/>
      <c r="Q463" s="114"/>
      <c r="R463" s="114"/>
      <c r="S463" s="114"/>
      <c r="T463" s="114"/>
      <c r="U463" s="114"/>
      <c r="V463" s="114"/>
      <c r="W463" s="114"/>
      <c r="X463" s="114"/>
      <c r="Y463" s="114"/>
      <c r="Z463" s="114"/>
    </row>
    <row r="464" spans="1:26" ht="14.25" customHeight="1">
      <c r="A464" s="114"/>
      <c r="B464" s="114"/>
      <c r="C464" s="114"/>
      <c r="D464" s="114"/>
      <c r="E464" s="114"/>
      <c r="F464" s="114"/>
      <c r="G464" s="114"/>
      <c r="H464" s="114"/>
      <c r="I464" s="114"/>
      <c r="J464" s="114"/>
      <c r="K464" s="114"/>
      <c r="L464" s="114"/>
      <c r="M464" s="114"/>
      <c r="N464" s="114"/>
      <c r="O464" s="114"/>
      <c r="P464" s="114"/>
      <c r="Q464" s="114"/>
      <c r="R464" s="114"/>
      <c r="S464" s="114"/>
      <c r="T464" s="114"/>
      <c r="U464" s="114"/>
      <c r="V464" s="114"/>
      <c r="W464" s="114"/>
      <c r="X464" s="114"/>
      <c r="Y464" s="114"/>
      <c r="Z464" s="114"/>
    </row>
    <row r="465" spans="1:26" ht="14.25" customHeight="1">
      <c r="A465" s="114"/>
      <c r="B465" s="114"/>
      <c r="C465" s="114"/>
      <c r="D465" s="114"/>
      <c r="E465" s="114"/>
      <c r="F465" s="114"/>
      <c r="G465" s="114"/>
      <c r="H465" s="114"/>
      <c r="I465" s="114"/>
      <c r="J465" s="114"/>
      <c r="K465" s="114"/>
      <c r="L465" s="114"/>
      <c r="M465" s="114"/>
      <c r="N465" s="114"/>
      <c r="O465" s="114"/>
      <c r="P465" s="114"/>
      <c r="Q465" s="114"/>
      <c r="R465" s="114"/>
      <c r="S465" s="114"/>
      <c r="T465" s="114"/>
      <c r="U465" s="114"/>
      <c r="V465" s="114"/>
      <c r="W465" s="114"/>
      <c r="X465" s="114"/>
      <c r="Y465" s="114"/>
      <c r="Z465" s="114"/>
    </row>
    <row r="466" spans="1:26" ht="14.25" customHeight="1">
      <c r="A466" s="114"/>
      <c r="B466" s="114"/>
      <c r="C466" s="114"/>
      <c r="D466" s="114"/>
      <c r="E466" s="114"/>
      <c r="F466" s="114"/>
      <c r="G466" s="114"/>
      <c r="H466" s="114"/>
      <c r="I466" s="114"/>
      <c r="J466" s="114"/>
      <c r="K466" s="114"/>
      <c r="L466" s="114"/>
      <c r="M466" s="114"/>
      <c r="N466" s="114"/>
      <c r="O466" s="114"/>
      <c r="P466" s="114"/>
      <c r="Q466" s="114"/>
      <c r="R466" s="114"/>
      <c r="S466" s="114"/>
      <c r="T466" s="114"/>
      <c r="U466" s="114"/>
      <c r="V466" s="114"/>
      <c r="W466" s="114"/>
      <c r="X466" s="114"/>
      <c r="Y466" s="114"/>
      <c r="Z466" s="114"/>
    </row>
    <row r="467" spans="1:26" ht="14.25" customHeight="1">
      <c r="A467" s="114"/>
      <c r="B467" s="114"/>
      <c r="C467" s="114"/>
      <c r="D467" s="114"/>
      <c r="E467" s="114"/>
      <c r="F467" s="114"/>
      <c r="G467" s="114"/>
      <c r="H467" s="114"/>
      <c r="I467" s="114"/>
      <c r="J467" s="114"/>
      <c r="K467" s="114"/>
      <c r="L467" s="114"/>
      <c r="M467" s="114"/>
      <c r="N467" s="114"/>
      <c r="O467" s="114"/>
      <c r="P467" s="114"/>
      <c r="Q467" s="114"/>
      <c r="R467" s="114"/>
      <c r="S467" s="114"/>
      <c r="T467" s="114"/>
      <c r="U467" s="114"/>
      <c r="V467" s="114"/>
      <c r="W467" s="114"/>
      <c r="X467" s="114"/>
      <c r="Y467" s="114"/>
      <c r="Z467" s="114"/>
    </row>
    <row r="468" spans="1:26" ht="14.25" customHeight="1">
      <c r="A468" s="114"/>
      <c r="B468" s="114"/>
      <c r="C468" s="114"/>
      <c r="D468" s="114"/>
      <c r="E468" s="114"/>
      <c r="F468" s="114"/>
      <c r="G468" s="114"/>
      <c r="H468" s="114"/>
      <c r="I468" s="114"/>
      <c r="J468" s="114"/>
      <c r="K468" s="114"/>
      <c r="L468" s="114"/>
      <c r="M468" s="114"/>
      <c r="N468" s="114"/>
      <c r="O468" s="114"/>
      <c r="P468" s="114"/>
      <c r="Q468" s="114"/>
      <c r="R468" s="114"/>
      <c r="S468" s="114"/>
      <c r="T468" s="114"/>
      <c r="U468" s="114"/>
      <c r="V468" s="114"/>
      <c r="W468" s="114"/>
      <c r="X468" s="114"/>
      <c r="Y468" s="114"/>
      <c r="Z468" s="114"/>
    </row>
    <row r="469" spans="1:26" ht="14.25" customHeight="1">
      <c r="A469" s="114"/>
      <c r="B469" s="114"/>
      <c r="C469" s="114"/>
      <c r="D469" s="114"/>
      <c r="E469" s="114"/>
      <c r="F469" s="114"/>
      <c r="G469" s="114"/>
      <c r="H469" s="114"/>
      <c r="I469" s="114"/>
      <c r="J469" s="114"/>
      <c r="K469" s="114"/>
      <c r="L469" s="114"/>
      <c r="M469" s="114"/>
      <c r="N469" s="114"/>
      <c r="O469" s="114"/>
      <c r="P469" s="114"/>
      <c r="Q469" s="114"/>
      <c r="R469" s="114"/>
      <c r="S469" s="114"/>
      <c r="T469" s="114"/>
      <c r="U469" s="114"/>
      <c r="V469" s="114"/>
      <c r="W469" s="114"/>
      <c r="X469" s="114"/>
      <c r="Y469" s="114"/>
      <c r="Z469" s="114"/>
    </row>
    <row r="470" spans="1:26" ht="14.25" customHeight="1">
      <c r="A470" s="114"/>
      <c r="B470" s="114"/>
      <c r="C470" s="114"/>
      <c r="D470" s="114"/>
      <c r="E470" s="114"/>
      <c r="F470" s="114"/>
      <c r="G470" s="114"/>
      <c r="H470" s="114"/>
      <c r="I470" s="114"/>
      <c r="J470" s="114"/>
      <c r="K470" s="114"/>
      <c r="L470" s="114"/>
      <c r="M470" s="114"/>
      <c r="N470" s="114"/>
      <c r="O470" s="114"/>
      <c r="P470" s="114"/>
      <c r="Q470" s="114"/>
      <c r="R470" s="114"/>
      <c r="S470" s="114"/>
      <c r="T470" s="114"/>
      <c r="U470" s="114"/>
      <c r="V470" s="114"/>
      <c r="W470" s="114"/>
      <c r="X470" s="114"/>
      <c r="Y470" s="114"/>
      <c r="Z470" s="114"/>
    </row>
    <row r="471" spans="1:26" ht="14.25" customHeight="1">
      <c r="A471" s="114"/>
      <c r="B471" s="114"/>
      <c r="C471" s="114"/>
      <c r="D471" s="114"/>
      <c r="E471" s="114"/>
      <c r="F471" s="114"/>
      <c r="G471" s="114"/>
      <c r="H471" s="114"/>
      <c r="I471" s="114"/>
      <c r="J471" s="114"/>
      <c r="K471" s="114"/>
      <c r="L471" s="114"/>
      <c r="M471" s="114"/>
      <c r="N471" s="114"/>
      <c r="O471" s="114"/>
      <c r="P471" s="114"/>
      <c r="Q471" s="114"/>
      <c r="R471" s="114"/>
      <c r="S471" s="114"/>
      <c r="T471" s="114"/>
      <c r="U471" s="114"/>
      <c r="V471" s="114"/>
      <c r="W471" s="114"/>
      <c r="X471" s="114"/>
      <c r="Y471" s="114"/>
      <c r="Z471" s="114"/>
    </row>
    <row r="472" spans="1:26" ht="14.25" customHeight="1">
      <c r="A472" s="114"/>
      <c r="B472" s="114"/>
      <c r="C472" s="114"/>
      <c r="D472" s="114"/>
      <c r="E472" s="114"/>
      <c r="F472" s="114"/>
      <c r="G472" s="114"/>
      <c r="H472" s="114"/>
      <c r="I472" s="114"/>
      <c r="J472" s="114"/>
      <c r="K472" s="114"/>
      <c r="L472" s="114"/>
      <c r="M472" s="114"/>
      <c r="N472" s="114"/>
      <c r="O472" s="114"/>
      <c r="P472" s="114"/>
      <c r="Q472" s="114"/>
      <c r="R472" s="114"/>
      <c r="S472" s="114"/>
      <c r="T472" s="114"/>
      <c r="U472" s="114"/>
      <c r="V472" s="114"/>
      <c r="W472" s="114"/>
      <c r="X472" s="114"/>
      <c r="Y472" s="114"/>
      <c r="Z472" s="114"/>
    </row>
    <row r="473" spans="1:26" ht="14.25" customHeight="1">
      <c r="A473" s="114"/>
      <c r="B473" s="114"/>
      <c r="C473" s="114"/>
      <c r="D473" s="114"/>
      <c r="E473" s="114"/>
      <c r="F473" s="114"/>
      <c r="G473" s="114"/>
      <c r="H473" s="114"/>
      <c r="I473" s="114"/>
      <c r="J473" s="114"/>
      <c r="K473" s="114"/>
      <c r="L473" s="114"/>
      <c r="M473" s="114"/>
      <c r="N473" s="114"/>
      <c r="O473" s="114"/>
      <c r="P473" s="114"/>
      <c r="Q473" s="114"/>
      <c r="R473" s="114"/>
      <c r="S473" s="114"/>
      <c r="T473" s="114"/>
      <c r="U473" s="114"/>
      <c r="V473" s="114"/>
      <c r="W473" s="114"/>
      <c r="X473" s="114"/>
      <c r="Y473" s="114"/>
      <c r="Z473" s="114"/>
    </row>
    <row r="474" spans="1:26" ht="14.25" customHeight="1">
      <c r="A474" s="114"/>
      <c r="B474" s="114"/>
      <c r="C474" s="114"/>
      <c r="D474" s="114"/>
      <c r="E474" s="114"/>
      <c r="F474" s="114"/>
      <c r="G474" s="114"/>
      <c r="H474" s="114"/>
      <c r="I474" s="114"/>
      <c r="J474" s="114"/>
      <c r="K474" s="114"/>
      <c r="L474" s="114"/>
      <c r="M474" s="114"/>
      <c r="N474" s="114"/>
      <c r="O474" s="114"/>
      <c r="P474" s="114"/>
      <c r="Q474" s="114"/>
      <c r="R474" s="114"/>
      <c r="S474" s="114"/>
      <c r="T474" s="114"/>
      <c r="U474" s="114"/>
      <c r="V474" s="114"/>
      <c r="W474" s="114"/>
      <c r="X474" s="114"/>
      <c r="Y474" s="114"/>
      <c r="Z474" s="114"/>
    </row>
    <row r="475" spans="1:26" ht="14.25" customHeight="1">
      <c r="A475" s="114"/>
      <c r="B475" s="114"/>
      <c r="C475" s="114"/>
      <c r="D475" s="114"/>
      <c r="E475" s="114"/>
      <c r="F475" s="114"/>
      <c r="G475" s="114"/>
      <c r="H475" s="114"/>
      <c r="I475" s="114"/>
      <c r="J475" s="114"/>
      <c r="K475" s="114"/>
      <c r="L475" s="114"/>
      <c r="M475" s="114"/>
      <c r="N475" s="114"/>
      <c r="O475" s="114"/>
      <c r="P475" s="114"/>
      <c r="Q475" s="114"/>
      <c r="R475" s="114"/>
      <c r="S475" s="114"/>
      <c r="T475" s="114"/>
      <c r="U475" s="114"/>
      <c r="V475" s="114"/>
      <c r="W475" s="114"/>
      <c r="X475" s="114"/>
      <c r="Y475" s="114"/>
      <c r="Z475" s="114"/>
    </row>
    <row r="476" spans="1:26" ht="14.25" customHeight="1">
      <c r="A476" s="114"/>
      <c r="B476" s="114"/>
      <c r="C476" s="114"/>
      <c r="D476" s="114"/>
      <c r="E476" s="114"/>
      <c r="F476" s="114"/>
      <c r="G476" s="114"/>
      <c r="H476" s="114"/>
      <c r="I476" s="114"/>
      <c r="J476" s="114"/>
      <c r="K476" s="114"/>
      <c r="L476" s="114"/>
      <c r="M476" s="114"/>
      <c r="N476" s="114"/>
      <c r="O476" s="114"/>
      <c r="P476" s="114"/>
      <c r="Q476" s="114"/>
      <c r="R476" s="114"/>
      <c r="S476" s="114"/>
      <c r="T476" s="114"/>
      <c r="U476" s="114"/>
      <c r="V476" s="114"/>
      <c r="W476" s="114"/>
      <c r="X476" s="114"/>
      <c r="Y476" s="114"/>
      <c r="Z476" s="114"/>
    </row>
    <row r="477" spans="1:26" ht="14.25" customHeight="1">
      <c r="A477" s="114"/>
      <c r="B477" s="114"/>
      <c r="C477" s="114"/>
      <c r="D477" s="114"/>
      <c r="E477" s="114"/>
      <c r="F477" s="114"/>
      <c r="G477" s="114"/>
      <c r="H477" s="114"/>
      <c r="I477" s="114"/>
      <c r="J477" s="114"/>
      <c r="K477" s="114"/>
      <c r="L477" s="114"/>
      <c r="M477" s="114"/>
      <c r="N477" s="114"/>
      <c r="O477" s="114"/>
      <c r="P477" s="114"/>
      <c r="Q477" s="114"/>
      <c r="R477" s="114"/>
      <c r="S477" s="114"/>
      <c r="T477" s="114"/>
      <c r="U477" s="114"/>
      <c r="V477" s="114"/>
      <c r="W477" s="114"/>
      <c r="X477" s="114"/>
      <c r="Y477" s="114"/>
      <c r="Z477" s="114"/>
    </row>
    <row r="478" spans="1:26" ht="14.25" customHeight="1">
      <c r="A478" s="114"/>
      <c r="B478" s="114"/>
      <c r="C478" s="114"/>
      <c r="D478" s="114"/>
      <c r="E478" s="114"/>
      <c r="F478" s="114"/>
      <c r="G478" s="114"/>
      <c r="H478" s="114"/>
      <c r="I478" s="114"/>
      <c r="J478" s="114"/>
      <c r="K478" s="114"/>
      <c r="L478" s="114"/>
      <c r="M478" s="114"/>
      <c r="N478" s="114"/>
      <c r="O478" s="114"/>
      <c r="P478" s="114"/>
      <c r="Q478" s="114"/>
      <c r="R478" s="114"/>
      <c r="S478" s="114"/>
      <c r="T478" s="114"/>
      <c r="U478" s="114"/>
      <c r="V478" s="114"/>
      <c r="W478" s="114"/>
      <c r="X478" s="114"/>
      <c r="Y478" s="114"/>
      <c r="Z478" s="114"/>
    </row>
    <row r="479" spans="1:26" ht="14.25" customHeight="1">
      <c r="A479" s="114"/>
      <c r="B479" s="114"/>
      <c r="C479" s="114"/>
      <c r="D479" s="114"/>
      <c r="E479" s="114"/>
      <c r="F479" s="114"/>
      <c r="G479" s="114"/>
      <c r="H479" s="114"/>
      <c r="I479" s="114"/>
      <c r="J479" s="114"/>
      <c r="K479" s="114"/>
      <c r="L479" s="114"/>
      <c r="M479" s="114"/>
      <c r="N479" s="114"/>
      <c r="O479" s="114"/>
      <c r="P479" s="114"/>
      <c r="Q479" s="114"/>
      <c r="R479" s="114"/>
      <c r="S479" s="114"/>
      <c r="T479" s="114"/>
      <c r="U479" s="114"/>
      <c r="V479" s="114"/>
      <c r="W479" s="114"/>
      <c r="X479" s="114"/>
      <c r="Y479" s="114"/>
      <c r="Z479" s="114"/>
    </row>
    <row r="480" spans="1:26" ht="14.25" customHeight="1">
      <c r="A480" s="114"/>
      <c r="B480" s="114"/>
      <c r="C480" s="114"/>
      <c r="D480" s="114"/>
      <c r="E480" s="114"/>
      <c r="F480" s="114"/>
      <c r="G480" s="114"/>
      <c r="H480" s="114"/>
      <c r="I480" s="114"/>
      <c r="J480" s="114"/>
      <c r="K480" s="114"/>
      <c r="L480" s="114"/>
      <c r="M480" s="114"/>
      <c r="N480" s="114"/>
      <c r="O480" s="114"/>
      <c r="P480" s="114"/>
      <c r="Q480" s="114"/>
      <c r="R480" s="114"/>
      <c r="S480" s="114"/>
      <c r="T480" s="114"/>
      <c r="U480" s="114"/>
      <c r="V480" s="114"/>
      <c r="W480" s="114"/>
      <c r="X480" s="114"/>
      <c r="Y480" s="114"/>
      <c r="Z480" s="114"/>
    </row>
    <row r="481" spans="1:26" ht="14.25" customHeight="1">
      <c r="A481" s="114"/>
      <c r="B481" s="114"/>
      <c r="C481" s="114"/>
      <c r="D481" s="114"/>
      <c r="E481" s="114"/>
      <c r="F481" s="114"/>
      <c r="G481" s="114"/>
      <c r="H481" s="114"/>
      <c r="I481" s="114"/>
      <c r="J481" s="114"/>
      <c r="K481" s="114"/>
      <c r="L481" s="114"/>
      <c r="M481" s="114"/>
      <c r="N481" s="114"/>
      <c r="O481" s="114"/>
      <c r="P481" s="114"/>
      <c r="Q481" s="114"/>
      <c r="R481" s="114"/>
      <c r="S481" s="114"/>
      <c r="T481" s="114"/>
      <c r="U481" s="114"/>
      <c r="V481" s="114"/>
      <c r="W481" s="114"/>
      <c r="X481" s="114"/>
      <c r="Y481" s="114"/>
      <c r="Z481" s="114"/>
    </row>
    <row r="482" spans="1:26" ht="14.25" customHeight="1">
      <c r="A482" s="114"/>
      <c r="B482" s="114"/>
      <c r="C482" s="114"/>
      <c r="D482" s="114"/>
      <c r="E482" s="114"/>
      <c r="F482" s="114"/>
      <c r="G482" s="114"/>
      <c r="H482" s="114"/>
      <c r="I482" s="114"/>
      <c r="J482" s="114"/>
      <c r="K482" s="114"/>
      <c r="L482" s="114"/>
      <c r="M482" s="114"/>
      <c r="N482" s="114"/>
      <c r="O482" s="114"/>
      <c r="P482" s="114"/>
      <c r="Q482" s="114"/>
      <c r="R482" s="114"/>
      <c r="S482" s="114"/>
      <c r="T482" s="114"/>
      <c r="U482" s="114"/>
      <c r="V482" s="114"/>
      <c r="W482" s="114"/>
      <c r="X482" s="114"/>
      <c r="Y482" s="114"/>
      <c r="Z482" s="114"/>
    </row>
    <row r="483" spans="1:26" ht="14.25" customHeight="1">
      <c r="A483" s="114"/>
      <c r="B483" s="114"/>
      <c r="C483" s="114"/>
      <c r="D483" s="114"/>
      <c r="E483" s="114"/>
      <c r="F483" s="114"/>
      <c r="G483" s="114"/>
      <c r="H483" s="114"/>
      <c r="I483" s="114"/>
      <c r="J483" s="114"/>
      <c r="K483" s="114"/>
      <c r="L483" s="114"/>
      <c r="M483" s="114"/>
      <c r="N483" s="114"/>
      <c r="O483" s="114"/>
      <c r="P483" s="114"/>
      <c r="Q483" s="114"/>
      <c r="R483" s="114"/>
      <c r="S483" s="114"/>
      <c r="T483" s="114"/>
      <c r="U483" s="114"/>
      <c r="V483" s="114"/>
      <c r="W483" s="114"/>
      <c r="X483" s="114"/>
      <c r="Y483" s="114"/>
      <c r="Z483" s="114"/>
    </row>
    <row r="484" spans="1:26" ht="14.25" customHeight="1">
      <c r="A484" s="114"/>
      <c r="B484" s="114"/>
      <c r="C484" s="114"/>
      <c r="D484" s="114"/>
      <c r="E484" s="114"/>
      <c r="F484" s="114"/>
      <c r="G484" s="114"/>
      <c r="H484" s="114"/>
      <c r="I484" s="114"/>
      <c r="J484" s="114"/>
      <c r="K484" s="114"/>
      <c r="L484" s="114"/>
      <c r="M484" s="114"/>
      <c r="N484" s="114"/>
      <c r="O484" s="114"/>
      <c r="P484" s="114"/>
      <c r="Q484" s="114"/>
      <c r="R484" s="114"/>
      <c r="S484" s="114"/>
      <c r="T484" s="114"/>
      <c r="U484" s="114"/>
      <c r="V484" s="114"/>
      <c r="W484" s="114"/>
      <c r="X484" s="114"/>
      <c r="Y484" s="114"/>
      <c r="Z484" s="114"/>
    </row>
    <row r="485" spans="1:26" ht="14.25" customHeight="1">
      <c r="A485" s="114"/>
      <c r="B485" s="114"/>
      <c r="C485" s="114"/>
      <c r="D485" s="114"/>
      <c r="E485" s="114"/>
      <c r="F485" s="114"/>
      <c r="G485" s="114"/>
      <c r="H485" s="114"/>
      <c r="I485" s="114"/>
      <c r="J485" s="114"/>
      <c r="K485" s="114"/>
      <c r="L485" s="114"/>
      <c r="M485" s="114"/>
      <c r="N485" s="114"/>
      <c r="O485" s="114"/>
      <c r="P485" s="114"/>
      <c r="Q485" s="114"/>
      <c r="R485" s="114"/>
      <c r="S485" s="114"/>
      <c r="T485" s="114"/>
      <c r="U485" s="114"/>
      <c r="V485" s="114"/>
      <c r="W485" s="114"/>
      <c r="X485" s="114"/>
      <c r="Y485" s="114"/>
      <c r="Z485" s="114"/>
    </row>
    <row r="486" spans="1:26" ht="14.25" customHeight="1">
      <c r="A486" s="114"/>
      <c r="B486" s="114"/>
      <c r="C486" s="114"/>
      <c r="D486" s="114"/>
      <c r="E486" s="114"/>
      <c r="F486" s="114"/>
      <c r="G486" s="114"/>
      <c r="H486" s="114"/>
      <c r="I486" s="114"/>
      <c r="J486" s="114"/>
      <c r="K486" s="114"/>
      <c r="L486" s="114"/>
      <c r="M486" s="114"/>
      <c r="N486" s="114"/>
      <c r="O486" s="114"/>
      <c r="P486" s="114"/>
      <c r="Q486" s="114"/>
      <c r="R486" s="114"/>
      <c r="S486" s="114"/>
      <c r="T486" s="114"/>
      <c r="U486" s="114"/>
      <c r="V486" s="114"/>
      <c r="W486" s="114"/>
      <c r="X486" s="114"/>
      <c r="Y486" s="114"/>
      <c r="Z486" s="114"/>
    </row>
    <row r="487" spans="1:26" ht="14.25" customHeight="1">
      <c r="A487" s="114"/>
      <c r="B487" s="114"/>
      <c r="C487" s="114"/>
      <c r="D487" s="114"/>
      <c r="E487" s="114"/>
      <c r="F487" s="114"/>
      <c r="G487" s="114"/>
      <c r="H487" s="114"/>
      <c r="I487" s="114"/>
      <c r="J487" s="114"/>
      <c r="K487" s="114"/>
      <c r="L487" s="114"/>
      <c r="M487" s="114"/>
      <c r="N487" s="114"/>
      <c r="O487" s="114"/>
      <c r="P487" s="114"/>
      <c r="Q487" s="114"/>
      <c r="R487" s="114"/>
      <c r="S487" s="114"/>
      <c r="T487" s="114"/>
      <c r="U487" s="114"/>
      <c r="V487" s="114"/>
      <c r="W487" s="114"/>
      <c r="X487" s="114"/>
      <c r="Y487" s="114"/>
      <c r="Z487" s="114"/>
    </row>
    <row r="488" spans="1:26" ht="14.25" customHeight="1">
      <c r="A488" s="114"/>
      <c r="B488" s="114"/>
      <c r="C488" s="114"/>
      <c r="D488" s="114"/>
      <c r="E488" s="114"/>
      <c r="F488" s="114"/>
      <c r="G488" s="114"/>
      <c r="H488" s="114"/>
      <c r="I488" s="114"/>
      <c r="J488" s="114"/>
      <c r="K488" s="114"/>
      <c r="L488" s="114"/>
      <c r="M488" s="114"/>
      <c r="N488" s="114"/>
      <c r="O488" s="114"/>
      <c r="P488" s="114"/>
      <c r="Q488" s="114"/>
      <c r="R488" s="114"/>
      <c r="S488" s="114"/>
      <c r="T488" s="114"/>
      <c r="U488" s="114"/>
      <c r="V488" s="114"/>
      <c r="W488" s="114"/>
      <c r="X488" s="114"/>
      <c r="Y488" s="114"/>
      <c r="Z488" s="114"/>
    </row>
    <row r="489" spans="1:26" ht="14.25" customHeight="1">
      <c r="A489" s="114"/>
      <c r="B489" s="114"/>
      <c r="C489" s="114"/>
      <c r="D489" s="114"/>
      <c r="E489" s="114"/>
      <c r="F489" s="114"/>
      <c r="G489" s="114"/>
      <c r="H489" s="114"/>
      <c r="I489" s="114"/>
      <c r="J489" s="114"/>
      <c r="K489" s="114"/>
      <c r="L489" s="114"/>
      <c r="M489" s="114"/>
      <c r="N489" s="114"/>
      <c r="O489" s="114"/>
      <c r="P489" s="114"/>
      <c r="Q489" s="114"/>
      <c r="R489" s="114"/>
      <c r="S489" s="114"/>
      <c r="T489" s="114"/>
      <c r="U489" s="114"/>
      <c r="V489" s="114"/>
      <c r="W489" s="114"/>
      <c r="X489" s="114"/>
      <c r="Y489" s="114"/>
      <c r="Z489" s="114"/>
    </row>
    <row r="490" spans="1:26" ht="14.25" customHeight="1">
      <c r="A490" s="114"/>
      <c r="B490" s="114"/>
      <c r="C490" s="114"/>
      <c r="D490" s="114"/>
      <c r="E490" s="114"/>
      <c r="F490" s="114"/>
      <c r="G490" s="114"/>
      <c r="H490" s="114"/>
      <c r="I490" s="114"/>
      <c r="J490" s="114"/>
      <c r="K490" s="114"/>
      <c r="L490" s="114"/>
      <c r="M490" s="114"/>
      <c r="N490" s="114"/>
      <c r="O490" s="114"/>
      <c r="P490" s="114"/>
      <c r="Q490" s="114"/>
      <c r="R490" s="114"/>
      <c r="S490" s="114"/>
      <c r="T490" s="114"/>
      <c r="U490" s="114"/>
      <c r="V490" s="114"/>
      <c r="W490" s="114"/>
      <c r="X490" s="114"/>
      <c r="Y490" s="114"/>
      <c r="Z490" s="114"/>
    </row>
    <row r="491" spans="1:26" ht="14.25" customHeight="1">
      <c r="A491" s="114"/>
      <c r="B491" s="114"/>
      <c r="C491" s="114"/>
      <c r="D491" s="114"/>
      <c r="E491" s="114"/>
      <c r="F491" s="114"/>
      <c r="G491" s="114"/>
      <c r="H491" s="114"/>
      <c r="I491" s="114"/>
      <c r="J491" s="114"/>
      <c r="K491" s="114"/>
      <c r="L491" s="114"/>
      <c r="M491" s="114"/>
      <c r="N491" s="114"/>
      <c r="O491" s="114"/>
      <c r="P491" s="114"/>
      <c r="Q491" s="114"/>
      <c r="R491" s="114"/>
      <c r="S491" s="114"/>
      <c r="T491" s="114"/>
      <c r="U491" s="114"/>
      <c r="V491" s="114"/>
      <c r="W491" s="114"/>
      <c r="X491" s="114"/>
      <c r="Y491" s="114"/>
      <c r="Z491" s="114"/>
    </row>
    <row r="492" spans="1:26" ht="14.25" customHeight="1">
      <c r="A492" s="114"/>
      <c r="B492" s="114"/>
      <c r="C492" s="114"/>
      <c r="D492" s="114"/>
      <c r="E492" s="114"/>
      <c r="F492" s="114"/>
      <c r="G492" s="114"/>
      <c r="H492" s="114"/>
      <c r="I492" s="114"/>
      <c r="J492" s="114"/>
      <c r="K492" s="114"/>
      <c r="L492" s="114"/>
      <c r="M492" s="114"/>
      <c r="N492" s="114"/>
      <c r="O492" s="114"/>
      <c r="P492" s="114"/>
      <c r="Q492" s="114"/>
      <c r="R492" s="114"/>
      <c r="S492" s="114"/>
      <c r="T492" s="114"/>
      <c r="U492" s="114"/>
      <c r="V492" s="114"/>
      <c r="W492" s="114"/>
      <c r="X492" s="114"/>
      <c r="Y492" s="114"/>
      <c r="Z492" s="114"/>
    </row>
    <row r="493" spans="1:26" ht="14.25" customHeight="1">
      <c r="A493" s="114"/>
      <c r="B493" s="114"/>
      <c r="C493" s="114"/>
      <c r="D493" s="114"/>
      <c r="E493" s="114"/>
      <c r="F493" s="114"/>
      <c r="G493" s="114"/>
      <c r="H493" s="114"/>
      <c r="I493" s="114"/>
      <c r="J493" s="114"/>
      <c r="K493" s="114"/>
      <c r="L493" s="114"/>
      <c r="M493" s="114"/>
      <c r="N493" s="114"/>
      <c r="O493" s="114"/>
      <c r="P493" s="114"/>
      <c r="Q493" s="114"/>
      <c r="R493" s="114"/>
      <c r="S493" s="114"/>
      <c r="T493" s="114"/>
      <c r="U493" s="114"/>
      <c r="V493" s="114"/>
      <c r="W493" s="114"/>
      <c r="X493" s="114"/>
      <c r="Y493" s="114"/>
      <c r="Z493" s="114"/>
    </row>
    <row r="494" spans="1:26" ht="14.25" customHeight="1">
      <c r="A494" s="114"/>
      <c r="B494" s="114"/>
      <c r="C494" s="114"/>
      <c r="D494" s="114"/>
      <c r="E494" s="114"/>
      <c r="F494" s="114"/>
      <c r="G494" s="114"/>
      <c r="H494" s="114"/>
      <c r="I494" s="114"/>
      <c r="J494" s="114"/>
      <c r="K494" s="114"/>
      <c r="L494" s="114"/>
      <c r="M494" s="114"/>
      <c r="N494" s="114"/>
      <c r="O494" s="114"/>
      <c r="P494" s="114"/>
      <c r="Q494" s="114"/>
      <c r="R494" s="114"/>
      <c r="S494" s="114"/>
      <c r="T494" s="114"/>
      <c r="U494" s="114"/>
      <c r="V494" s="114"/>
      <c r="W494" s="114"/>
      <c r="X494" s="114"/>
      <c r="Y494" s="114"/>
      <c r="Z494" s="114"/>
    </row>
    <row r="495" spans="1:26" ht="14.25" customHeight="1">
      <c r="A495" s="114"/>
      <c r="B495" s="114"/>
      <c r="C495" s="114"/>
      <c r="D495" s="114"/>
      <c r="E495" s="114"/>
      <c r="F495" s="114"/>
      <c r="G495" s="114"/>
      <c r="H495" s="114"/>
      <c r="I495" s="114"/>
      <c r="J495" s="114"/>
      <c r="K495" s="114"/>
      <c r="L495" s="114"/>
      <c r="M495" s="114"/>
      <c r="N495" s="114"/>
      <c r="O495" s="114"/>
      <c r="P495" s="114"/>
      <c r="Q495" s="114"/>
      <c r="R495" s="114"/>
      <c r="S495" s="114"/>
      <c r="T495" s="114"/>
      <c r="U495" s="114"/>
      <c r="V495" s="114"/>
      <c r="W495" s="114"/>
      <c r="X495" s="114"/>
      <c r="Y495" s="114"/>
      <c r="Z495" s="114"/>
    </row>
    <row r="496" spans="1:26" ht="14.25" customHeight="1">
      <c r="A496" s="114"/>
      <c r="B496" s="114"/>
      <c r="C496" s="114"/>
      <c r="D496" s="114"/>
      <c r="E496" s="114"/>
      <c r="F496" s="114"/>
      <c r="G496" s="114"/>
      <c r="H496" s="114"/>
      <c r="I496" s="114"/>
      <c r="J496" s="114"/>
      <c r="K496" s="114"/>
      <c r="L496" s="114"/>
      <c r="M496" s="114"/>
      <c r="N496" s="114"/>
      <c r="O496" s="114"/>
      <c r="P496" s="114"/>
      <c r="Q496" s="114"/>
      <c r="R496" s="114"/>
      <c r="S496" s="114"/>
      <c r="T496" s="114"/>
      <c r="U496" s="114"/>
      <c r="V496" s="114"/>
      <c r="W496" s="114"/>
      <c r="X496" s="114"/>
      <c r="Y496" s="114"/>
      <c r="Z496" s="114"/>
    </row>
    <row r="497" spans="1:26" ht="14.25" customHeight="1">
      <c r="A497" s="114"/>
      <c r="B497" s="114"/>
      <c r="C497" s="114"/>
      <c r="D497" s="114"/>
      <c r="E497" s="114"/>
      <c r="F497" s="114"/>
      <c r="G497" s="114"/>
      <c r="H497" s="114"/>
      <c r="I497" s="114"/>
      <c r="J497" s="114"/>
      <c r="K497" s="114"/>
      <c r="L497" s="114"/>
      <c r="M497" s="114"/>
      <c r="N497" s="114"/>
      <c r="O497" s="114"/>
      <c r="P497" s="114"/>
      <c r="Q497" s="114"/>
      <c r="R497" s="114"/>
      <c r="S497" s="114"/>
      <c r="T497" s="114"/>
      <c r="U497" s="114"/>
      <c r="V497" s="114"/>
      <c r="W497" s="114"/>
      <c r="X497" s="114"/>
      <c r="Y497" s="114"/>
      <c r="Z497" s="114"/>
    </row>
    <row r="498" spans="1:26" ht="14.25" customHeight="1">
      <c r="A498" s="114"/>
      <c r="B498" s="114"/>
      <c r="C498" s="114"/>
      <c r="D498" s="114"/>
      <c r="E498" s="114"/>
      <c r="F498" s="114"/>
      <c r="G498" s="114"/>
      <c r="H498" s="114"/>
      <c r="I498" s="114"/>
      <c r="J498" s="114"/>
      <c r="K498" s="114"/>
      <c r="L498" s="114"/>
      <c r="M498" s="114"/>
      <c r="N498" s="114"/>
      <c r="O498" s="114"/>
      <c r="P498" s="114"/>
      <c r="Q498" s="114"/>
      <c r="R498" s="114"/>
      <c r="S498" s="114"/>
      <c r="T498" s="114"/>
      <c r="U498" s="114"/>
      <c r="V498" s="114"/>
      <c r="W498" s="114"/>
      <c r="X498" s="114"/>
      <c r="Y498" s="114"/>
      <c r="Z498" s="114"/>
    </row>
    <row r="499" spans="1:26" ht="14.25" customHeight="1">
      <c r="A499" s="114"/>
      <c r="B499" s="114"/>
      <c r="C499" s="114"/>
      <c r="D499" s="114"/>
      <c r="E499" s="114"/>
      <c r="F499" s="114"/>
      <c r="G499" s="114"/>
      <c r="H499" s="114"/>
      <c r="I499" s="114"/>
      <c r="J499" s="114"/>
      <c r="K499" s="114"/>
      <c r="L499" s="114"/>
      <c r="M499" s="114"/>
      <c r="N499" s="114"/>
      <c r="O499" s="114"/>
      <c r="P499" s="114"/>
      <c r="Q499" s="114"/>
      <c r="R499" s="114"/>
      <c r="S499" s="114"/>
      <c r="T499" s="114"/>
      <c r="U499" s="114"/>
      <c r="V499" s="114"/>
      <c r="W499" s="114"/>
      <c r="X499" s="114"/>
      <c r="Y499" s="114"/>
      <c r="Z499" s="114"/>
    </row>
    <row r="500" spans="1:26" ht="14.25" customHeight="1">
      <c r="A500" s="114"/>
      <c r="B500" s="114"/>
      <c r="C500" s="114"/>
      <c r="D500" s="114"/>
      <c r="E500" s="114"/>
      <c r="F500" s="114"/>
      <c r="G500" s="114"/>
      <c r="H500" s="114"/>
      <c r="I500" s="114"/>
      <c r="J500" s="114"/>
      <c r="K500" s="114"/>
      <c r="L500" s="114"/>
      <c r="M500" s="114"/>
      <c r="N500" s="114"/>
      <c r="O500" s="114"/>
      <c r="P500" s="114"/>
      <c r="Q500" s="114"/>
      <c r="R500" s="114"/>
      <c r="S500" s="114"/>
      <c r="T500" s="114"/>
      <c r="U500" s="114"/>
      <c r="V500" s="114"/>
      <c r="W500" s="114"/>
      <c r="X500" s="114"/>
      <c r="Y500" s="114"/>
      <c r="Z500" s="114"/>
    </row>
    <row r="501" spans="1:26" ht="14.25" customHeight="1">
      <c r="A501" s="114"/>
      <c r="B501" s="114"/>
      <c r="C501" s="114"/>
      <c r="D501" s="114"/>
      <c r="E501" s="114"/>
      <c r="F501" s="114"/>
      <c r="G501" s="114"/>
      <c r="H501" s="114"/>
      <c r="I501" s="114"/>
      <c r="J501" s="114"/>
      <c r="K501" s="114"/>
      <c r="L501" s="114"/>
      <c r="M501" s="114"/>
      <c r="N501" s="114"/>
      <c r="O501" s="114"/>
      <c r="P501" s="114"/>
      <c r="Q501" s="114"/>
      <c r="R501" s="114"/>
      <c r="S501" s="114"/>
      <c r="T501" s="114"/>
      <c r="U501" s="114"/>
      <c r="V501" s="114"/>
      <c r="W501" s="114"/>
      <c r="X501" s="114"/>
      <c r="Y501" s="114"/>
      <c r="Z501" s="114"/>
    </row>
    <row r="502" spans="1:26" ht="14.25" customHeight="1">
      <c r="A502" s="114"/>
      <c r="B502" s="114"/>
      <c r="C502" s="114"/>
      <c r="D502" s="114"/>
      <c r="E502" s="114"/>
      <c r="F502" s="114"/>
      <c r="G502" s="114"/>
      <c r="H502" s="114"/>
      <c r="I502" s="114"/>
      <c r="J502" s="114"/>
      <c r="K502" s="114"/>
      <c r="L502" s="114"/>
      <c r="M502" s="114"/>
      <c r="N502" s="114"/>
      <c r="O502" s="114"/>
      <c r="P502" s="114"/>
      <c r="Q502" s="114"/>
      <c r="R502" s="114"/>
      <c r="S502" s="114"/>
      <c r="T502" s="114"/>
      <c r="U502" s="114"/>
      <c r="V502" s="114"/>
      <c r="W502" s="114"/>
      <c r="X502" s="114"/>
      <c r="Y502" s="114"/>
      <c r="Z502" s="114"/>
    </row>
    <row r="503" spans="1:26" ht="14.25" customHeight="1">
      <c r="A503" s="114"/>
      <c r="B503" s="114"/>
      <c r="C503" s="114"/>
      <c r="D503" s="114"/>
      <c r="E503" s="114"/>
      <c r="F503" s="114"/>
      <c r="G503" s="114"/>
      <c r="H503" s="114"/>
      <c r="I503" s="114"/>
      <c r="J503" s="114"/>
      <c r="K503" s="114"/>
      <c r="L503" s="114"/>
      <c r="M503" s="114"/>
      <c r="N503" s="114"/>
      <c r="O503" s="114"/>
      <c r="P503" s="114"/>
      <c r="Q503" s="114"/>
      <c r="R503" s="114"/>
      <c r="S503" s="114"/>
      <c r="T503" s="114"/>
      <c r="U503" s="114"/>
      <c r="V503" s="114"/>
      <c r="W503" s="114"/>
      <c r="X503" s="114"/>
      <c r="Y503" s="114"/>
      <c r="Z503" s="114"/>
    </row>
    <row r="504" spans="1:26" ht="14.25" customHeight="1">
      <c r="A504" s="114"/>
      <c r="B504" s="114"/>
      <c r="C504" s="114"/>
      <c r="D504" s="114"/>
      <c r="E504" s="114"/>
      <c r="F504" s="114"/>
      <c r="G504" s="114"/>
      <c r="H504" s="114"/>
      <c r="I504" s="114"/>
      <c r="J504" s="114"/>
      <c r="K504" s="114"/>
      <c r="L504" s="114"/>
      <c r="M504" s="114"/>
      <c r="N504" s="114"/>
      <c r="O504" s="114"/>
      <c r="P504" s="114"/>
      <c r="Q504" s="114"/>
      <c r="R504" s="114"/>
      <c r="S504" s="114"/>
      <c r="T504" s="114"/>
      <c r="U504" s="114"/>
      <c r="V504" s="114"/>
      <c r="W504" s="114"/>
      <c r="X504" s="114"/>
      <c r="Y504" s="114"/>
      <c r="Z504" s="114"/>
    </row>
    <row r="505" spans="1:26" ht="14.25" customHeight="1">
      <c r="A505" s="114"/>
      <c r="B505" s="114"/>
      <c r="C505" s="114"/>
      <c r="D505" s="114"/>
      <c r="E505" s="114"/>
      <c r="F505" s="114"/>
      <c r="G505" s="114"/>
      <c r="H505" s="114"/>
      <c r="I505" s="114"/>
      <c r="J505" s="114"/>
      <c r="K505" s="114"/>
      <c r="L505" s="114"/>
      <c r="M505" s="114"/>
      <c r="N505" s="114"/>
      <c r="O505" s="114"/>
      <c r="P505" s="114"/>
      <c r="Q505" s="114"/>
      <c r="R505" s="114"/>
      <c r="S505" s="114"/>
      <c r="T505" s="114"/>
      <c r="U505" s="114"/>
      <c r="V505" s="114"/>
      <c r="W505" s="114"/>
      <c r="X505" s="114"/>
      <c r="Y505" s="114"/>
      <c r="Z505" s="114"/>
    </row>
    <row r="506" spans="1:26" ht="14.25" customHeight="1">
      <c r="A506" s="114"/>
      <c r="B506" s="114"/>
      <c r="C506" s="114"/>
      <c r="D506" s="114"/>
      <c r="E506" s="114"/>
      <c r="F506" s="114"/>
      <c r="G506" s="114"/>
      <c r="H506" s="114"/>
      <c r="I506" s="114"/>
      <c r="J506" s="114"/>
      <c r="K506" s="114"/>
      <c r="L506" s="114"/>
      <c r="M506" s="114"/>
      <c r="N506" s="114"/>
      <c r="O506" s="114"/>
      <c r="P506" s="114"/>
      <c r="Q506" s="114"/>
      <c r="R506" s="114"/>
      <c r="S506" s="114"/>
      <c r="T506" s="114"/>
      <c r="U506" s="114"/>
      <c r="V506" s="114"/>
      <c r="W506" s="114"/>
      <c r="X506" s="114"/>
      <c r="Y506" s="114"/>
      <c r="Z506" s="114"/>
    </row>
    <row r="507" spans="1:26" ht="14.25" customHeight="1">
      <c r="A507" s="114"/>
      <c r="B507" s="114"/>
      <c r="C507" s="114"/>
      <c r="D507" s="114"/>
      <c r="E507" s="114"/>
      <c r="F507" s="114"/>
      <c r="G507" s="114"/>
      <c r="H507" s="114"/>
      <c r="I507" s="114"/>
      <c r="J507" s="114"/>
      <c r="K507" s="114"/>
      <c r="L507" s="114"/>
      <c r="M507" s="114"/>
      <c r="N507" s="114"/>
      <c r="O507" s="114"/>
      <c r="P507" s="114"/>
      <c r="Q507" s="114"/>
      <c r="R507" s="114"/>
      <c r="S507" s="114"/>
      <c r="T507" s="114"/>
      <c r="U507" s="114"/>
      <c r="V507" s="114"/>
      <c r="W507" s="114"/>
      <c r="X507" s="114"/>
      <c r="Y507" s="114"/>
      <c r="Z507" s="114"/>
    </row>
    <row r="508" spans="1:26" ht="14.25" customHeight="1">
      <c r="A508" s="114"/>
      <c r="B508" s="114"/>
      <c r="C508" s="114"/>
      <c r="D508" s="114"/>
      <c r="E508" s="114"/>
      <c r="F508" s="114"/>
      <c r="G508" s="114"/>
      <c r="H508" s="114"/>
      <c r="I508" s="114"/>
      <c r="J508" s="114"/>
      <c r="K508" s="114"/>
      <c r="L508" s="114"/>
      <c r="M508" s="114"/>
      <c r="N508" s="114"/>
      <c r="O508" s="114"/>
      <c r="P508" s="114"/>
      <c r="Q508" s="114"/>
      <c r="R508" s="114"/>
      <c r="S508" s="114"/>
      <c r="T508" s="114"/>
      <c r="U508" s="114"/>
      <c r="V508" s="114"/>
      <c r="W508" s="114"/>
      <c r="X508" s="114"/>
      <c r="Y508" s="114"/>
      <c r="Z508" s="114"/>
    </row>
    <row r="509" spans="1:26" ht="14.25" customHeight="1">
      <c r="A509" s="114"/>
      <c r="B509" s="114"/>
      <c r="C509" s="114"/>
      <c r="D509" s="114"/>
      <c r="E509" s="114"/>
      <c r="F509" s="114"/>
      <c r="G509" s="114"/>
      <c r="H509" s="114"/>
      <c r="I509" s="114"/>
      <c r="J509" s="114"/>
      <c r="K509" s="114"/>
      <c r="L509" s="114"/>
      <c r="M509" s="114"/>
      <c r="N509" s="114"/>
      <c r="O509" s="114"/>
      <c r="P509" s="114"/>
      <c r="Q509" s="114"/>
      <c r="R509" s="114"/>
      <c r="S509" s="114"/>
      <c r="T509" s="114"/>
      <c r="U509" s="114"/>
      <c r="V509" s="114"/>
      <c r="W509" s="114"/>
      <c r="X509" s="114"/>
      <c r="Y509" s="114"/>
      <c r="Z509" s="114"/>
    </row>
    <row r="510" spans="1:26" ht="14.25" customHeight="1">
      <c r="A510" s="114"/>
      <c r="B510" s="114"/>
      <c r="C510" s="114"/>
      <c r="D510" s="114"/>
      <c r="E510" s="114"/>
      <c r="F510" s="114"/>
      <c r="G510" s="114"/>
      <c r="H510" s="114"/>
      <c r="I510" s="114"/>
      <c r="J510" s="114"/>
      <c r="K510" s="114"/>
      <c r="L510" s="114"/>
      <c r="M510" s="114"/>
      <c r="N510" s="114"/>
      <c r="O510" s="114"/>
      <c r="P510" s="114"/>
      <c r="Q510" s="114"/>
      <c r="R510" s="114"/>
      <c r="S510" s="114"/>
      <c r="T510" s="114"/>
      <c r="U510" s="114"/>
      <c r="V510" s="114"/>
      <c r="W510" s="114"/>
      <c r="X510" s="114"/>
      <c r="Y510" s="114"/>
      <c r="Z510" s="114"/>
    </row>
    <row r="511" spans="1:26" ht="14.25" customHeight="1">
      <c r="A511" s="114"/>
      <c r="B511" s="114"/>
      <c r="C511" s="114"/>
      <c r="D511" s="114"/>
      <c r="E511" s="114"/>
      <c r="F511" s="114"/>
      <c r="G511" s="114"/>
      <c r="H511" s="114"/>
      <c r="I511" s="114"/>
      <c r="J511" s="114"/>
      <c r="K511" s="114"/>
      <c r="L511" s="114"/>
      <c r="M511" s="114"/>
      <c r="N511" s="114"/>
      <c r="O511" s="114"/>
      <c r="P511" s="114"/>
      <c r="Q511" s="114"/>
      <c r="R511" s="114"/>
      <c r="S511" s="114"/>
      <c r="T511" s="114"/>
      <c r="U511" s="114"/>
      <c r="V511" s="114"/>
      <c r="W511" s="114"/>
      <c r="X511" s="114"/>
      <c r="Y511" s="114"/>
      <c r="Z511" s="114"/>
    </row>
    <row r="512" spans="1:26" ht="14.25" customHeight="1">
      <c r="A512" s="114"/>
      <c r="B512" s="114"/>
      <c r="C512" s="114"/>
      <c r="D512" s="114"/>
      <c r="E512" s="114"/>
      <c r="F512" s="114"/>
      <c r="G512" s="114"/>
      <c r="H512" s="114"/>
      <c r="I512" s="114"/>
      <c r="J512" s="114"/>
      <c r="K512" s="114"/>
      <c r="L512" s="114"/>
      <c r="M512" s="114"/>
      <c r="N512" s="114"/>
      <c r="O512" s="114"/>
      <c r="P512" s="114"/>
      <c r="Q512" s="114"/>
      <c r="R512" s="114"/>
      <c r="S512" s="114"/>
      <c r="T512" s="114"/>
      <c r="U512" s="114"/>
      <c r="V512" s="114"/>
      <c r="W512" s="114"/>
      <c r="X512" s="114"/>
      <c r="Y512" s="114"/>
      <c r="Z512" s="114"/>
    </row>
    <row r="513" spans="1:26" ht="14.25" customHeight="1">
      <c r="A513" s="114"/>
      <c r="B513" s="114"/>
      <c r="C513" s="114"/>
      <c r="D513" s="114"/>
      <c r="E513" s="114"/>
      <c r="F513" s="114"/>
      <c r="G513" s="114"/>
      <c r="H513" s="114"/>
      <c r="I513" s="114"/>
      <c r="J513" s="114"/>
      <c r="K513" s="114"/>
      <c r="L513" s="114"/>
      <c r="M513" s="114"/>
      <c r="N513" s="114"/>
      <c r="O513" s="114"/>
      <c r="P513" s="114"/>
      <c r="Q513" s="114"/>
      <c r="R513" s="114"/>
      <c r="S513" s="114"/>
      <c r="T513" s="114"/>
      <c r="U513" s="114"/>
      <c r="V513" s="114"/>
      <c r="W513" s="114"/>
      <c r="X513" s="114"/>
      <c r="Y513" s="114"/>
      <c r="Z513" s="114"/>
    </row>
    <row r="514" spans="1:26" ht="14.25" customHeight="1">
      <c r="A514" s="114"/>
      <c r="B514" s="114"/>
      <c r="C514" s="114"/>
      <c r="D514" s="114"/>
      <c r="E514" s="114"/>
      <c r="F514" s="114"/>
      <c r="G514" s="114"/>
      <c r="H514" s="114"/>
      <c r="I514" s="114"/>
      <c r="J514" s="114"/>
      <c r="K514" s="114"/>
      <c r="L514" s="114"/>
      <c r="M514" s="114"/>
      <c r="N514" s="114"/>
      <c r="O514" s="114"/>
      <c r="P514" s="114"/>
      <c r="Q514" s="114"/>
      <c r="R514" s="114"/>
      <c r="S514" s="114"/>
      <c r="T514" s="114"/>
      <c r="U514" s="114"/>
      <c r="V514" s="114"/>
      <c r="W514" s="114"/>
      <c r="X514" s="114"/>
      <c r="Y514" s="114"/>
      <c r="Z514" s="114"/>
    </row>
    <row r="515" spans="1:26" ht="14.25" customHeight="1">
      <c r="A515" s="114"/>
      <c r="B515" s="114"/>
      <c r="C515" s="114"/>
      <c r="D515" s="114"/>
      <c r="E515" s="114"/>
      <c r="F515" s="114"/>
      <c r="G515" s="114"/>
      <c r="H515" s="114"/>
      <c r="I515" s="114"/>
      <c r="J515" s="114"/>
      <c r="K515" s="114"/>
      <c r="L515" s="114"/>
      <c r="M515" s="114"/>
      <c r="N515" s="114"/>
      <c r="O515" s="114"/>
      <c r="P515" s="114"/>
      <c r="Q515" s="114"/>
      <c r="R515" s="114"/>
      <c r="S515" s="114"/>
      <c r="T515" s="114"/>
      <c r="U515" s="114"/>
      <c r="V515" s="114"/>
      <c r="W515" s="114"/>
      <c r="X515" s="114"/>
      <c r="Y515" s="114"/>
      <c r="Z515" s="114"/>
    </row>
    <row r="516" spans="1:26" ht="14.25" customHeight="1">
      <c r="A516" s="114"/>
      <c r="B516" s="114"/>
      <c r="C516" s="114"/>
      <c r="D516" s="114"/>
      <c r="E516" s="114"/>
      <c r="F516" s="114"/>
      <c r="G516" s="114"/>
      <c r="H516" s="114"/>
      <c r="I516" s="114"/>
      <c r="J516" s="114"/>
      <c r="K516" s="114"/>
      <c r="L516" s="114"/>
      <c r="M516" s="114"/>
      <c r="N516" s="114"/>
      <c r="O516" s="114"/>
      <c r="P516" s="114"/>
      <c r="Q516" s="114"/>
      <c r="R516" s="114"/>
      <c r="S516" s="114"/>
      <c r="T516" s="114"/>
      <c r="U516" s="114"/>
      <c r="V516" s="114"/>
      <c r="W516" s="114"/>
      <c r="X516" s="114"/>
      <c r="Y516" s="114"/>
      <c r="Z516" s="114"/>
    </row>
    <row r="517" spans="1:26" ht="14.25" customHeight="1">
      <c r="A517" s="114"/>
      <c r="B517" s="114"/>
      <c r="C517" s="114"/>
      <c r="D517" s="114"/>
      <c r="E517" s="114"/>
      <c r="F517" s="114"/>
      <c r="G517" s="114"/>
      <c r="H517" s="114"/>
      <c r="I517" s="114"/>
      <c r="J517" s="114"/>
      <c r="K517" s="114"/>
      <c r="L517" s="114"/>
      <c r="M517" s="114"/>
      <c r="N517" s="114"/>
      <c r="O517" s="114"/>
      <c r="P517" s="114"/>
      <c r="Q517" s="114"/>
      <c r="R517" s="114"/>
      <c r="S517" s="114"/>
      <c r="T517" s="114"/>
      <c r="U517" s="114"/>
      <c r="V517" s="114"/>
      <c r="W517" s="114"/>
      <c r="X517" s="114"/>
      <c r="Y517" s="114"/>
      <c r="Z517" s="114"/>
    </row>
    <row r="518" spans="1:26" ht="14.25" customHeight="1">
      <c r="A518" s="114"/>
      <c r="B518" s="114"/>
      <c r="C518" s="114"/>
      <c r="D518" s="114"/>
      <c r="E518" s="114"/>
      <c r="F518" s="114"/>
      <c r="G518" s="114"/>
      <c r="H518" s="114"/>
      <c r="I518" s="114"/>
      <c r="J518" s="114"/>
      <c r="K518" s="114"/>
      <c r="L518" s="114"/>
      <c r="M518" s="114"/>
      <c r="N518" s="114"/>
      <c r="O518" s="114"/>
      <c r="P518" s="114"/>
      <c r="Q518" s="114"/>
      <c r="R518" s="114"/>
      <c r="S518" s="114"/>
      <c r="T518" s="114"/>
      <c r="U518" s="114"/>
      <c r="V518" s="114"/>
      <c r="W518" s="114"/>
      <c r="X518" s="114"/>
      <c r="Y518" s="114"/>
      <c r="Z518" s="114"/>
    </row>
    <row r="519" spans="1:26" ht="14.25" customHeight="1">
      <c r="A519" s="114"/>
      <c r="B519" s="114"/>
      <c r="C519" s="114"/>
      <c r="D519" s="114"/>
      <c r="E519" s="114"/>
      <c r="F519" s="114"/>
      <c r="G519" s="114"/>
      <c r="H519" s="114"/>
      <c r="I519" s="114"/>
      <c r="J519" s="114"/>
      <c r="K519" s="114"/>
      <c r="L519" s="114"/>
      <c r="M519" s="114"/>
      <c r="N519" s="114"/>
      <c r="O519" s="114"/>
      <c r="P519" s="114"/>
      <c r="Q519" s="114"/>
      <c r="R519" s="114"/>
      <c r="S519" s="114"/>
      <c r="T519" s="114"/>
      <c r="U519" s="114"/>
      <c r="V519" s="114"/>
      <c r="W519" s="114"/>
      <c r="X519" s="114"/>
      <c r="Y519" s="114"/>
      <c r="Z519" s="114"/>
    </row>
    <row r="520" spans="1:26" ht="14.25" customHeight="1">
      <c r="A520" s="114"/>
      <c r="B520" s="114"/>
      <c r="C520" s="114"/>
      <c r="D520" s="114"/>
      <c r="E520" s="114"/>
      <c r="F520" s="114"/>
      <c r="G520" s="114"/>
      <c r="H520" s="114"/>
      <c r="I520" s="114"/>
      <c r="J520" s="114"/>
      <c r="K520" s="114"/>
      <c r="L520" s="114"/>
      <c r="M520" s="114"/>
      <c r="N520" s="114"/>
      <c r="O520" s="114"/>
      <c r="P520" s="114"/>
      <c r="Q520" s="114"/>
      <c r="R520" s="114"/>
      <c r="S520" s="114"/>
      <c r="T520" s="114"/>
      <c r="U520" s="114"/>
      <c r="V520" s="114"/>
      <c r="W520" s="114"/>
      <c r="X520" s="114"/>
      <c r="Y520" s="114"/>
      <c r="Z520" s="114"/>
    </row>
    <row r="521" spans="1:26" ht="14.25" customHeight="1">
      <c r="A521" s="114"/>
      <c r="B521" s="114"/>
      <c r="C521" s="114"/>
      <c r="D521" s="114"/>
      <c r="E521" s="114"/>
      <c r="F521" s="114"/>
      <c r="G521" s="114"/>
      <c r="H521" s="114"/>
      <c r="I521" s="114"/>
      <c r="J521" s="114"/>
      <c r="K521" s="114"/>
      <c r="L521" s="114"/>
      <c r="M521" s="114"/>
      <c r="N521" s="114"/>
      <c r="O521" s="114"/>
      <c r="P521" s="114"/>
      <c r="Q521" s="114"/>
      <c r="R521" s="114"/>
      <c r="S521" s="114"/>
      <c r="T521" s="114"/>
      <c r="U521" s="114"/>
      <c r="V521" s="114"/>
      <c r="W521" s="114"/>
      <c r="X521" s="114"/>
      <c r="Y521" s="114"/>
      <c r="Z521" s="114"/>
    </row>
    <row r="522" spans="1:26" ht="14.25" customHeight="1">
      <c r="A522" s="114"/>
      <c r="B522" s="114"/>
      <c r="C522" s="114"/>
      <c r="D522" s="114"/>
      <c r="E522" s="114"/>
      <c r="F522" s="114"/>
      <c r="G522" s="114"/>
      <c r="H522" s="114"/>
      <c r="I522" s="114"/>
      <c r="J522" s="114"/>
      <c r="K522" s="114"/>
      <c r="L522" s="114"/>
      <c r="M522" s="114"/>
      <c r="N522" s="114"/>
      <c r="O522" s="114"/>
      <c r="P522" s="114"/>
      <c r="Q522" s="114"/>
      <c r="R522" s="114"/>
      <c r="S522" s="114"/>
      <c r="T522" s="114"/>
      <c r="U522" s="114"/>
      <c r="V522" s="114"/>
      <c r="W522" s="114"/>
      <c r="X522" s="114"/>
      <c r="Y522" s="114"/>
      <c r="Z522" s="114"/>
    </row>
    <row r="523" spans="1:26" ht="14.25" customHeight="1">
      <c r="A523" s="114"/>
      <c r="B523" s="114"/>
      <c r="C523" s="114"/>
      <c r="D523" s="114"/>
      <c r="E523" s="114"/>
      <c r="F523" s="114"/>
      <c r="G523" s="114"/>
      <c r="H523" s="114"/>
      <c r="I523" s="114"/>
      <c r="J523" s="114"/>
      <c r="K523" s="114"/>
      <c r="L523" s="114"/>
      <c r="M523" s="114"/>
      <c r="N523" s="114"/>
      <c r="O523" s="114"/>
      <c r="P523" s="114"/>
      <c r="Q523" s="114"/>
      <c r="R523" s="114"/>
      <c r="S523" s="114"/>
      <c r="T523" s="114"/>
      <c r="U523" s="114"/>
      <c r="V523" s="114"/>
      <c r="W523" s="114"/>
      <c r="X523" s="114"/>
      <c r="Y523" s="114"/>
      <c r="Z523" s="114"/>
    </row>
    <row r="524" spans="1:26" ht="14.25" customHeight="1">
      <c r="A524" s="114"/>
      <c r="B524" s="114"/>
      <c r="C524" s="114"/>
      <c r="D524" s="114"/>
      <c r="E524" s="114"/>
      <c r="F524" s="114"/>
      <c r="G524" s="114"/>
      <c r="H524" s="114"/>
      <c r="I524" s="114"/>
      <c r="J524" s="114"/>
      <c r="K524" s="114"/>
      <c r="L524" s="114"/>
      <c r="M524" s="114"/>
      <c r="N524" s="114"/>
      <c r="O524" s="114"/>
      <c r="P524" s="114"/>
      <c r="Q524" s="114"/>
      <c r="R524" s="114"/>
      <c r="S524" s="114"/>
      <c r="T524" s="114"/>
      <c r="U524" s="114"/>
      <c r="V524" s="114"/>
      <c r="W524" s="114"/>
      <c r="X524" s="114"/>
      <c r="Y524" s="114"/>
      <c r="Z524" s="114"/>
    </row>
    <row r="525" spans="1:26" ht="14.25" customHeight="1">
      <c r="A525" s="114"/>
      <c r="B525" s="114"/>
      <c r="C525" s="114"/>
      <c r="D525" s="114"/>
      <c r="E525" s="114"/>
      <c r="F525" s="114"/>
      <c r="G525" s="114"/>
      <c r="H525" s="114"/>
      <c r="I525" s="114"/>
      <c r="J525" s="114"/>
      <c r="K525" s="114"/>
      <c r="L525" s="114"/>
      <c r="M525" s="114"/>
      <c r="N525" s="114"/>
      <c r="O525" s="114"/>
      <c r="P525" s="114"/>
      <c r="Q525" s="114"/>
      <c r="R525" s="114"/>
      <c r="S525" s="114"/>
      <c r="T525" s="114"/>
      <c r="U525" s="114"/>
      <c r="V525" s="114"/>
      <c r="W525" s="114"/>
      <c r="X525" s="114"/>
      <c r="Y525" s="114"/>
      <c r="Z525" s="114"/>
    </row>
    <row r="526" spans="1:26" ht="14.25" customHeight="1">
      <c r="A526" s="114"/>
      <c r="B526" s="114"/>
      <c r="C526" s="114"/>
      <c r="D526" s="114"/>
      <c r="E526" s="114"/>
      <c r="F526" s="114"/>
      <c r="G526" s="114"/>
      <c r="H526" s="114"/>
      <c r="I526" s="114"/>
      <c r="J526" s="114"/>
      <c r="K526" s="114"/>
      <c r="L526" s="114"/>
      <c r="M526" s="114"/>
      <c r="N526" s="114"/>
      <c r="O526" s="114"/>
      <c r="P526" s="114"/>
      <c r="Q526" s="114"/>
      <c r="R526" s="114"/>
      <c r="S526" s="114"/>
      <c r="T526" s="114"/>
      <c r="U526" s="114"/>
      <c r="V526" s="114"/>
      <c r="W526" s="114"/>
      <c r="X526" s="114"/>
      <c r="Y526" s="114"/>
      <c r="Z526" s="114"/>
    </row>
    <row r="527" spans="1:26" ht="14.25" customHeight="1">
      <c r="A527" s="114"/>
      <c r="B527" s="114"/>
      <c r="C527" s="114"/>
      <c r="D527" s="114"/>
      <c r="E527" s="114"/>
      <c r="F527" s="114"/>
      <c r="G527" s="114"/>
      <c r="H527" s="114"/>
      <c r="I527" s="114"/>
      <c r="J527" s="114"/>
      <c r="K527" s="114"/>
      <c r="L527" s="114"/>
      <c r="M527" s="114"/>
      <c r="N527" s="114"/>
      <c r="O527" s="114"/>
      <c r="P527" s="114"/>
      <c r="Q527" s="114"/>
      <c r="R527" s="114"/>
      <c r="S527" s="114"/>
      <c r="T527" s="114"/>
      <c r="U527" s="114"/>
      <c r="V527" s="114"/>
      <c r="W527" s="114"/>
      <c r="X527" s="114"/>
      <c r="Y527" s="114"/>
      <c r="Z527" s="114"/>
    </row>
    <row r="528" spans="1:26" ht="14.25" customHeight="1">
      <c r="A528" s="114"/>
      <c r="B528" s="114"/>
      <c r="C528" s="114"/>
      <c r="D528" s="114"/>
      <c r="E528" s="114"/>
      <c r="F528" s="114"/>
      <c r="G528" s="114"/>
      <c r="H528" s="114"/>
      <c r="I528" s="114"/>
      <c r="J528" s="114"/>
      <c r="K528" s="114"/>
      <c r="L528" s="114"/>
      <c r="M528" s="114"/>
      <c r="N528" s="114"/>
      <c r="O528" s="114"/>
      <c r="P528" s="114"/>
      <c r="Q528" s="114"/>
      <c r="R528" s="114"/>
      <c r="S528" s="114"/>
      <c r="T528" s="114"/>
      <c r="U528" s="114"/>
      <c r="V528" s="114"/>
      <c r="W528" s="114"/>
      <c r="X528" s="114"/>
      <c r="Y528" s="114"/>
      <c r="Z528" s="114"/>
    </row>
    <row r="529" spans="1:26" ht="14.25" customHeight="1">
      <c r="A529" s="114"/>
      <c r="B529" s="114"/>
      <c r="C529" s="114"/>
      <c r="D529" s="114"/>
      <c r="E529" s="114"/>
      <c r="F529" s="114"/>
      <c r="G529" s="114"/>
      <c r="H529" s="114"/>
      <c r="I529" s="114"/>
      <c r="J529" s="114"/>
      <c r="K529" s="114"/>
      <c r="L529" s="114"/>
      <c r="M529" s="114"/>
      <c r="N529" s="114"/>
      <c r="O529" s="114"/>
      <c r="P529" s="114"/>
      <c r="Q529" s="114"/>
      <c r="R529" s="114"/>
      <c r="S529" s="114"/>
      <c r="T529" s="114"/>
      <c r="U529" s="114"/>
      <c r="V529" s="114"/>
      <c r="W529" s="114"/>
      <c r="X529" s="114"/>
      <c r="Y529" s="114"/>
      <c r="Z529" s="114"/>
    </row>
    <row r="530" spans="1:26" ht="14.25" customHeight="1">
      <c r="A530" s="114"/>
      <c r="B530" s="114"/>
      <c r="C530" s="114"/>
      <c r="D530" s="114"/>
      <c r="E530" s="114"/>
      <c r="F530" s="114"/>
      <c r="G530" s="114"/>
      <c r="H530" s="114"/>
      <c r="I530" s="114"/>
      <c r="J530" s="114"/>
      <c r="K530" s="114"/>
      <c r="L530" s="114"/>
      <c r="M530" s="114"/>
      <c r="N530" s="114"/>
      <c r="O530" s="114"/>
      <c r="P530" s="114"/>
      <c r="Q530" s="114"/>
      <c r="R530" s="114"/>
      <c r="S530" s="114"/>
      <c r="T530" s="114"/>
      <c r="U530" s="114"/>
      <c r="V530" s="114"/>
      <c r="W530" s="114"/>
      <c r="X530" s="114"/>
      <c r="Y530" s="114"/>
      <c r="Z530" s="114"/>
    </row>
    <row r="531" spans="1:26" ht="14.25" customHeight="1">
      <c r="A531" s="114"/>
      <c r="B531" s="114"/>
      <c r="C531" s="114"/>
      <c r="D531" s="114"/>
      <c r="E531" s="114"/>
      <c r="F531" s="114"/>
      <c r="G531" s="114"/>
      <c r="H531" s="114"/>
      <c r="I531" s="114"/>
      <c r="J531" s="114"/>
      <c r="K531" s="114"/>
      <c r="L531" s="114"/>
      <c r="M531" s="114"/>
      <c r="N531" s="114"/>
      <c r="O531" s="114"/>
      <c r="P531" s="114"/>
      <c r="Q531" s="114"/>
      <c r="R531" s="114"/>
      <c r="S531" s="114"/>
      <c r="T531" s="114"/>
      <c r="U531" s="114"/>
      <c r="V531" s="114"/>
      <c r="W531" s="114"/>
      <c r="X531" s="114"/>
      <c r="Y531" s="114"/>
      <c r="Z531" s="114"/>
    </row>
    <row r="532" spans="1:26" ht="14.25" customHeight="1">
      <c r="A532" s="114"/>
      <c r="B532" s="114"/>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4"/>
    </row>
    <row r="533" spans="1:26" ht="14.25" customHeight="1">
      <c r="A533" s="114"/>
      <c r="B533" s="114"/>
      <c r="C533" s="114"/>
      <c r="D533" s="114"/>
      <c r="E533" s="114"/>
      <c r="F533" s="114"/>
      <c r="G533" s="114"/>
      <c r="H533" s="114"/>
      <c r="I533" s="114"/>
      <c r="J533" s="114"/>
      <c r="K533" s="114"/>
      <c r="L533" s="114"/>
      <c r="M533" s="114"/>
      <c r="N533" s="114"/>
      <c r="O533" s="114"/>
      <c r="P533" s="114"/>
      <c r="Q533" s="114"/>
      <c r="R533" s="114"/>
      <c r="S533" s="114"/>
      <c r="T533" s="114"/>
      <c r="U533" s="114"/>
      <c r="V533" s="114"/>
      <c r="W533" s="114"/>
      <c r="X533" s="114"/>
      <c r="Y533" s="114"/>
      <c r="Z533" s="114"/>
    </row>
    <row r="534" spans="1:26" ht="14.25" customHeight="1">
      <c r="A534" s="114"/>
      <c r="B534" s="114"/>
      <c r="C534" s="114"/>
      <c r="D534" s="114"/>
      <c r="E534" s="114"/>
      <c r="F534" s="114"/>
      <c r="G534" s="114"/>
      <c r="H534" s="114"/>
      <c r="I534" s="114"/>
      <c r="J534" s="114"/>
      <c r="K534" s="114"/>
      <c r="L534" s="114"/>
      <c r="M534" s="114"/>
      <c r="N534" s="114"/>
      <c r="O534" s="114"/>
      <c r="P534" s="114"/>
      <c r="Q534" s="114"/>
      <c r="R534" s="114"/>
      <c r="S534" s="114"/>
      <c r="T534" s="114"/>
      <c r="U534" s="114"/>
      <c r="V534" s="114"/>
      <c r="W534" s="114"/>
      <c r="X534" s="114"/>
      <c r="Y534" s="114"/>
      <c r="Z534" s="114"/>
    </row>
    <row r="535" spans="1:26" ht="14.25" customHeight="1">
      <c r="A535" s="114"/>
      <c r="B535" s="114"/>
      <c r="C535" s="114"/>
      <c r="D535" s="114"/>
      <c r="E535" s="114"/>
      <c r="F535" s="114"/>
      <c r="G535" s="114"/>
      <c r="H535" s="114"/>
      <c r="I535" s="114"/>
      <c r="J535" s="114"/>
      <c r="K535" s="114"/>
      <c r="L535" s="114"/>
      <c r="M535" s="114"/>
      <c r="N535" s="114"/>
      <c r="O535" s="114"/>
      <c r="P535" s="114"/>
      <c r="Q535" s="114"/>
      <c r="R535" s="114"/>
      <c r="S535" s="114"/>
      <c r="T535" s="114"/>
      <c r="U535" s="114"/>
      <c r="V535" s="114"/>
      <c r="W535" s="114"/>
      <c r="X535" s="114"/>
      <c r="Y535" s="114"/>
      <c r="Z535" s="114"/>
    </row>
    <row r="536" spans="1:26" ht="14.25" customHeight="1">
      <c r="A536" s="114"/>
      <c r="B536" s="114"/>
      <c r="C536" s="114"/>
      <c r="D536" s="114"/>
      <c r="E536" s="114"/>
      <c r="F536" s="114"/>
      <c r="G536" s="114"/>
      <c r="H536" s="114"/>
      <c r="I536" s="114"/>
      <c r="J536" s="114"/>
      <c r="K536" s="114"/>
      <c r="L536" s="114"/>
      <c r="M536" s="114"/>
      <c r="N536" s="114"/>
      <c r="O536" s="114"/>
      <c r="P536" s="114"/>
      <c r="Q536" s="114"/>
      <c r="R536" s="114"/>
      <c r="S536" s="114"/>
      <c r="T536" s="114"/>
      <c r="U536" s="114"/>
      <c r="V536" s="114"/>
      <c r="W536" s="114"/>
      <c r="X536" s="114"/>
      <c r="Y536" s="114"/>
      <c r="Z536" s="114"/>
    </row>
    <row r="537" spans="1:26" ht="14.25" customHeight="1">
      <c r="A537" s="114"/>
      <c r="B537" s="114"/>
      <c r="C537" s="114"/>
      <c r="D537" s="114"/>
      <c r="E537" s="114"/>
      <c r="F537" s="114"/>
      <c r="G537" s="114"/>
      <c r="H537" s="114"/>
      <c r="I537" s="114"/>
      <c r="J537" s="114"/>
      <c r="K537" s="114"/>
      <c r="L537" s="114"/>
      <c r="M537" s="114"/>
      <c r="N537" s="114"/>
      <c r="O537" s="114"/>
      <c r="P537" s="114"/>
      <c r="Q537" s="114"/>
      <c r="R537" s="114"/>
      <c r="S537" s="114"/>
      <c r="T537" s="114"/>
      <c r="U537" s="114"/>
      <c r="V537" s="114"/>
      <c r="W537" s="114"/>
      <c r="X537" s="114"/>
      <c r="Y537" s="114"/>
      <c r="Z537" s="114"/>
    </row>
    <row r="538" spans="1:26" ht="14.25" customHeight="1">
      <c r="A538" s="114"/>
      <c r="B538" s="114"/>
      <c r="C538" s="114"/>
      <c r="D538" s="114"/>
      <c r="E538" s="114"/>
      <c r="F538" s="114"/>
      <c r="G538" s="114"/>
      <c r="H538" s="114"/>
      <c r="I538" s="114"/>
      <c r="J538" s="114"/>
      <c r="K538" s="114"/>
      <c r="L538" s="114"/>
      <c r="M538" s="114"/>
      <c r="N538" s="114"/>
      <c r="O538" s="114"/>
      <c r="P538" s="114"/>
      <c r="Q538" s="114"/>
      <c r="R538" s="114"/>
      <c r="S538" s="114"/>
      <c r="T538" s="114"/>
      <c r="U538" s="114"/>
      <c r="V538" s="114"/>
      <c r="W538" s="114"/>
      <c r="X538" s="114"/>
      <c r="Y538" s="114"/>
      <c r="Z538" s="114"/>
    </row>
    <row r="539" spans="1:26" ht="14.25" customHeight="1">
      <c r="A539" s="114"/>
      <c r="B539" s="114"/>
      <c r="C539" s="114"/>
      <c r="D539" s="114"/>
      <c r="E539" s="114"/>
      <c r="F539" s="114"/>
      <c r="G539" s="114"/>
      <c r="H539" s="114"/>
      <c r="I539" s="114"/>
      <c r="J539" s="114"/>
      <c r="K539" s="114"/>
      <c r="L539" s="114"/>
      <c r="M539" s="114"/>
      <c r="N539" s="114"/>
      <c r="O539" s="114"/>
      <c r="P539" s="114"/>
      <c r="Q539" s="114"/>
      <c r="R539" s="114"/>
      <c r="S539" s="114"/>
      <c r="T539" s="114"/>
      <c r="U539" s="114"/>
      <c r="V539" s="114"/>
      <c r="W539" s="114"/>
      <c r="X539" s="114"/>
      <c r="Y539" s="114"/>
      <c r="Z539" s="114"/>
    </row>
    <row r="540" spans="1:26" ht="14.25" customHeight="1">
      <c r="A540" s="114"/>
      <c r="B540" s="114"/>
      <c r="C540" s="114"/>
      <c r="D540" s="114"/>
      <c r="E540" s="114"/>
      <c r="F540" s="114"/>
      <c r="G540" s="114"/>
      <c r="H540" s="114"/>
      <c r="I540" s="114"/>
      <c r="J540" s="114"/>
      <c r="K540" s="114"/>
      <c r="L540" s="114"/>
      <c r="M540" s="114"/>
      <c r="N540" s="114"/>
      <c r="O540" s="114"/>
      <c r="P540" s="114"/>
      <c r="Q540" s="114"/>
      <c r="R540" s="114"/>
      <c r="S540" s="114"/>
      <c r="T540" s="114"/>
      <c r="U540" s="114"/>
      <c r="V540" s="114"/>
      <c r="W540" s="114"/>
      <c r="X540" s="114"/>
      <c r="Y540" s="114"/>
      <c r="Z540" s="114"/>
    </row>
    <row r="541" spans="1:26" ht="14.25" customHeight="1">
      <c r="A541" s="114"/>
      <c r="B541" s="114"/>
      <c r="C541" s="114"/>
      <c r="D541" s="114"/>
      <c r="E541" s="114"/>
      <c r="F541" s="114"/>
      <c r="G541" s="114"/>
      <c r="H541" s="114"/>
      <c r="I541" s="114"/>
      <c r="J541" s="114"/>
      <c r="K541" s="114"/>
      <c r="L541" s="114"/>
      <c r="M541" s="114"/>
      <c r="N541" s="114"/>
      <c r="O541" s="114"/>
      <c r="P541" s="114"/>
      <c r="Q541" s="114"/>
      <c r="R541" s="114"/>
      <c r="S541" s="114"/>
      <c r="T541" s="114"/>
      <c r="U541" s="114"/>
      <c r="V541" s="114"/>
      <c r="W541" s="114"/>
      <c r="X541" s="114"/>
      <c r="Y541" s="114"/>
      <c r="Z541" s="114"/>
    </row>
    <row r="542" spans="1:26" ht="14.25" customHeight="1">
      <c r="A542" s="114"/>
      <c r="B542" s="114"/>
      <c r="C542" s="114"/>
      <c r="D542" s="114"/>
      <c r="E542" s="114"/>
      <c r="F542" s="114"/>
      <c r="G542" s="114"/>
      <c r="H542" s="114"/>
      <c r="I542" s="114"/>
      <c r="J542" s="114"/>
      <c r="K542" s="114"/>
      <c r="L542" s="114"/>
      <c r="M542" s="114"/>
      <c r="N542" s="114"/>
      <c r="O542" s="114"/>
      <c r="P542" s="114"/>
      <c r="Q542" s="114"/>
      <c r="R542" s="114"/>
      <c r="S542" s="114"/>
      <c r="T542" s="114"/>
      <c r="U542" s="114"/>
      <c r="V542" s="114"/>
      <c r="W542" s="114"/>
      <c r="X542" s="114"/>
      <c r="Y542" s="114"/>
      <c r="Z542" s="114"/>
    </row>
    <row r="543" spans="1:26" ht="14.25" customHeight="1">
      <c r="A543" s="114"/>
      <c r="B543" s="114"/>
      <c r="C543" s="114"/>
      <c r="D543" s="114"/>
      <c r="E543" s="114"/>
      <c r="F543" s="114"/>
      <c r="G543" s="114"/>
      <c r="H543" s="114"/>
      <c r="I543" s="114"/>
      <c r="J543" s="114"/>
      <c r="K543" s="114"/>
      <c r="L543" s="114"/>
      <c r="M543" s="114"/>
      <c r="N543" s="114"/>
      <c r="O543" s="114"/>
      <c r="P543" s="114"/>
      <c r="Q543" s="114"/>
      <c r="R543" s="114"/>
      <c r="S543" s="114"/>
      <c r="T543" s="114"/>
      <c r="U543" s="114"/>
      <c r="V543" s="114"/>
      <c r="W543" s="114"/>
      <c r="X543" s="114"/>
      <c r="Y543" s="114"/>
      <c r="Z543" s="114"/>
    </row>
    <row r="544" spans="1:26" ht="14.25" customHeight="1">
      <c r="A544" s="114"/>
      <c r="B544" s="114"/>
      <c r="C544" s="114"/>
      <c r="D544" s="114"/>
      <c r="E544" s="114"/>
      <c r="F544" s="114"/>
      <c r="G544" s="114"/>
      <c r="H544" s="114"/>
      <c r="I544" s="114"/>
      <c r="J544" s="114"/>
      <c r="K544" s="114"/>
      <c r="L544" s="114"/>
      <c r="M544" s="114"/>
      <c r="N544" s="114"/>
      <c r="O544" s="114"/>
      <c r="P544" s="114"/>
      <c r="Q544" s="114"/>
      <c r="R544" s="114"/>
      <c r="S544" s="114"/>
      <c r="T544" s="114"/>
      <c r="U544" s="114"/>
      <c r="V544" s="114"/>
      <c r="W544" s="114"/>
      <c r="X544" s="114"/>
      <c r="Y544" s="114"/>
      <c r="Z544" s="114"/>
    </row>
    <row r="545" spans="1:26" ht="14.25" customHeight="1">
      <c r="A545" s="114"/>
      <c r="B545" s="114"/>
      <c r="C545" s="114"/>
      <c r="D545" s="114"/>
      <c r="E545" s="114"/>
      <c r="F545" s="114"/>
      <c r="G545" s="114"/>
      <c r="H545" s="114"/>
      <c r="I545" s="114"/>
      <c r="J545" s="114"/>
      <c r="K545" s="114"/>
      <c r="L545" s="114"/>
      <c r="M545" s="114"/>
      <c r="N545" s="114"/>
      <c r="O545" s="114"/>
      <c r="P545" s="114"/>
      <c r="Q545" s="114"/>
      <c r="R545" s="114"/>
      <c r="S545" s="114"/>
      <c r="T545" s="114"/>
      <c r="U545" s="114"/>
      <c r="V545" s="114"/>
      <c r="W545" s="114"/>
      <c r="X545" s="114"/>
      <c r="Y545" s="114"/>
      <c r="Z545" s="114"/>
    </row>
    <row r="546" spans="1:26" ht="14.25" customHeight="1">
      <c r="A546" s="114"/>
      <c r="B546" s="114"/>
      <c r="C546" s="114"/>
      <c r="D546" s="114"/>
      <c r="E546" s="114"/>
      <c r="F546" s="114"/>
      <c r="G546" s="114"/>
      <c r="H546" s="114"/>
      <c r="I546" s="114"/>
      <c r="J546" s="114"/>
      <c r="K546" s="114"/>
      <c r="L546" s="114"/>
      <c r="M546" s="114"/>
      <c r="N546" s="114"/>
      <c r="O546" s="114"/>
      <c r="P546" s="114"/>
      <c r="Q546" s="114"/>
      <c r="R546" s="114"/>
      <c r="S546" s="114"/>
      <c r="T546" s="114"/>
      <c r="U546" s="114"/>
      <c r="V546" s="114"/>
      <c r="W546" s="114"/>
      <c r="X546" s="114"/>
      <c r="Y546" s="114"/>
      <c r="Z546" s="114"/>
    </row>
    <row r="547" spans="1:26" ht="14.25" customHeight="1">
      <c r="A547" s="114"/>
      <c r="B547" s="114"/>
      <c r="C547" s="114"/>
      <c r="D547" s="114"/>
      <c r="E547" s="114"/>
      <c r="F547" s="114"/>
      <c r="G547" s="114"/>
      <c r="H547" s="114"/>
      <c r="I547" s="114"/>
      <c r="J547" s="114"/>
      <c r="K547" s="114"/>
      <c r="L547" s="114"/>
      <c r="M547" s="114"/>
      <c r="N547" s="114"/>
      <c r="O547" s="114"/>
      <c r="P547" s="114"/>
      <c r="Q547" s="114"/>
      <c r="R547" s="114"/>
      <c r="S547" s="114"/>
      <c r="T547" s="114"/>
      <c r="U547" s="114"/>
      <c r="V547" s="114"/>
      <c r="W547" s="114"/>
      <c r="X547" s="114"/>
      <c r="Y547" s="114"/>
      <c r="Z547" s="114"/>
    </row>
    <row r="548" spans="1:26" ht="14.25" customHeight="1">
      <c r="A548" s="114"/>
      <c r="B548" s="114"/>
      <c r="C548" s="114"/>
      <c r="D548" s="114"/>
      <c r="E548" s="114"/>
      <c r="F548" s="114"/>
      <c r="G548" s="114"/>
      <c r="H548" s="114"/>
      <c r="I548" s="114"/>
      <c r="J548" s="114"/>
      <c r="K548" s="114"/>
      <c r="L548" s="114"/>
      <c r="M548" s="114"/>
      <c r="N548" s="114"/>
      <c r="O548" s="114"/>
      <c r="P548" s="114"/>
      <c r="Q548" s="114"/>
      <c r="R548" s="114"/>
      <c r="S548" s="114"/>
      <c r="T548" s="114"/>
      <c r="U548" s="114"/>
      <c r="V548" s="114"/>
      <c r="W548" s="114"/>
      <c r="X548" s="114"/>
      <c r="Y548" s="114"/>
      <c r="Z548" s="114"/>
    </row>
    <row r="549" spans="1:26" ht="14.25" customHeight="1">
      <c r="A549" s="114"/>
      <c r="B549" s="114"/>
      <c r="C549" s="114"/>
      <c r="D549" s="114"/>
      <c r="E549" s="114"/>
      <c r="F549" s="114"/>
      <c r="G549" s="114"/>
      <c r="H549" s="114"/>
      <c r="I549" s="114"/>
      <c r="J549" s="114"/>
      <c r="K549" s="114"/>
      <c r="L549" s="114"/>
      <c r="M549" s="114"/>
      <c r="N549" s="114"/>
      <c r="O549" s="114"/>
      <c r="P549" s="114"/>
      <c r="Q549" s="114"/>
      <c r="R549" s="114"/>
      <c r="S549" s="114"/>
      <c r="T549" s="114"/>
      <c r="U549" s="114"/>
      <c r="V549" s="114"/>
      <c r="W549" s="114"/>
      <c r="X549" s="114"/>
      <c r="Y549" s="114"/>
      <c r="Z549" s="114"/>
    </row>
    <row r="550" spans="1:26" ht="14.25" customHeight="1">
      <c r="A550" s="114"/>
      <c r="B550" s="114"/>
      <c r="C550" s="114"/>
      <c r="D550" s="114"/>
      <c r="E550" s="114"/>
      <c r="F550" s="114"/>
      <c r="G550" s="114"/>
      <c r="H550" s="114"/>
      <c r="I550" s="114"/>
      <c r="J550" s="114"/>
      <c r="K550" s="114"/>
      <c r="L550" s="114"/>
      <c r="M550" s="114"/>
      <c r="N550" s="114"/>
      <c r="O550" s="114"/>
      <c r="P550" s="114"/>
      <c r="Q550" s="114"/>
      <c r="R550" s="114"/>
      <c r="S550" s="114"/>
      <c r="T550" s="114"/>
      <c r="U550" s="114"/>
      <c r="V550" s="114"/>
      <c r="W550" s="114"/>
      <c r="X550" s="114"/>
      <c r="Y550" s="114"/>
      <c r="Z550" s="114"/>
    </row>
    <row r="551" spans="1:26" ht="14.25" customHeight="1">
      <c r="A551" s="114"/>
      <c r="B551" s="114"/>
      <c r="C551" s="114"/>
      <c r="D551" s="114"/>
      <c r="E551" s="114"/>
      <c r="F551" s="114"/>
      <c r="G551" s="114"/>
      <c r="H551" s="114"/>
      <c r="I551" s="114"/>
      <c r="J551" s="114"/>
      <c r="K551" s="114"/>
      <c r="L551" s="114"/>
      <c r="M551" s="114"/>
      <c r="N551" s="114"/>
      <c r="O551" s="114"/>
      <c r="P551" s="114"/>
      <c r="Q551" s="114"/>
      <c r="R551" s="114"/>
      <c r="S551" s="114"/>
      <c r="T551" s="114"/>
      <c r="U551" s="114"/>
      <c r="V551" s="114"/>
      <c r="W551" s="114"/>
      <c r="X551" s="114"/>
      <c r="Y551" s="114"/>
      <c r="Z551" s="114"/>
    </row>
    <row r="552" spans="1:26" ht="14.25" customHeight="1">
      <c r="A552" s="114"/>
      <c r="B552" s="114"/>
      <c r="C552" s="114"/>
      <c r="D552" s="114"/>
      <c r="E552" s="114"/>
      <c r="F552" s="114"/>
      <c r="G552" s="114"/>
      <c r="H552" s="114"/>
      <c r="I552" s="114"/>
      <c r="J552" s="114"/>
      <c r="K552" s="114"/>
      <c r="L552" s="114"/>
      <c r="M552" s="114"/>
      <c r="N552" s="114"/>
      <c r="O552" s="114"/>
      <c r="P552" s="114"/>
      <c r="Q552" s="114"/>
      <c r="R552" s="114"/>
      <c r="S552" s="114"/>
      <c r="T552" s="114"/>
      <c r="U552" s="114"/>
      <c r="V552" s="114"/>
      <c r="W552" s="114"/>
      <c r="X552" s="114"/>
      <c r="Y552" s="114"/>
      <c r="Z552" s="114"/>
    </row>
    <row r="553" spans="1:26" ht="14.25" customHeight="1">
      <c r="A553" s="114"/>
      <c r="B553" s="114"/>
      <c r="C553" s="114"/>
      <c r="D553" s="114"/>
      <c r="E553" s="114"/>
      <c r="F553" s="114"/>
      <c r="G553" s="114"/>
      <c r="H553" s="114"/>
      <c r="I553" s="114"/>
      <c r="J553" s="114"/>
      <c r="K553" s="114"/>
      <c r="L553" s="114"/>
      <c r="M553" s="114"/>
      <c r="N553" s="114"/>
      <c r="O553" s="114"/>
      <c r="P553" s="114"/>
      <c r="Q553" s="114"/>
      <c r="R553" s="114"/>
      <c r="S553" s="114"/>
      <c r="T553" s="114"/>
      <c r="U553" s="114"/>
      <c r="V553" s="114"/>
      <c r="W553" s="114"/>
      <c r="X553" s="114"/>
      <c r="Y553" s="114"/>
      <c r="Z553" s="114"/>
    </row>
    <row r="554" spans="1:26" ht="14.25" customHeight="1">
      <c r="A554" s="114"/>
      <c r="B554" s="114"/>
      <c r="C554" s="114"/>
      <c r="D554" s="114"/>
      <c r="E554" s="114"/>
      <c r="F554" s="114"/>
      <c r="G554" s="114"/>
      <c r="H554" s="114"/>
      <c r="I554" s="114"/>
      <c r="J554" s="114"/>
      <c r="K554" s="114"/>
      <c r="L554" s="114"/>
      <c r="M554" s="114"/>
      <c r="N554" s="114"/>
      <c r="O554" s="114"/>
      <c r="P554" s="114"/>
      <c r="Q554" s="114"/>
      <c r="R554" s="114"/>
      <c r="S554" s="114"/>
      <c r="T554" s="114"/>
      <c r="U554" s="114"/>
      <c r="V554" s="114"/>
      <c r="W554" s="114"/>
      <c r="X554" s="114"/>
      <c r="Y554" s="114"/>
      <c r="Z554" s="114"/>
    </row>
    <row r="555" spans="1:26" ht="14.25" customHeight="1">
      <c r="A555" s="114"/>
      <c r="B555" s="114"/>
      <c r="C555" s="114"/>
      <c r="D555" s="114"/>
      <c r="E555" s="114"/>
      <c r="F555" s="114"/>
      <c r="G555" s="114"/>
      <c r="H555" s="114"/>
      <c r="I555" s="114"/>
      <c r="J555" s="114"/>
      <c r="K555" s="114"/>
      <c r="L555" s="114"/>
      <c r="M555" s="114"/>
      <c r="N555" s="114"/>
      <c r="O555" s="114"/>
      <c r="P555" s="114"/>
      <c r="Q555" s="114"/>
      <c r="R555" s="114"/>
      <c r="S555" s="114"/>
      <c r="T555" s="114"/>
      <c r="U555" s="114"/>
      <c r="V555" s="114"/>
      <c r="W555" s="114"/>
      <c r="X555" s="114"/>
      <c r="Y555" s="114"/>
      <c r="Z555" s="114"/>
    </row>
    <row r="556" spans="1:26" ht="14.25" customHeight="1">
      <c r="A556" s="114"/>
      <c r="B556" s="114"/>
      <c r="C556" s="114"/>
      <c r="D556" s="114"/>
      <c r="E556" s="114"/>
      <c r="F556" s="114"/>
      <c r="G556" s="114"/>
      <c r="H556" s="114"/>
      <c r="I556" s="114"/>
      <c r="J556" s="114"/>
      <c r="K556" s="114"/>
      <c r="L556" s="114"/>
      <c r="M556" s="114"/>
      <c r="N556" s="114"/>
      <c r="O556" s="114"/>
      <c r="P556" s="114"/>
      <c r="Q556" s="114"/>
      <c r="R556" s="114"/>
      <c r="S556" s="114"/>
      <c r="T556" s="114"/>
      <c r="U556" s="114"/>
      <c r="V556" s="114"/>
      <c r="W556" s="114"/>
      <c r="X556" s="114"/>
      <c r="Y556" s="114"/>
      <c r="Z556" s="114"/>
    </row>
    <row r="557" spans="1:26" ht="14.25" customHeight="1">
      <c r="A557" s="114"/>
      <c r="B557" s="114"/>
      <c r="C557" s="114"/>
      <c r="D557" s="114"/>
      <c r="E557" s="114"/>
      <c r="F557" s="114"/>
      <c r="G557" s="114"/>
      <c r="H557" s="114"/>
      <c r="I557" s="114"/>
      <c r="J557" s="114"/>
      <c r="K557" s="114"/>
      <c r="L557" s="114"/>
      <c r="M557" s="114"/>
      <c r="N557" s="114"/>
      <c r="O557" s="114"/>
      <c r="P557" s="114"/>
      <c r="Q557" s="114"/>
      <c r="R557" s="114"/>
      <c r="S557" s="114"/>
      <c r="T557" s="114"/>
      <c r="U557" s="114"/>
      <c r="V557" s="114"/>
      <c r="W557" s="114"/>
      <c r="X557" s="114"/>
      <c r="Y557" s="114"/>
      <c r="Z557" s="114"/>
    </row>
    <row r="558" spans="1:26" ht="14.25" customHeight="1">
      <c r="A558" s="114"/>
      <c r="B558" s="114"/>
      <c r="C558" s="114"/>
      <c r="D558" s="114"/>
      <c r="E558" s="114"/>
      <c r="F558" s="114"/>
      <c r="G558" s="114"/>
      <c r="H558" s="114"/>
      <c r="I558" s="114"/>
      <c r="J558" s="114"/>
      <c r="K558" s="114"/>
      <c r="L558" s="114"/>
      <c r="M558" s="114"/>
      <c r="N558" s="114"/>
      <c r="O558" s="114"/>
      <c r="P558" s="114"/>
      <c r="Q558" s="114"/>
      <c r="R558" s="114"/>
      <c r="S558" s="114"/>
      <c r="T558" s="114"/>
      <c r="U558" s="114"/>
      <c r="V558" s="114"/>
      <c r="W558" s="114"/>
      <c r="X558" s="114"/>
      <c r="Y558" s="114"/>
      <c r="Z558" s="114"/>
    </row>
    <row r="559" spans="1:26" ht="14.25" customHeight="1">
      <c r="A559" s="114"/>
      <c r="B559" s="114"/>
      <c r="C559" s="114"/>
      <c r="D559" s="114"/>
      <c r="E559" s="114"/>
      <c r="F559" s="114"/>
      <c r="G559" s="114"/>
      <c r="H559" s="114"/>
      <c r="I559" s="114"/>
      <c r="J559" s="114"/>
      <c r="K559" s="114"/>
      <c r="L559" s="114"/>
      <c r="M559" s="114"/>
      <c r="N559" s="114"/>
      <c r="O559" s="114"/>
      <c r="P559" s="114"/>
      <c r="Q559" s="114"/>
      <c r="R559" s="114"/>
      <c r="S559" s="114"/>
      <c r="T559" s="114"/>
      <c r="U559" s="114"/>
      <c r="V559" s="114"/>
      <c r="W559" s="114"/>
      <c r="X559" s="114"/>
      <c r="Y559" s="114"/>
      <c r="Z559" s="114"/>
    </row>
    <row r="560" spans="1:26" ht="14.25" customHeight="1">
      <c r="A560" s="114"/>
      <c r="B560" s="114"/>
      <c r="C560" s="114"/>
      <c r="D560" s="114"/>
      <c r="E560" s="114"/>
      <c r="F560" s="114"/>
      <c r="G560" s="114"/>
      <c r="H560" s="114"/>
      <c r="I560" s="114"/>
      <c r="J560" s="114"/>
      <c r="K560" s="114"/>
      <c r="L560" s="114"/>
      <c r="M560" s="114"/>
      <c r="N560" s="114"/>
      <c r="O560" s="114"/>
      <c r="P560" s="114"/>
      <c r="Q560" s="114"/>
      <c r="R560" s="114"/>
      <c r="S560" s="114"/>
      <c r="T560" s="114"/>
      <c r="U560" s="114"/>
      <c r="V560" s="114"/>
      <c r="W560" s="114"/>
      <c r="X560" s="114"/>
      <c r="Y560" s="114"/>
      <c r="Z560" s="114"/>
    </row>
    <row r="561" spans="1:26" ht="14.25" customHeight="1">
      <c r="A561" s="114"/>
      <c r="B561" s="114"/>
      <c r="C561" s="114"/>
      <c r="D561" s="114"/>
      <c r="E561" s="114"/>
      <c r="F561" s="114"/>
      <c r="G561" s="114"/>
      <c r="H561" s="114"/>
      <c r="I561" s="114"/>
      <c r="J561" s="114"/>
      <c r="K561" s="114"/>
      <c r="L561" s="114"/>
      <c r="M561" s="114"/>
      <c r="N561" s="114"/>
      <c r="O561" s="114"/>
      <c r="P561" s="114"/>
      <c r="Q561" s="114"/>
      <c r="R561" s="114"/>
      <c r="S561" s="114"/>
      <c r="T561" s="114"/>
      <c r="U561" s="114"/>
      <c r="V561" s="114"/>
      <c r="W561" s="114"/>
      <c r="X561" s="114"/>
      <c r="Y561" s="114"/>
      <c r="Z561" s="114"/>
    </row>
    <row r="562" spans="1:26" ht="14.25" customHeight="1">
      <c r="A562" s="114"/>
      <c r="B562" s="114"/>
      <c r="C562" s="114"/>
      <c r="D562" s="114"/>
      <c r="E562" s="114"/>
      <c r="F562" s="114"/>
      <c r="G562" s="114"/>
      <c r="H562" s="114"/>
      <c r="I562" s="114"/>
      <c r="J562" s="114"/>
      <c r="K562" s="114"/>
      <c r="L562" s="114"/>
      <c r="M562" s="114"/>
      <c r="N562" s="114"/>
      <c r="O562" s="114"/>
      <c r="P562" s="114"/>
      <c r="Q562" s="114"/>
      <c r="R562" s="114"/>
      <c r="S562" s="114"/>
      <c r="T562" s="114"/>
      <c r="U562" s="114"/>
      <c r="V562" s="114"/>
      <c r="W562" s="114"/>
      <c r="X562" s="114"/>
      <c r="Y562" s="114"/>
      <c r="Z562" s="114"/>
    </row>
    <row r="563" spans="1:26" ht="14.25" customHeight="1">
      <c r="A563" s="114"/>
      <c r="B563" s="114"/>
      <c r="C563" s="114"/>
      <c r="D563" s="114"/>
      <c r="E563" s="114"/>
      <c r="F563" s="114"/>
      <c r="G563" s="114"/>
      <c r="H563" s="114"/>
      <c r="I563" s="114"/>
      <c r="J563" s="114"/>
      <c r="K563" s="114"/>
      <c r="L563" s="114"/>
      <c r="M563" s="114"/>
      <c r="N563" s="114"/>
      <c r="O563" s="114"/>
      <c r="P563" s="114"/>
      <c r="Q563" s="114"/>
      <c r="R563" s="114"/>
      <c r="S563" s="114"/>
      <c r="T563" s="114"/>
      <c r="U563" s="114"/>
      <c r="V563" s="114"/>
      <c r="W563" s="114"/>
      <c r="X563" s="114"/>
      <c r="Y563" s="114"/>
      <c r="Z563" s="114"/>
    </row>
    <row r="564" spans="1:26" ht="14.25" customHeight="1">
      <c r="A564" s="114"/>
      <c r="B564" s="114"/>
      <c r="C564" s="114"/>
      <c r="D564" s="114"/>
      <c r="E564" s="114"/>
      <c r="F564" s="114"/>
      <c r="G564" s="114"/>
      <c r="H564" s="114"/>
      <c r="I564" s="114"/>
      <c r="J564" s="114"/>
      <c r="K564" s="114"/>
      <c r="L564" s="114"/>
      <c r="M564" s="114"/>
      <c r="N564" s="114"/>
      <c r="O564" s="114"/>
      <c r="P564" s="114"/>
      <c r="Q564" s="114"/>
      <c r="R564" s="114"/>
      <c r="S564" s="114"/>
      <c r="T564" s="114"/>
      <c r="U564" s="114"/>
      <c r="V564" s="114"/>
      <c r="W564" s="114"/>
      <c r="X564" s="114"/>
      <c r="Y564" s="114"/>
      <c r="Z564" s="114"/>
    </row>
    <row r="565" spans="1:26" ht="14.25" customHeight="1">
      <c r="A565" s="114"/>
      <c r="B565" s="114"/>
      <c r="C565" s="114"/>
      <c r="D565" s="114"/>
      <c r="E565" s="114"/>
      <c r="F565" s="114"/>
      <c r="G565" s="114"/>
      <c r="H565" s="114"/>
      <c r="I565" s="114"/>
      <c r="J565" s="114"/>
      <c r="K565" s="114"/>
      <c r="L565" s="114"/>
      <c r="M565" s="114"/>
      <c r="N565" s="114"/>
      <c r="O565" s="114"/>
      <c r="P565" s="114"/>
      <c r="Q565" s="114"/>
      <c r="R565" s="114"/>
      <c r="S565" s="114"/>
      <c r="T565" s="114"/>
      <c r="U565" s="114"/>
      <c r="V565" s="114"/>
      <c r="W565" s="114"/>
      <c r="X565" s="114"/>
      <c r="Y565" s="114"/>
      <c r="Z565" s="114"/>
    </row>
    <row r="566" spans="1:26" ht="14.25" customHeight="1">
      <c r="A566" s="114"/>
      <c r="B566" s="114"/>
      <c r="C566" s="114"/>
      <c r="D566" s="114"/>
      <c r="E566" s="114"/>
      <c r="F566" s="114"/>
      <c r="G566" s="114"/>
      <c r="H566" s="114"/>
      <c r="I566" s="114"/>
      <c r="J566" s="114"/>
      <c r="K566" s="114"/>
      <c r="L566" s="114"/>
      <c r="M566" s="114"/>
      <c r="N566" s="114"/>
      <c r="O566" s="114"/>
      <c r="P566" s="114"/>
      <c r="Q566" s="114"/>
      <c r="R566" s="114"/>
      <c r="S566" s="114"/>
      <c r="T566" s="114"/>
      <c r="U566" s="114"/>
      <c r="V566" s="114"/>
      <c r="W566" s="114"/>
      <c r="X566" s="114"/>
      <c r="Y566" s="114"/>
      <c r="Z566" s="114"/>
    </row>
    <row r="567" spans="1:26" ht="14.25" customHeight="1">
      <c r="A567" s="114"/>
      <c r="B567" s="114"/>
      <c r="C567" s="114"/>
      <c r="D567" s="114"/>
      <c r="E567" s="114"/>
      <c r="F567" s="114"/>
      <c r="G567" s="114"/>
      <c r="H567" s="114"/>
      <c r="I567" s="114"/>
      <c r="J567" s="114"/>
      <c r="K567" s="114"/>
      <c r="L567" s="114"/>
      <c r="M567" s="114"/>
      <c r="N567" s="114"/>
      <c r="O567" s="114"/>
      <c r="P567" s="114"/>
      <c r="Q567" s="114"/>
      <c r="R567" s="114"/>
      <c r="S567" s="114"/>
      <c r="T567" s="114"/>
      <c r="U567" s="114"/>
      <c r="V567" s="114"/>
      <c r="W567" s="114"/>
      <c r="X567" s="114"/>
      <c r="Y567" s="114"/>
      <c r="Z567" s="114"/>
    </row>
    <row r="568" spans="1:26" ht="14.25" customHeight="1">
      <c r="A568" s="114"/>
      <c r="B568" s="114"/>
      <c r="C568" s="114"/>
      <c r="D568" s="114"/>
      <c r="E568" s="114"/>
      <c r="F568" s="114"/>
      <c r="G568" s="114"/>
      <c r="H568" s="114"/>
      <c r="I568" s="114"/>
      <c r="J568" s="114"/>
      <c r="K568" s="114"/>
      <c r="L568" s="114"/>
      <c r="M568" s="114"/>
      <c r="N568" s="114"/>
      <c r="O568" s="114"/>
      <c r="P568" s="114"/>
      <c r="Q568" s="114"/>
      <c r="R568" s="114"/>
      <c r="S568" s="114"/>
      <c r="T568" s="114"/>
      <c r="U568" s="114"/>
      <c r="V568" s="114"/>
      <c r="W568" s="114"/>
      <c r="X568" s="114"/>
      <c r="Y568" s="114"/>
      <c r="Z568" s="114"/>
    </row>
    <row r="569" spans="1:26" ht="14.25" customHeight="1">
      <c r="A569" s="114"/>
      <c r="B569" s="114"/>
      <c r="C569" s="114"/>
      <c r="D569" s="114"/>
      <c r="E569" s="114"/>
      <c r="F569" s="114"/>
      <c r="G569" s="114"/>
      <c r="H569" s="114"/>
      <c r="I569" s="114"/>
      <c r="J569" s="114"/>
      <c r="K569" s="114"/>
      <c r="L569" s="114"/>
      <c r="M569" s="114"/>
      <c r="N569" s="114"/>
      <c r="O569" s="114"/>
      <c r="P569" s="114"/>
      <c r="Q569" s="114"/>
      <c r="R569" s="114"/>
      <c r="S569" s="114"/>
      <c r="T569" s="114"/>
      <c r="U569" s="114"/>
      <c r="V569" s="114"/>
      <c r="W569" s="114"/>
      <c r="X569" s="114"/>
      <c r="Y569" s="114"/>
      <c r="Z569" s="114"/>
    </row>
    <row r="570" spans="1:26" ht="14.25" customHeight="1">
      <c r="A570" s="114"/>
      <c r="B570" s="114"/>
      <c r="C570" s="114"/>
      <c r="D570" s="114"/>
      <c r="E570" s="114"/>
      <c r="F570" s="114"/>
      <c r="G570" s="114"/>
      <c r="H570" s="114"/>
      <c r="I570" s="114"/>
      <c r="J570" s="114"/>
      <c r="K570" s="114"/>
      <c r="L570" s="114"/>
      <c r="M570" s="114"/>
      <c r="N570" s="114"/>
      <c r="O570" s="114"/>
      <c r="P570" s="114"/>
      <c r="Q570" s="114"/>
      <c r="R570" s="114"/>
      <c r="S570" s="114"/>
      <c r="T570" s="114"/>
      <c r="U570" s="114"/>
      <c r="V570" s="114"/>
      <c r="W570" s="114"/>
      <c r="X570" s="114"/>
      <c r="Y570" s="114"/>
      <c r="Z570" s="114"/>
    </row>
    <row r="571" spans="1:26" ht="14.25" customHeight="1">
      <c r="A571" s="114"/>
      <c r="B571" s="114"/>
      <c r="C571" s="114"/>
      <c r="D571" s="114"/>
      <c r="E571" s="114"/>
      <c r="F571" s="114"/>
      <c r="G571" s="114"/>
      <c r="H571" s="114"/>
      <c r="I571" s="114"/>
      <c r="J571" s="114"/>
      <c r="K571" s="114"/>
      <c r="L571" s="114"/>
      <c r="M571" s="114"/>
      <c r="N571" s="114"/>
      <c r="O571" s="114"/>
      <c r="P571" s="114"/>
      <c r="Q571" s="114"/>
      <c r="R571" s="114"/>
      <c r="S571" s="114"/>
      <c r="T571" s="114"/>
      <c r="U571" s="114"/>
      <c r="V571" s="114"/>
      <c r="W571" s="114"/>
      <c r="X571" s="114"/>
      <c r="Y571" s="114"/>
      <c r="Z571" s="114"/>
    </row>
    <row r="572" spans="1:26" ht="14.25" customHeight="1">
      <c r="A572" s="114"/>
      <c r="B572" s="114"/>
      <c r="C572" s="114"/>
      <c r="D572" s="114"/>
      <c r="E572" s="114"/>
      <c r="F572" s="114"/>
      <c r="G572" s="114"/>
      <c r="H572" s="114"/>
      <c r="I572" s="114"/>
      <c r="J572" s="114"/>
      <c r="K572" s="114"/>
      <c r="L572" s="114"/>
      <c r="M572" s="114"/>
      <c r="N572" s="114"/>
      <c r="O572" s="114"/>
      <c r="P572" s="114"/>
      <c r="Q572" s="114"/>
      <c r="R572" s="114"/>
      <c r="S572" s="114"/>
      <c r="T572" s="114"/>
      <c r="U572" s="114"/>
      <c r="V572" s="114"/>
      <c r="W572" s="114"/>
      <c r="X572" s="114"/>
      <c r="Y572" s="114"/>
      <c r="Z572" s="114"/>
    </row>
    <row r="573" spans="1:26" ht="14.25" customHeight="1">
      <c r="A573" s="114"/>
      <c r="B573" s="114"/>
      <c r="C573" s="114"/>
      <c r="D573" s="114"/>
      <c r="E573" s="114"/>
      <c r="F573" s="114"/>
      <c r="G573" s="114"/>
      <c r="H573" s="114"/>
      <c r="I573" s="114"/>
      <c r="J573" s="114"/>
      <c r="K573" s="114"/>
      <c r="L573" s="114"/>
      <c r="M573" s="114"/>
      <c r="N573" s="114"/>
      <c r="O573" s="114"/>
      <c r="P573" s="114"/>
      <c r="Q573" s="114"/>
      <c r="R573" s="114"/>
      <c r="S573" s="114"/>
      <c r="T573" s="114"/>
      <c r="U573" s="114"/>
      <c r="V573" s="114"/>
      <c r="W573" s="114"/>
      <c r="X573" s="114"/>
      <c r="Y573" s="114"/>
      <c r="Z573" s="114"/>
    </row>
    <row r="574" spans="1:26" ht="14.25" customHeight="1">
      <c r="A574" s="114"/>
      <c r="B574" s="114"/>
      <c r="C574" s="114"/>
      <c r="D574" s="114"/>
      <c r="E574" s="114"/>
      <c r="F574" s="114"/>
      <c r="G574" s="114"/>
      <c r="H574" s="114"/>
      <c r="I574" s="114"/>
      <c r="J574" s="114"/>
      <c r="K574" s="114"/>
      <c r="L574" s="114"/>
      <c r="M574" s="114"/>
      <c r="N574" s="114"/>
      <c r="O574" s="114"/>
      <c r="P574" s="114"/>
      <c r="Q574" s="114"/>
      <c r="R574" s="114"/>
      <c r="S574" s="114"/>
      <c r="T574" s="114"/>
      <c r="U574" s="114"/>
      <c r="V574" s="114"/>
      <c r="W574" s="114"/>
      <c r="X574" s="114"/>
      <c r="Y574" s="114"/>
      <c r="Z574" s="114"/>
    </row>
    <row r="575" spans="1:26" ht="14.25" customHeight="1">
      <c r="A575" s="114"/>
      <c r="B575" s="114"/>
      <c r="C575" s="114"/>
      <c r="D575" s="114"/>
      <c r="E575" s="114"/>
      <c r="F575" s="114"/>
      <c r="G575" s="114"/>
      <c r="H575" s="114"/>
      <c r="I575" s="114"/>
      <c r="J575" s="114"/>
      <c r="K575" s="114"/>
      <c r="L575" s="114"/>
      <c r="M575" s="114"/>
      <c r="N575" s="114"/>
      <c r="O575" s="114"/>
      <c r="P575" s="114"/>
      <c r="Q575" s="114"/>
      <c r="R575" s="114"/>
      <c r="S575" s="114"/>
      <c r="T575" s="114"/>
      <c r="U575" s="114"/>
      <c r="V575" s="114"/>
      <c r="W575" s="114"/>
      <c r="X575" s="114"/>
      <c r="Y575" s="114"/>
      <c r="Z575" s="114"/>
    </row>
    <row r="576" spans="1:26" ht="14.25" customHeight="1">
      <c r="A576" s="114"/>
      <c r="B576" s="114"/>
      <c r="C576" s="114"/>
      <c r="D576" s="114"/>
      <c r="E576" s="114"/>
      <c r="F576" s="114"/>
      <c r="G576" s="114"/>
      <c r="H576" s="114"/>
      <c r="I576" s="114"/>
      <c r="J576" s="114"/>
      <c r="K576" s="114"/>
      <c r="L576" s="114"/>
      <c r="M576" s="114"/>
      <c r="N576" s="114"/>
      <c r="O576" s="114"/>
      <c r="P576" s="114"/>
      <c r="Q576" s="114"/>
      <c r="R576" s="114"/>
      <c r="S576" s="114"/>
      <c r="T576" s="114"/>
      <c r="U576" s="114"/>
      <c r="V576" s="114"/>
      <c r="W576" s="114"/>
      <c r="X576" s="114"/>
      <c r="Y576" s="114"/>
      <c r="Z576" s="114"/>
    </row>
    <row r="577" spans="1:26" ht="14.25" customHeight="1">
      <c r="A577" s="114"/>
      <c r="B577" s="114"/>
      <c r="C577" s="114"/>
      <c r="D577" s="114"/>
      <c r="E577" s="114"/>
      <c r="F577" s="114"/>
      <c r="G577" s="114"/>
      <c r="H577" s="114"/>
      <c r="I577" s="114"/>
      <c r="J577" s="114"/>
      <c r="K577" s="114"/>
      <c r="L577" s="114"/>
      <c r="M577" s="114"/>
      <c r="N577" s="114"/>
      <c r="O577" s="114"/>
      <c r="P577" s="114"/>
      <c r="Q577" s="114"/>
      <c r="R577" s="114"/>
      <c r="S577" s="114"/>
      <c r="T577" s="114"/>
      <c r="U577" s="114"/>
      <c r="V577" s="114"/>
      <c r="W577" s="114"/>
      <c r="X577" s="114"/>
      <c r="Y577" s="114"/>
      <c r="Z577" s="114"/>
    </row>
    <row r="578" spans="1:26" ht="14.25" customHeight="1">
      <c r="A578" s="114"/>
      <c r="B578" s="114"/>
      <c r="C578" s="114"/>
      <c r="D578" s="114"/>
      <c r="E578" s="114"/>
      <c r="F578" s="114"/>
      <c r="G578" s="114"/>
      <c r="H578" s="114"/>
      <c r="I578" s="114"/>
      <c r="J578" s="114"/>
      <c r="K578" s="114"/>
      <c r="L578" s="114"/>
      <c r="M578" s="114"/>
      <c r="N578" s="114"/>
      <c r="O578" s="114"/>
      <c r="P578" s="114"/>
      <c r="Q578" s="114"/>
      <c r="R578" s="114"/>
      <c r="S578" s="114"/>
      <c r="T578" s="114"/>
      <c r="U578" s="114"/>
      <c r="V578" s="114"/>
      <c r="W578" s="114"/>
      <c r="X578" s="114"/>
      <c r="Y578" s="114"/>
      <c r="Z578" s="114"/>
    </row>
    <row r="579" spans="1:26" ht="14.25" customHeight="1">
      <c r="A579" s="114"/>
      <c r="B579" s="114"/>
      <c r="C579" s="114"/>
      <c r="D579" s="114"/>
      <c r="E579" s="114"/>
      <c r="F579" s="114"/>
      <c r="G579" s="114"/>
      <c r="H579" s="114"/>
      <c r="I579" s="114"/>
      <c r="J579" s="114"/>
      <c r="K579" s="114"/>
      <c r="L579" s="114"/>
      <c r="M579" s="114"/>
      <c r="N579" s="114"/>
      <c r="O579" s="114"/>
      <c r="P579" s="114"/>
      <c r="Q579" s="114"/>
      <c r="R579" s="114"/>
      <c r="S579" s="114"/>
      <c r="T579" s="114"/>
      <c r="U579" s="114"/>
      <c r="V579" s="114"/>
      <c r="W579" s="114"/>
      <c r="X579" s="114"/>
      <c r="Y579" s="114"/>
      <c r="Z579" s="114"/>
    </row>
    <row r="580" spans="1:26" ht="14.25" customHeight="1">
      <c r="A580" s="114"/>
      <c r="B580" s="114"/>
      <c r="C580" s="114"/>
      <c r="D580" s="114"/>
      <c r="E580" s="114"/>
      <c r="F580" s="114"/>
      <c r="G580" s="114"/>
      <c r="H580" s="114"/>
      <c r="I580" s="114"/>
      <c r="J580" s="114"/>
      <c r="K580" s="114"/>
      <c r="L580" s="114"/>
      <c r="M580" s="114"/>
      <c r="N580" s="114"/>
      <c r="O580" s="114"/>
      <c r="P580" s="114"/>
      <c r="Q580" s="114"/>
      <c r="R580" s="114"/>
      <c r="S580" s="114"/>
      <c r="T580" s="114"/>
      <c r="U580" s="114"/>
      <c r="V580" s="114"/>
      <c r="W580" s="114"/>
      <c r="X580" s="114"/>
      <c r="Y580" s="114"/>
      <c r="Z580" s="114"/>
    </row>
    <row r="581" spans="1:26" ht="14.25" customHeight="1">
      <c r="A581" s="114"/>
      <c r="B581" s="114"/>
      <c r="C581" s="114"/>
      <c r="D581" s="114"/>
      <c r="E581" s="114"/>
      <c r="F581" s="114"/>
      <c r="G581" s="114"/>
      <c r="H581" s="114"/>
      <c r="I581" s="114"/>
      <c r="J581" s="114"/>
      <c r="K581" s="114"/>
      <c r="L581" s="114"/>
      <c r="M581" s="114"/>
      <c r="N581" s="114"/>
      <c r="O581" s="114"/>
      <c r="P581" s="114"/>
      <c r="Q581" s="114"/>
      <c r="R581" s="114"/>
      <c r="S581" s="114"/>
      <c r="T581" s="114"/>
      <c r="U581" s="114"/>
      <c r="V581" s="114"/>
      <c r="W581" s="114"/>
      <c r="X581" s="114"/>
      <c r="Y581" s="114"/>
      <c r="Z581" s="114"/>
    </row>
    <row r="582" spans="1:26" ht="14.25" customHeight="1">
      <c r="A582" s="114"/>
      <c r="B582" s="114"/>
      <c r="C582" s="114"/>
      <c r="D582" s="114"/>
      <c r="E582" s="114"/>
      <c r="F582" s="114"/>
      <c r="G582" s="114"/>
      <c r="H582" s="114"/>
      <c r="I582" s="114"/>
      <c r="J582" s="114"/>
      <c r="K582" s="114"/>
      <c r="L582" s="114"/>
      <c r="M582" s="114"/>
      <c r="N582" s="114"/>
      <c r="O582" s="114"/>
      <c r="P582" s="114"/>
      <c r="Q582" s="114"/>
      <c r="R582" s="114"/>
      <c r="S582" s="114"/>
      <c r="T582" s="114"/>
      <c r="U582" s="114"/>
      <c r="V582" s="114"/>
      <c r="W582" s="114"/>
      <c r="X582" s="114"/>
      <c r="Y582" s="114"/>
      <c r="Z582" s="114"/>
    </row>
    <row r="583" spans="1:26" ht="14.25" customHeight="1">
      <c r="A583" s="114"/>
      <c r="B583" s="114"/>
      <c r="C583" s="114"/>
      <c r="D583" s="114"/>
      <c r="E583" s="114"/>
      <c r="F583" s="114"/>
      <c r="G583" s="114"/>
      <c r="H583" s="114"/>
      <c r="I583" s="114"/>
      <c r="J583" s="114"/>
      <c r="K583" s="114"/>
      <c r="L583" s="114"/>
      <c r="M583" s="114"/>
      <c r="N583" s="114"/>
      <c r="O583" s="114"/>
      <c r="P583" s="114"/>
      <c r="Q583" s="114"/>
      <c r="R583" s="114"/>
      <c r="S583" s="114"/>
      <c r="T583" s="114"/>
      <c r="U583" s="114"/>
      <c r="V583" s="114"/>
      <c r="W583" s="114"/>
      <c r="X583" s="114"/>
      <c r="Y583" s="114"/>
      <c r="Z583" s="114"/>
    </row>
    <row r="584" spans="1:26" ht="14.25" customHeight="1">
      <c r="A584" s="114"/>
      <c r="B584" s="114"/>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4"/>
    </row>
    <row r="585" spans="1:26" ht="14.25" customHeight="1">
      <c r="A585" s="114"/>
      <c r="B585" s="114"/>
      <c r="C585" s="114"/>
      <c r="D585" s="114"/>
      <c r="E585" s="114"/>
      <c r="F585" s="114"/>
      <c r="G585" s="114"/>
      <c r="H585" s="114"/>
      <c r="I585" s="114"/>
      <c r="J585" s="114"/>
      <c r="K585" s="114"/>
      <c r="L585" s="114"/>
      <c r="M585" s="114"/>
      <c r="N585" s="114"/>
      <c r="O585" s="114"/>
      <c r="P585" s="114"/>
      <c r="Q585" s="114"/>
      <c r="R585" s="114"/>
      <c r="S585" s="114"/>
      <c r="T585" s="114"/>
      <c r="U585" s="114"/>
      <c r="V585" s="114"/>
      <c r="W585" s="114"/>
      <c r="X585" s="114"/>
      <c r="Y585" s="114"/>
      <c r="Z585" s="114"/>
    </row>
    <row r="586" spans="1:26" ht="14.25" customHeight="1">
      <c r="A586" s="114"/>
      <c r="B586" s="114"/>
      <c r="C586" s="114"/>
      <c r="D586" s="114"/>
      <c r="E586" s="114"/>
      <c r="F586" s="114"/>
      <c r="G586" s="114"/>
      <c r="H586" s="114"/>
      <c r="I586" s="114"/>
      <c r="J586" s="114"/>
      <c r="K586" s="114"/>
      <c r="L586" s="114"/>
      <c r="M586" s="114"/>
      <c r="N586" s="114"/>
      <c r="O586" s="114"/>
      <c r="P586" s="114"/>
      <c r="Q586" s="114"/>
      <c r="R586" s="114"/>
      <c r="S586" s="114"/>
      <c r="T586" s="114"/>
      <c r="U586" s="114"/>
      <c r="V586" s="114"/>
      <c r="W586" s="114"/>
      <c r="X586" s="114"/>
      <c r="Y586" s="114"/>
      <c r="Z586" s="114"/>
    </row>
    <row r="587" spans="1:26" ht="14.25" customHeight="1">
      <c r="A587" s="114"/>
      <c r="B587" s="114"/>
      <c r="C587" s="114"/>
      <c r="D587" s="114"/>
      <c r="E587" s="114"/>
      <c r="F587" s="114"/>
      <c r="G587" s="114"/>
      <c r="H587" s="114"/>
      <c r="I587" s="114"/>
      <c r="J587" s="114"/>
      <c r="K587" s="114"/>
      <c r="L587" s="114"/>
      <c r="M587" s="114"/>
      <c r="N587" s="114"/>
      <c r="O587" s="114"/>
      <c r="P587" s="114"/>
      <c r="Q587" s="114"/>
      <c r="R587" s="114"/>
      <c r="S587" s="114"/>
      <c r="T587" s="114"/>
      <c r="U587" s="114"/>
      <c r="V587" s="114"/>
      <c r="W587" s="114"/>
      <c r="X587" s="114"/>
      <c r="Y587" s="114"/>
      <c r="Z587" s="114"/>
    </row>
    <row r="588" spans="1:26" ht="14.25" customHeight="1">
      <c r="A588" s="114"/>
      <c r="B588" s="114"/>
      <c r="C588" s="114"/>
      <c r="D588" s="114"/>
      <c r="E588" s="114"/>
      <c r="F588" s="114"/>
      <c r="G588" s="114"/>
      <c r="H588" s="114"/>
      <c r="I588" s="114"/>
      <c r="J588" s="114"/>
      <c r="K588" s="114"/>
      <c r="L588" s="114"/>
      <c r="M588" s="114"/>
      <c r="N588" s="114"/>
      <c r="O588" s="114"/>
      <c r="P588" s="114"/>
      <c r="Q588" s="114"/>
      <c r="R588" s="114"/>
      <c r="S588" s="114"/>
      <c r="T588" s="114"/>
      <c r="U588" s="114"/>
      <c r="V588" s="114"/>
      <c r="W588" s="114"/>
      <c r="X588" s="114"/>
      <c r="Y588" s="114"/>
      <c r="Z588" s="114"/>
    </row>
    <row r="589" spans="1:26" ht="14.25" customHeight="1">
      <c r="A589" s="114"/>
      <c r="B589" s="114"/>
      <c r="C589" s="114"/>
      <c r="D589" s="114"/>
      <c r="E589" s="114"/>
      <c r="F589" s="114"/>
      <c r="G589" s="114"/>
      <c r="H589" s="114"/>
      <c r="I589" s="114"/>
      <c r="J589" s="114"/>
      <c r="K589" s="114"/>
      <c r="L589" s="114"/>
      <c r="M589" s="114"/>
      <c r="N589" s="114"/>
      <c r="O589" s="114"/>
      <c r="P589" s="114"/>
      <c r="Q589" s="114"/>
      <c r="R589" s="114"/>
      <c r="S589" s="114"/>
      <c r="T589" s="114"/>
      <c r="U589" s="114"/>
      <c r="V589" s="114"/>
      <c r="W589" s="114"/>
      <c r="X589" s="114"/>
      <c r="Y589" s="114"/>
      <c r="Z589" s="114"/>
    </row>
    <row r="590" spans="1:26" ht="14.25" customHeight="1">
      <c r="A590" s="114"/>
      <c r="B590" s="114"/>
      <c r="C590" s="114"/>
      <c r="D590" s="114"/>
      <c r="E590" s="114"/>
      <c r="F590" s="114"/>
      <c r="G590" s="114"/>
      <c r="H590" s="114"/>
      <c r="I590" s="114"/>
      <c r="J590" s="114"/>
      <c r="K590" s="114"/>
      <c r="L590" s="114"/>
      <c r="M590" s="114"/>
      <c r="N590" s="114"/>
      <c r="O590" s="114"/>
      <c r="P590" s="114"/>
      <c r="Q590" s="114"/>
      <c r="R590" s="114"/>
      <c r="S590" s="114"/>
      <c r="T590" s="114"/>
      <c r="U590" s="114"/>
      <c r="V590" s="114"/>
      <c r="W590" s="114"/>
      <c r="X590" s="114"/>
      <c r="Y590" s="114"/>
      <c r="Z590" s="114"/>
    </row>
    <row r="591" spans="1:26" ht="14.25" customHeight="1">
      <c r="A591" s="114"/>
      <c r="B591" s="114"/>
      <c r="C591" s="114"/>
      <c r="D591" s="114"/>
      <c r="E591" s="114"/>
      <c r="F591" s="114"/>
      <c r="G591" s="114"/>
      <c r="H591" s="114"/>
      <c r="I591" s="114"/>
      <c r="J591" s="114"/>
      <c r="K591" s="114"/>
      <c r="L591" s="114"/>
      <c r="M591" s="114"/>
      <c r="N591" s="114"/>
      <c r="O591" s="114"/>
      <c r="P591" s="114"/>
      <c r="Q591" s="114"/>
      <c r="R591" s="114"/>
      <c r="S591" s="114"/>
      <c r="T591" s="114"/>
      <c r="U591" s="114"/>
      <c r="V591" s="114"/>
      <c r="W591" s="114"/>
      <c r="X591" s="114"/>
      <c r="Y591" s="114"/>
      <c r="Z591" s="114"/>
    </row>
    <row r="592" spans="1:26" ht="14.25" customHeight="1">
      <c r="A592" s="114"/>
      <c r="B592" s="114"/>
      <c r="C592" s="114"/>
      <c r="D592" s="114"/>
      <c r="E592" s="114"/>
      <c r="F592" s="114"/>
      <c r="G592" s="114"/>
      <c r="H592" s="114"/>
      <c r="I592" s="114"/>
      <c r="J592" s="114"/>
      <c r="K592" s="114"/>
      <c r="L592" s="114"/>
      <c r="M592" s="114"/>
      <c r="N592" s="114"/>
      <c r="O592" s="114"/>
      <c r="P592" s="114"/>
      <c r="Q592" s="114"/>
      <c r="R592" s="114"/>
      <c r="S592" s="114"/>
      <c r="T592" s="114"/>
      <c r="U592" s="114"/>
      <c r="V592" s="114"/>
      <c r="W592" s="114"/>
      <c r="X592" s="114"/>
      <c r="Y592" s="114"/>
      <c r="Z592" s="114"/>
    </row>
    <row r="593" spans="1:26" ht="14.25" customHeight="1">
      <c r="A593" s="114"/>
      <c r="B593" s="114"/>
      <c r="C593" s="114"/>
      <c r="D593" s="114"/>
      <c r="E593" s="114"/>
      <c r="F593" s="114"/>
      <c r="G593" s="114"/>
      <c r="H593" s="114"/>
      <c r="I593" s="114"/>
      <c r="J593" s="114"/>
      <c r="K593" s="114"/>
      <c r="L593" s="114"/>
      <c r="M593" s="114"/>
      <c r="N593" s="114"/>
      <c r="O593" s="114"/>
      <c r="P593" s="114"/>
      <c r="Q593" s="114"/>
      <c r="R593" s="114"/>
      <c r="S593" s="114"/>
      <c r="T593" s="114"/>
      <c r="U593" s="114"/>
      <c r="V593" s="114"/>
      <c r="W593" s="114"/>
      <c r="X593" s="114"/>
      <c r="Y593" s="114"/>
      <c r="Z593" s="114"/>
    </row>
    <row r="594" spans="1:26" ht="14.25" customHeight="1">
      <c r="A594" s="114"/>
      <c r="B594" s="114"/>
      <c r="C594" s="114"/>
      <c r="D594" s="114"/>
      <c r="E594" s="114"/>
      <c r="F594" s="114"/>
      <c r="G594" s="114"/>
      <c r="H594" s="114"/>
      <c r="I594" s="114"/>
      <c r="J594" s="114"/>
      <c r="K594" s="114"/>
      <c r="L594" s="114"/>
      <c r="M594" s="114"/>
      <c r="N594" s="114"/>
      <c r="O594" s="114"/>
      <c r="P594" s="114"/>
      <c r="Q594" s="114"/>
      <c r="R594" s="114"/>
      <c r="S594" s="114"/>
      <c r="T594" s="114"/>
      <c r="U594" s="114"/>
      <c r="V594" s="114"/>
      <c r="W594" s="114"/>
      <c r="X594" s="114"/>
      <c r="Y594" s="114"/>
      <c r="Z594" s="114"/>
    </row>
    <row r="595" spans="1:26" ht="14.25" customHeight="1">
      <c r="A595" s="114"/>
      <c r="B595" s="114"/>
      <c r="C595" s="114"/>
      <c r="D595" s="114"/>
      <c r="E595" s="114"/>
      <c r="F595" s="114"/>
      <c r="G595" s="114"/>
      <c r="H595" s="114"/>
      <c r="I595" s="114"/>
      <c r="J595" s="114"/>
      <c r="K595" s="114"/>
      <c r="L595" s="114"/>
      <c r="M595" s="114"/>
      <c r="N595" s="114"/>
      <c r="O595" s="114"/>
      <c r="P595" s="114"/>
      <c r="Q595" s="114"/>
      <c r="R595" s="114"/>
      <c r="S595" s="114"/>
      <c r="T595" s="114"/>
      <c r="U595" s="114"/>
      <c r="V595" s="114"/>
      <c r="W595" s="114"/>
      <c r="X595" s="114"/>
      <c r="Y595" s="114"/>
      <c r="Z595" s="114"/>
    </row>
    <row r="596" spans="1:26" ht="14.25" customHeight="1">
      <c r="A596" s="114"/>
      <c r="B596" s="114"/>
      <c r="C596" s="114"/>
      <c r="D596" s="114"/>
      <c r="E596" s="114"/>
      <c r="F596" s="114"/>
      <c r="G596" s="114"/>
      <c r="H596" s="114"/>
      <c r="I596" s="114"/>
      <c r="J596" s="114"/>
      <c r="K596" s="114"/>
      <c r="L596" s="114"/>
      <c r="M596" s="114"/>
      <c r="N596" s="114"/>
      <c r="O596" s="114"/>
      <c r="P596" s="114"/>
      <c r="Q596" s="114"/>
      <c r="R596" s="114"/>
      <c r="S596" s="114"/>
      <c r="T596" s="114"/>
      <c r="U596" s="114"/>
      <c r="V596" s="114"/>
      <c r="W596" s="114"/>
      <c r="X596" s="114"/>
      <c r="Y596" s="114"/>
      <c r="Z596" s="114"/>
    </row>
    <row r="597" spans="1:26" ht="14.25" customHeight="1">
      <c r="A597" s="114"/>
      <c r="B597" s="114"/>
      <c r="C597" s="114"/>
      <c r="D597" s="114"/>
      <c r="E597" s="114"/>
      <c r="F597" s="114"/>
      <c r="G597" s="114"/>
      <c r="H597" s="114"/>
      <c r="I597" s="114"/>
      <c r="J597" s="114"/>
      <c r="K597" s="114"/>
      <c r="L597" s="114"/>
      <c r="M597" s="114"/>
      <c r="N597" s="114"/>
      <c r="O597" s="114"/>
      <c r="P597" s="114"/>
      <c r="Q597" s="114"/>
      <c r="R597" s="114"/>
      <c r="S597" s="114"/>
      <c r="T597" s="114"/>
      <c r="U597" s="114"/>
      <c r="V597" s="114"/>
      <c r="W597" s="114"/>
      <c r="X597" s="114"/>
      <c r="Y597" s="114"/>
      <c r="Z597" s="114"/>
    </row>
    <row r="598" spans="1:26" ht="14.25" customHeight="1">
      <c r="A598" s="114"/>
      <c r="B598" s="114"/>
      <c r="C598" s="114"/>
      <c r="D598" s="114"/>
      <c r="E598" s="114"/>
      <c r="F598" s="114"/>
      <c r="G598" s="114"/>
      <c r="H598" s="114"/>
      <c r="I598" s="114"/>
      <c r="J598" s="114"/>
      <c r="K598" s="114"/>
      <c r="L598" s="114"/>
      <c r="M598" s="114"/>
      <c r="N598" s="114"/>
      <c r="O598" s="114"/>
      <c r="P598" s="114"/>
      <c r="Q598" s="114"/>
      <c r="R598" s="114"/>
      <c r="S598" s="114"/>
      <c r="T598" s="114"/>
      <c r="U598" s="114"/>
      <c r="V598" s="114"/>
      <c r="W598" s="114"/>
      <c r="X598" s="114"/>
      <c r="Y598" s="114"/>
      <c r="Z598" s="114"/>
    </row>
    <row r="599" spans="1:26" ht="14.25" customHeight="1">
      <c r="A599" s="114"/>
      <c r="B599" s="114"/>
      <c r="C599" s="114"/>
      <c r="D599" s="114"/>
      <c r="E599" s="114"/>
      <c r="F599" s="114"/>
      <c r="G599" s="114"/>
      <c r="H599" s="114"/>
      <c r="I599" s="114"/>
      <c r="J599" s="114"/>
      <c r="K599" s="114"/>
      <c r="L599" s="114"/>
      <c r="M599" s="114"/>
      <c r="N599" s="114"/>
      <c r="O599" s="114"/>
      <c r="P599" s="114"/>
      <c r="Q599" s="114"/>
      <c r="R599" s="114"/>
      <c r="S599" s="114"/>
      <c r="T599" s="114"/>
      <c r="U599" s="114"/>
      <c r="V599" s="114"/>
      <c r="W599" s="114"/>
      <c r="X599" s="114"/>
      <c r="Y599" s="114"/>
      <c r="Z599" s="114"/>
    </row>
    <row r="600" spans="1:26" ht="14.25" customHeight="1">
      <c r="A600" s="114"/>
      <c r="B600" s="114"/>
      <c r="C600" s="114"/>
      <c r="D600" s="114"/>
      <c r="E600" s="114"/>
      <c r="F600" s="114"/>
      <c r="G600" s="114"/>
      <c r="H600" s="114"/>
      <c r="I600" s="114"/>
      <c r="J600" s="114"/>
      <c r="K600" s="114"/>
      <c r="L600" s="114"/>
      <c r="M600" s="114"/>
      <c r="N600" s="114"/>
      <c r="O600" s="114"/>
      <c r="P600" s="114"/>
      <c r="Q600" s="114"/>
      <c r="R600" s="114"/>
      <c r="S600" s="114"/>
      <c r="T600" s="114"/>
      <c r="U600" s="114"/>
      <c r="V600" s="114"/>
      <c r="W600" s="114"/>
      <c r="X600" s="114"/>
      <c r="Y600" s="114"/>
      <c r="Z600" s="114"/>
    </row>
    <row r="601" spans="1:26" ht="14.25" customHeight="1">
      <c r="A601" s="114"/>
      <c r="B601" s="114"/>
      <c r="C601" s="114"/>
      <c r="D601" s="114"/>
      <c r="E601" s="114"/>
      <c r="F601" s="114"/>
      <c r="G601" s="114"/>
      <c r="H601" s="114"/>
      <c r="I601" s="114"/>
      <c r="J601" s="114"/>
      <c r="K601" s="114"/>
      <c r="L601" s="114"/>
      <c r="M601" s="114"/>
      <c r="N601" s="114"/>
      <c r="O601" s="114"/>
      <c r="P601" s="114"/>
      <c r="Q601" s="114"/>
      <c r="R601" s="114"/>
      <c r="S601" s="114"/>
      <c r="T601" s="114"/>
      <c r="U601" s="114"/>
      <c r="V601" s="114"/>
      <c r="W601" s="114"/>
      <c r="X601" s="114"/>
      <c r="Y601" s="114"/>
      <c r="Z601" s="114"/>
    </row>
    <row r="602" spans="1:26" ht="14.25" customHeight="1">
      <c r="A602" s="114"/>
      <c r="B602" s="114"/>
      <c r="C602" s="114"/>
      <c r="D602" s="114"/>
      <c r="E602" s="114"/>
      <c r="F602" s="114"/>
      <c r="G602" s="114"/>
      <c r="H602" s="114"/>
      <c r="I602" s="114"/>
      <c r="J602" s="114"/>
      <c r="K602" s="114"/>
      <c r="L602" s="114"/>
      <c r="M602" s="114"/>
      <c r="N602" s="114"/>
      <c r="O602" s="114"/>
      <c r="P602" s="114"/>
      <c r="Q602" s="114"/>
      <c r="R602" s="114"/>
      <c r="S602" s="114"/>
      <c r="T602" s="114"/>
      <c r="U602" s="114"/>
      <c r="V602" s="114"/>
      <c r="W602" s="114"/>
      <c r="X602" s="114"/>
      <c r="Y602" s="114"/>
      <c r="Z602" s="114"/>
    </row>
    <row r="603" spans="1:26" ht="14.25" customHeight="1">
      <c r="A603" s="114"/>
      <c r="B603" s="114"/>
      <c r="C603" s="114"/>
      <c r="D603" s="114"/>
      <c r="E603" s="114"/>
      <c r="F603" s="114"/>
      <c r="G603" s="114"/>
      <c r="H603" s="114"/>
      <c r="I603" s="114"/>
      <c r="J603" s="114"/>
      <c r="K603" s="114"/>
      <c r="L603" s="114"/>
      <c r="M603" s="114"/>
      <c r="N603" s="114"/>
      <c r="O603" s="114"/>
      <c r="P603" s="114"/>
      <c r="Q603" s="114"/>
      <c r="R603" s="114"/>
      <c r="S603" s="114"/>
      <c r="T603" s="114"/>
      <c r="U603" s="114"/>
      <c r="V603" s="114"/>
      <c r="W603" s="114"/>
      <c r="X603" s="114"/>
      <c r="Y603" s="114"/>
      <c r="Z603" s="114"/>
    </row>
    <row r="604" spans="1:26" ht="14.25" customHeight="1">
      <c r="A604" s="114"/>
      <c r="B604" s="114"/>
      <c r="C604" s="114"/>
      <c r="D604" s="114"/>
      <c r="E604" s="114"/>
      <c r="F604" s="114"/>
      <c r="G604" s="114"/>
      <c r="H604" s="114"/>
      <c r="I604" s="114"/>
      <c r="J604" s="114"/>
      <c r="K604" s="114"/>
      <c r="L604" s="114"/>
      <c r="M604" s="114"/>
      <c r="N604" s="114"/>
      <c r="O604" s="114"/>
      <c r="P604" s="114"/>
      <c r="Q604" s="114"/>
      <c r="R604" s="114"/>
      <c r="S604" s="114"/>
      <c r="T604" s="114"/>
      <c r="U604" s="114"/>
      <c r="V604" s="114"/>
      <c r="W604" s="114"/>
      <c r="X604" s="114"/>
      <c r="Y604" s="114"/>
      <c r="Z604" s="114"/>
    </row>
    <row r="605" spans="1:26" ht="14.25" customHeight="1">
      <c r="A605" s="114"/>
      <c r="B605" s="114"/>
      <c r="C605" s="114"/>
      <c r="D605" s="114"/>
      <c r="E605" s="114"/>
      <c r="F605" s="114"/>
      <c r="G605" s="114"/>
      <c r="H605" s="114"/>
      <c r="I605" s="114"/>
      <c r="J605" s="114"/>
      <c r="K605" s="114"/>
      <c r="L605" s="114"/>
      <c r="M605" s="114"/>
      <c r="N605" s="114"/>
      <c r="O605" s="114"/>
      <c r="P605" s="114"/>
      <c r="Q605" s="114"/>
      <c r="R605" s="114"/>
      <c r="S605" s="114"/>
      <c r="T605" s="114"/>
      <c r="U605" s="114"/>
      <c r="V605" s="114"/>
      <c r="W605" s="114"/>
      <c r="X605" s="114"/>
      <c r="Y605" s="114"/>
      <c r="Z605" s="114"/>
    </row>
    <row r="606" spans="1:26" ht="14.25" customHeight="1">
      <c r="A606" s="114"/>
      <c r="B606" s="114"/>
      <c r="C606" s="114"/>
      <c r="D606" s="114"/>
      <c r="E606" s="114"/>
      <c r="F606" s="114"/>
      <c r="G606" s="114"/>
      <c r="H606" s="114"/>
      <c r="I606" s="114"/>
      <c r="J606" s="114"/>
      <c r="K606" s="114"/>
      <c r="L606" s="114"/>
      <c r="M606" s="114"/>
      <c r="N606" s="114"/>
      <c r="O606" s="114"/>
      <c r="P606" s="114"/>
      <c r="Q606" s="114"/>
      <c r="R606" s="114"/>
      <c r="S606" s="114"/>
      <c r="T606" s="114"/>
      <c r="U606" s="114"/>
      <c r="V606" s="114"/>
      <c r="W606" s="114"/>
      <c r="X606" s="114"/>
      <c r="Y606" s="114"/>
      <c r="Z606" s="114"/>
    </row>
    <row r="607" spans="1:26" ht="14.25" customHeight="1">
      <c r="A607" s="114"/>
      <c r="B607" s="114"/>
      <c r="C607" s="114"/>
      <c r="D607" s="114"/>
      <c r="E607" s="114"/>
      <c r="F607" s="114"/>
      <c r="G607" s="114"/>
      <c r="H607" s="114"/>
      <c r="I607" s="114"/>
      <c r="J607" s="114"/>
      <c r="K607" s="114"/>
      <c r="L607" s="114"/>
      <c r="M607" s="114"/>
      <c r="N607" s="114"/>
      <c r="O607" s="114"/>
      <c r="P607" s="114"/>
      <c r="Q607" s="114"/>
      <c r="R607" s="114"/>
      <c r="S607" s="114"/>
      <c r="T607" s="114"/>
      <c r="U607" s="114"/>
      <c r="V607" s="114"/>
      <c r="W607" s="114"/>
      <c r="X607" s="114"/>
      <c r="Y607" s="114"/>
      <c r="Z607" s="114"/>
    </row>
    <row r="608" spans="1:26" ht="14.25" customHeight="1">
      <c r="A608" s="114"/>
      <c r="B608" s="114"/>
      <c r="C608" s="114"/>
      <c r="D608" s="114"/>
      <c r="E608" s="114"/>
      <c r="F608" s="114"/>
      <c r="G608" s="114"/>
      <c r="H608" s="114"/>
      <c r="I608" s="114"/>
      <c r="J608" s="114"/>
      <c r="K608" s="114"/>
      <c r="L608" s="114"/>
      <c r="M608" s="114"/>
      <c r="N608" s="114"/>
      <c r="O608" s="114"/>
      <c r="P608" s="114"/>
      <c r="Q608" s="114"/>
      <c r="R608" s="114"/>
      <c r="S608" s="114"/>
      <c r="T608" s="114"/>
      <c r="U608" s="114"/>
      <c r="V608" s="114"/>
      <c r="W608" s="114"/>
      <c r="X608" s="114"/>
      <c r="Y608" s="114"/>
      <c r="Z608" s="114"/>
    </row>
    <row r="609" spans="1:26" ht="14.25" customHeight="1">
      <c r="A609" s="114"/>
      <c r="B609" s="114"/>
      <c r="C609" s="114"/>
      <c r="D609" s="114"/>
      <c r="E609" s="114"/>
      <c r="F609" s="114"/>
      <c r="G609" s="114"/>
      <c r="H609" s="114"/>
      <c r="I609" s="114"/>
      <c r="J609" s="114"/>
      <c r="K609" s="114"/>
      <c r="L609" s="114"/>
      <c r="M609" s="114"/>
      <c r="N609" s="114"/>
      <c r="O609" s="114"/>
      <c r="P609" s="114"/>
      <c r="Q609" s="114"/>
      <c r="R609" s="114"/>
      <c r="S609" s="114"/>
      <c r="T609" s="114"/>
      <c r="U609" s="114"/>
      <c r="V609" s="114"/>
      <c r="W609" s="114"/>
      <c r="X609" s="114"/>
      <c r="Y609" s="114"/>
      <c r="Z609" s="114"/>
    </row>
    <row r="610" spans="1:26" ht="14.25" customHeight="1">
      <c r="A610" s="114"/>
      <c r="B610" s="114"/>
      <c r="C610" s="114"/>
      <c r="D610" s="114"/>
      <c r="E610" s="114"/>
      <c r="F610" s="114"/>
      <c r="G610" s="114"/>
      <c r="H610" s="114"/>
      <c r="I610" s="114"/>
      <c r="J610" s="114"/>
      <c r="K610" s="114"/>
      <c r="L610" s="114"/>
      <c r="M610" s="114"/>
      <c r="N610" s="114"/>
      <c r="O610" s="114"/>
      <c r="P610" s="114"/>
      <c r="Q610" s="114"/>
      <c r="R610" s="114"/>
      <c r="S610" s="114"/>
      <c r="T610" s="114"/>
      <c r="U610" s="114"/>
      <c r="V610" s="114"/>
      <c r="W610" s="114"/>
      <c r="X610" s="114"/>
      <c r="Y610" s="114"/>
      <c r="Z610" s="114"/>
    </row>
    <row r="611" spans="1:26" ht="14.25" customHeight="1">
      <c r="A611" s="114"/>
      <c r="B611" s="114"/>
      <c r="C611" s="114"/>
      <c r="D611" s="114"/>
      <c r="E611" s="114"/>
      <c r="F611" s="114"/>
      <c r="G611" s="114"/>
      <c r="H611" s="114"/>
      <c r="I611" s="114"/>
      <c r="J611" s="114"/>
      <c r="K611" s="114"/>
      <c r="L611" s="114"/>
      <c r="M611" s="114"/>
      <c r="N611" s="114"/>
      <c r="O611" s="114"/>
      <c r="P611" s="114"/>
      <c r="Q611" s="114"/>
      <c r="R611" s="114"/>
      <c r="S611" s="114"/>
      <c r="T611" s="114"/>
      <c r="U611" s="114"/>
      <c r="V611" s="114"/>
      <c r="W611" s="114"/>
      <c r="X611" s="114"/>
      <c r="Y611" s="114"/>
      <c r="Z611" s="114"/>
    </row>
    <row r="612" spans="1:26" ht="14.25" customHeight="1">
      <c r="A612" s="114"/>
      <c r="B612" s="114"/>
      <c r="C612" s="114"/>
      <c r="D612" s="114"/>
      <c r="E612" s="114"/>
      <c r="F612" s="114"/>
      <c r="G612" s="114"/>
      <c r="H612" s="114"/>
      <c r="I612" s="114"/>
      <c r="J612" s="114"/>
      <c r="K612" s="114"/>
      <c r="L612" s="114"/>
      <c r="M612" s="114"/>
      <c r="N612" s="114"/>
      <c r="O612" s="114"/>
      <c r="P612" s="114"/>
      <c r="Q612" s="114"/>
      <c r="R612" s="114"/>
      <c r="S612" s="114"/>
      <c r="T612" s="114"/>
      <c r="U612" s="114"/>
      <c r="V612" s="114"/>
      <c r="W612" s="114"/>
      <c r="X612" s="114"/>
      <c r="Y612" s="114"/>
      <c r="Z612" s="114"/>
    </row>
    <row r="613" spans="1:26" ht="14.25" customHeight="1">
      <c r="A613" s="114"/>
      <c r="B613" s="114"/>
      <c r="C613" s="114"/>
      <c r="D613" s="114"/>
      <c r="E613" s="114"/>
      <c r="F613" s="114"/>
      <c r="G613" s="114"/>
      <c r="H613" s="114"/>
      <c r="I613" s="114"/>
      <c r="J613" s="114"/>
      <c r="K613" s="114"/>
      <c r="L613" s="114"/>
      <c r="M613" s="114"/>
      <c r="N613" s="114"/>
      <c r="O613" s="114"/>
      <c r="P613" s="114"/>
      <c r="Q613" s="114"/>
      <c r="R613" s="114"/>
      <c r="S613" s="114"/>
      <c r="T613" s="114"/>
      <c r="U613" s="114"/>
      <c r="V613" s="114"/>
      <c r="W613" s="114"/>
      <c r="X613" s="114"/>
      <c r="Y613" s="114"/>
      <c r="Z613" s="114"/>
    </row>
    <row r="614" spans="1:26" ht="14.25" customHeight="1">
      <c r="A614" s="114"/>
      <c r="B614" s="114"/>
      <c r="C614" s="114"/>
      <c r="D614" s="114"/>
      <c r="E614" s="114"/>
      <c r="F614" s="114"/>
      <c r="G614" s="114"/>
      <c r="H614" s="114"/>
      <c r="I614" s="114"/>
      <c r="J614" s="114"/>
      <c r="K614" s="114"/>
      <c r="L614" s="114"/>
      <c r="M614" s="114"/>
      <c r="N614" s="114"/>
      <c r="O614" s="114"/>
      <c r="P614" s="114"/>
      <c r="Q614" s="114"/>
      <c r="R614" s="114"/>
      <c r="S614" s="114"/>
      <c r="T614" s="114"/>
      <c r="U614" s="114"/>
      <c r="V614" s="114"/>
      <c r="W614" s="114"/>
      <c r="X614" s="114"/>
      <c r="Y614" s="114"/>
      <c r="Z614" s="114"/>
    </row>
    <row r="615" spans="1:26" ht="14.25" customHeight="1">
      <c r="A615" s="114"/>
      <c r="B615" s="114"/>
      <c r="C615" s="114"/>
      <c r="D615" s="114"/>
      <c r="E615" s="114"/>
      <c r="F615" s="114"/>
      <c r="G615" s="114"/>
      <c r="H615" s="114"/>
      <c r="I615" s="114"/>
      <c r="J615" s="114"/>
      <c r="K615" s="114"/>
      <c r="L615" s="114"/>
      <c r="M615" s="114"/>
      <c r="N615" s="114"/>
      <c r="O615" s="114"/>
      <c r="P615" s="114"/>
      <c r="Q615" s="114"/>
      <c r="R615" s="114"/>
      <c r="S615" s="114"/>
      <c r="T615" s="114"/>
      <c r="U615" s="114"/>
      <c r="V615" s="114"/>
      <c r="W615" s="114"/>
      <c r="X615" s="114"/>
      <c r="Y615" s="114"/>
      <c r="Z615" s="114"/>
    </row>
    <row r="616" spans="1:26" ht="14.25" customHeight="1">
      <c r="A616" s="114"/>
      <c r="B616" s="114"/>
      <c r="C616" s="114"/>
      <c r="D616" s="114"/>
      <c r="E616" s="114"/>
      <c r="F616" s="114"/>
      <c r="G616" s="114"/>
      <c r="H616" s="114"/>
      <c r="I616" s="114"/>
      <c r="J616" s="114"/>
      <c r="K616" s="114"/>
      <c r="L616" s="114"/>
      <c r="M616" s="114"/>
      <c r="N616" s="114"/>
      <c r="O616" s="114"/>
      <c r="P616" s="114"/>
      <c r="Q616" s="114"/>
      <c r="R616" s="114"/>
      <c r="S616" s="114"/>
      <c r="T616" s="114"/>
      <c r="U616" s="114"/>
      <c r="V616" s="114"/>
      <c r="W616" s="114"/>
      <c r="X616" s="114"/>
      <c r="Y616" s="114"/>
      <c r="Z616" s="114"/>
    </row>
    <row r="617" spans="1:26" ht="14.25" customHeight="1">
      <c r="A617" s="114"/>
      <c r="B617" s="114"/>
      <c r="C617" s="114"/>
      <c r="D617" s="114"/>
      <c r="E617" s="114"/>
      <c r="F617" s="114"/>
      <c r="G617" s="114"/>
      <c r="H617" s="114"/>
      <c r="I617" s="114"/>
      <c r="J617" s="114"/>
      <c r="K617" s="114"/>
      <c r="L617" s="114"/>
      <c r="M617" s="114"/>
      <c r="N617" s="114"/>
      <c r="O617" s="114"/>
      <c r="P617" s="114"/>
      <c r="Q617" s="114"/>
      <c r="R617" s="114"/>
      <c r="S617" s="114"/>
      <c r="T617" s="114"/>
      <c r="U617" s="114"/>
      <c r="V617" s="114"/>
      <c r="W617" s="114"/>
      <c r="X617" s="114"/>
      <c r="Y617" s="114"/>
      <c r="Z617" s="114"/>
    </row>
    <row r="618" spans="1:26" ht="14.25" customHeight="1">
      <c r="A618" s="114"/>
      <c r="B618" s="114"/>
      <c r="C618" s="114"/>
      <c r="D618" s="114"/>
      <c r="E618" s="114"/>
      <c r="F618" s="114"/>
      <c r="G618" s="114"/>
      <c r="H618" s="114"/>
      <c r="I618" s="114"/>
      <c r="J618" s="114"/>
      <c r="K618" s="114"/>
      <c r="L618" s="114"/>
      <c r="M618" s="114"/>
      <c r="N618" s="114"/>
      <c r="O618" s="114"/>
      <c r="P618" s="114"/>
      <c r="Q618" s="114"/>
      <c r="R618" s="114"/>
      <c r="S618" s="114"/>
      <c r="T618" s="114"/>
      <c r="U618" s="114"/>
      <c r="V618" s="114"/>
      <c r="W618" s="114"/>
      <c r="X618" s="114"/>
      <c r="Y618" s="114"/>
      <c r="Z618" s="114"/>
    </row>
    <row r="619" spans="1:26" ht="14.25" customHeight="1">
      <c r="A619" s="114"/>
      <c r="B619" s="114"/>
      <c r="C619" s="114"/>
      <c r="D619" s="114"/>
      <c r="E619" s="114"/>
      <c r="F619" s="114"/>
      <c r="G619" s="114"/>
      <c r="H619" s="114"/>
      <c r="I619" s="114"/>
      <c r="J619" s="114"/>
      <c r="K619" s="114"/>
      <c r="L619" s="114"/>
      <c r="M619" s="114"/>
      <c r="N619" s="114"/>
      <c r="O619" s="114"/>
      <c r="P619" s="114"/>
      <c r="Q619" s="114"/>
      <c r="R619" s="114"/>
      <c r="S619" s="114"/>
      <c r="T619" s="114"/>
      <c r="U619" s="114"/>
      <c r="V619" s="114"/>
      <c r="W619" s="114"/>
      <c r="X619" s="114"/>
      <c r="Y619" s="114"/>
      <c r="Z619" s="114"/>
    </row>
    <row r="620" spans="1:26" ht="14.25" customHeight="1">
      <c r="A620" s="114"/>
      <c r="B620" s="114"/>
      <c r="C620" s="114"/>
      <c r="D620" s="114"/>
      <c r="E620" s="114"/>
      <c r="F620" s="114"/>
      <c r="G620" s="114"/>
      <c r="H620" s="114"/>
      <c r="I620" s="114"/>
      <c r="J620" s="114"/>
      <c r="K620" s="114"/>
      <c r="L620" s="114"/>
      <c r="M620" s="114"/>
      <c r="N620" s="114"/>
      <c r="O620" s="114"/>
      <c r="P620" s="114"/>
      <c r="Q620" s="114"/>
      <c r="R620" s="114"/>
      <c r="S620" s="114"/>
      <c r="T620" s="114"/>
      <c r="U620" s="114"/>
      <c r="V620" s="114"/>
      <c r="W620" s="114"/>
      <c r="X620" s="114"/>
      <c r="Y620" s="114"/>
      <c r="Z620" s="114"/>
    </row>
    <row r="621" spans="1:26" ht="14.25" customHeight="1">
      <c r="A621" s="114"/>
      <c r="B621" s="114"/>
      <c r="C621" s="114"/>
      <c r="D621" s="114"/>
      <c r="E621" s="114"/>
      <c r="F621" s="114"/>
      <c r="G621" s="114"/>
      <c r="H621" s="114"/>
      <c r="I621" s="114"/>
      <c r="J621" s="114"/>
      <c r="K621" s="114"/>
      <c r="L621" s="114"/>
      <c r="M621" s="114"/>
      <c r="N621" s="114"/>
      <c r="O621" s="114"/>
      <c r="P621" s="114"/>
      <c r="Q621" s="114"/>
      <c r="R621" s="114"/>
      <c r="S621" s="114"/>
      <c r="T621" s="114"/>
      <c r="U621" s="114"/>
      <c r="V621" s="114"/>
      <c r="W621" s="114"/>
      <c r="X621" s="114"/>
      <c r="Y621" s="114"/>
      <c r="Z621" s="114"/>
    </row>
    <row r="622" spans="1:26" ht="14.25" customHeight="1">
      <c r="A622" s="114"/>
      <c r="B622" s="114"/>
      <c r="C622" s="114"/>
      <c r="D622" s="114"/>
      <c r="E622" s="114"/>
      <c r="F622" s="114"/>
      <c r="G622" s="114"/>
      <c r="H622" s="114"/>
      <c r="I622" s="114"/>
      <c r="J622" s="114"/>
      <c r="K622" s="114"/>
      <c r="L622" s="114"/>
      <c r="M622" s="114"/>
      <c r="N622" s="114"/>
      <c r="O622" s="114"/>
      <c r="P622" s="114"/>
      <c r="Q622" s="114"/>
      <c r="R622" s="114"/>
      <c r="S622" s="114"/>
      <c r="T622" s="114"/>
      <c r="U622" s="114"/>
      <c r="V622" s="114"/>
      <c r="W622" s="114"/>
      <c r="X622" s="114"/>
      <c r="Y622" s="114"/>
      <c r="Z622" s="114"/>
    </row>
    <row r="623" spans="1:26" ht="14.25" customHeight="1">
      <c r="A623" s="114"/>
      <c r="B623" s="114"/>
      <c r="C623" s="114"/>
      <c r="D623" s="114"/>
      <c r="E623" s="114"/>
      <c r="F623" s="114"/>
      <c r="G623" s="114"/>
      <c r="H623" s="114"/>
      <c r="I623" s="114"/>
      <c r="J623" s="114"/>
      <c r="K623" s="114"/>
      <c r="L623" s="114"/>
      <c r="M623" s="114"/>
      <c r="N623" s="114"/>
      <c r="O623" s="114"/>
      <c r="P623" s="114"/>
      <c r="Q623" s="114"/>
      <c r="R623" s="114"/>
      <c r="S623" s="114"/>
      <c r="T623" s="114"/>
      <c r="U623" s="114"/>
      <c r="V623" s="114"/>
      <c r="W623" s="114"/>
      <c r="X623" s="114"/>
      <c r="Y623" s="114"/>
      <c r="Z623" s="114"/>
    </row>
    <row r="624" spans="1:26" ht="14.25" customHeight="1">
      <c r="A624" s="114"/>
      <c r="B624" s="114"/>
      <c r="C624" s="114"/>
      <c r="D624" s="114"/>
      <c r="E624" s="114"/>
      <c r="F624" s="114"/>
      <c r="G624" s="114"/>
      <c r="H624" s="114"/>
      <c r="I624" s="114"/>
      <c r="J624" s="114"/>
      <c r="K624" s="114"/>
      <c r="L624" s="114"/>
      <c r="M624" s="114"/>
      <c r="N624" s="114"/>
      <c r="O624" s="114"/>
      <c r="P624" s="114"/>
      <c r="Q624" s="114"/>
      <c r="R624" s="114"/>
      <c r="S624" s="114"/>
      <c r="T624" s="114"/>
      <c r="U624" s="114"/>
      <c r="V624" s="114"/>
      <c r="W624" s="114"/>
      <c r="X624" s="114"/>
      <c r="Y624" s="114"/>
      <c r="Z624" s="114"/>
    </row>
    <row r="625" spans="1:26" ht="14.25" customHeight="1">
      <c r="A625" s="114"/>
      <c r="B625" s="114"/>
      <c r="C625" s="114"/>
      <c r="D625" s="114"/>
      <c r="E625" s="114"/>
      <c r="F625" s="114"/>
      <c r="G625" s="114"/>
      <c r="H625" s="114"/>
      <c r="I625" s="114"/>
      <c r="J625" s="114"/>
      <c r="K625" s="114"/>
      <c r="L625" s="114"/>
      <c r="M625" s="114"/>
      <c r="N625" s="114"/>
      <c r="O625" s="114"/>
      <c r="P625" s="114"/>
      <c r="Q625" s="114"/>
      <c r="R625" s="114"/>
      <c r="S625" s="114"/>
      <c r="T625" s="114"/>
      <c r="U625" s="114"/>
      <c r="V625" s="114"/>
      <c r="W625" s="114"/>
      <c r="X625" s="114"/>
      <c r="Y625" s="114"/>
      <c r="Z625" s="114"/>
    </row>
    <row r="626" spans="1:26" ht="14.25" customHeight="1">
      <c r="A626" s="114"/>
      <c r="B626" s="114"/>
      <c r="C626" s="114"/>
      <c r="D626" s="114"/>
      <c r="E626" s="114"/>
      <c r="F626" s="114"/>
      <c r="G626" s="114"/>
      <c r="H626" s="114"/>
      <c r="I626" s="114"/>
      <c r="J626" s="114"/>
      <c r="K626" s="114"/>
      <c r="L626" s="114"/>
      <c r="M626" s="114"/>
      <c r="N626" s="114"/>
      <c r="O626" s="114"/>
      <c r="P626" s="114"/>
      <c r="Q626" s="114"/>
      <c r="R626" s="114"/>
      <c r="S626" s="114"/>
      <c r="T626" s="114"/>
      <c r="U626" s="114"/>
      <c r="V626" s="114"/>
      <c r="W626" s="114"/>
      <c r="X626" s="114"/>
      <c r="Y626" s="114"/>
      <c r="Z626" s="114"/>
    </row>
    <row r="627" spans="1:26" ht="14.25" customHeight="1">
      <c r="A627" s="114"/>
      <c r="B627" s="114"/>
      <c r="C627" s="114"/>
      <c r="D627" s="114"/>
      <c r="E627" s="114"/>
      <c r="F627" s="114"/>
      <c r="G627" s="114"/>
      <c r="H627" s="114"/>
      <c r="I627" s="114"/>
      <c r="J627" s="114"/>
      <c r="K627" s="114"/>
      <c r="L627" s="114"/>
      <c r="M627" s="114"/>
      <c r="N627" s="114"/>
      <c r="O627" s="114"/>
      <c r="P627" s="114"/>
      <c r="Q627" s="114"/>
      <c r="R627" s="114"/>
      <c r="S627" s="114"/>
      <c r="T627" s="114"/>
      <c r="U627" s="114"/>
      <c r="V627" s="114"/>
      <c r="W627" s="114"/>
      <c r="X627" s="114"/>
      <c r="Y627" s="114"/>
      <c r="Z627" s="114"/>
    </row>
    <row r="628" spans="1:26" ht="14.25" customHeight="1">
      <c r="A628" s="114"/>
      <c r="B628" s="114"/>
      <c r="C628" s="114"/>
      <c r="D628" s="114"/>
      <c r="E628" s="114"/>
      <c r="F628" s="114"/>
      <c r="G628" s="114"/>
      <c r="H628" s="114"/>
      <c r="I628" s="114"/>
      <c r="J628" s="114"/>
      <c r="K628" s="114"/>
      <c r="L628" s="114"/>
      <c r="M628" s="114"/>
      <c r="N628" s="114"/>
      <c r="O628" s="114"/>
      <c r="P628" s="114"/>
      <c r="Q628" s="114"/>
      <c r="R628" s="114"/>
      <c r="S628" s="114"/>
      <c r="T628" s="114"/>
      <c r="U628" s="114"/>
      <c r="V628" s="114"/>
      <c r="W628" s="114"/>
      <c r="X628" s="114"/>
      <c r="Y628" s="114"/>
      <c r="Z628" s="114"/>
    </row>
    <row r="629" spans="1:26" ht="14.25" customHeight="1">
      <c r="A629" s="114"/>
      <c r="B629" s="114"/>
      <c r="C629" s="114"/>
      <c r="D629" s="114"/>
      <c r="E629" s="114"/>
      <c r="F629" s="114"/>
      <c r="G629" s="114"/>
      <c r="H629" s="114"/>
      <c r="I629" s="114"/>
      <c r="J629" s="114"/>
      <c r="K629" s="114"/>
      <c r="L629" s="114"/>
      <c r="M629" s="114"/>
      <c r="N629" s="114"/>
      <c r="O629" s="114"/>
      <c r="P629" s="114"/>
      <c r="Q629" s="114"/>
      <c r="R629" s="114"/>
      <c r="S629" s="114"/>
      <c r="T629" s="114"/>
      <c r="U629" s="114"/>
      <c r="V629" s="114"/>
      <c r="W629" s="114"/>
      <c r="X629" s="114"/>
      <c r="Y629" s="114"/>
      <c r="Z629" s="114"/>
    </row>
    <row r="630" spans="1:26" ht="14.25" customHeight="1">
      <c r="A630" s="114"/>
      <c r="B630" s="114"/>
      <c r="C630" s="114"/>
      <c r="D630" s="114"/>
      <c r="E630" s="114"/>
      <c r="F630" s="114"/>
      <c r="G630" s="114"/>
      <c r="H630" s="114"/>
      <c r="I630" s="114"/>
      <c r="J630" s="114"/>
      <c r="K630" s="114"/>
      <c r="L630" s="114"/>
      <c r="M630" s="114"/>
      <c r="N630" s="114"/>
      <c r="O630" s="114"/>
      <c r="P630" s="114"/>
      <c r="Q630" s="114"/>
      <c r="R630" s="114"/>
      <c r="S630" s="114"/>
      <c r="T630" s="114"/>
      <c r="U630" s="114"/>
      <c r="V630" s="114"/>
      <c r="W630" s="114"/>
      <c r="X630" s="114"/>
      <c r="Y630" s="114"/>
      <c r="Z630" s="114"/>
    </row>
    <row r="631" spans="1:26" ht="14.25" customHeight="1">
      <c r="A631" s="114"/>
      <c r="B631" s="114"/>
      <c r="C631" s="114"/>
      <c r="D631" s="114"/>
      <c r="E631" s="114"/>
      <c r="F631" s="114"/>
      <c r="G631" s="114"/>
      <c r="H631" s="114"/>
      <c r="I631" s="114"/>
      <c r="J631" s="114"/>
      <c r="K631" s="114"/>
      <c r="L631" s="114"/>
      <c r="M631" s="114"/>
      <c r="N631" s="114"/>
      <c r="O631" s="114"/>
      <c r="P631" s="114"/>
      <c r="Q631" s="114"/>
      <c r="R631" s="114"/>
      <c r="S631" s="114"/>
      <c r="T631" s="114"/>
      <c r="U631" s="114"/>
      <c r="V631" s="114"/>
      <c r="W631" s="114"/>
      <c r="X631" s="114"/>
      <c r="Y631" s="114"/>
      <c r="Z631" s="114"/>
    </row>
    <row r="632" spans="1:26" ht="14.25" customHeight="1">
      <c r="A632" s="114"/>
      <c r="B632" s="114"/>
      <c r="C632" s="114"/>
      <c r="D632" s="114"/>
      <c r="E632" s="114"/>
      <c r="F632" s="114"/>
      <c r="G632" s="114"/>
      <c r="H632" s="114"/>
      <c r="I632" s="114"/>
      <c r="J632" s="114"/>
      <c r="K632" s="114"/>
      <c r="L632" s="114"/>
      <c r="M632" s="114"/>
      <c r="N632" s="114"/>
      <c r="O632" s="114"/>
      <c r="P632" s="114"/>
      <c r="Q632" s="114"/>
      <c r="R632" s="114"/>
      <c r="S632" s="114"/>
      <c r="T632" s="114"/>
      <c r="U632" s="114"/>
      <c r="V632" s="114"/>
      <c r="W632" s="114"/>
      <c r="X632" s="114"/>
      <c r="Y632" s="114"/>
      <c r="Z632" s="114"/>
    </row>
    <row r="633" spans="1:26" ht="14.25" customHeight="1">
      <c r="A633" s="114"/>
      <c r="B633" s="114"/>
      <c r="C633" s="114"/>
      <c r="D633" s="114"/>
      <c r="E633" s="114"/>
      <c r="F633" s="114"/>
      <c r="G633" s="114"/>
      <c r="H633" s="114"/>
      <c r="I633" s="114"/>
      <c r="J633" s="114"/>
      <c r="K633" s="114"/>
      <c r="L633" s="114"/>
      <c r="M633" s="114"/>
      <c r="N633" s="114"/>
      <c r="O633" s="114"/>
      <c r="P633" s="114"/>
      <c r="Q633" s="114"/>
      <c r="R633" s="114"/>
      <c r="S633" s="114"/>
      <c r="T633" s="114"/>
      <c r="U633" s="114"/>
      <c r="V633" s="114"/>
      <c r="W633" s="114"/>
      <c r="X633" s="114"/>
      <c r="Y633" s="114"/>
      <c r="Z633" s="114"/>
    </row>
    <row r="634" spans="1:26" ht="14.25" customHeight="1">
      <c r="A634" s="114"/>
      <c r="B634" s="114"/>
      <c r="C634" s="114"/>
      <c r="D634" s="114"/>
      <c r="E634" s="114"/>
      <c r="F634" s="114"/>
      <c r="G634" s="114"/>
      <c r="H634" s="114"/>
      <c r="I634" s="114"/>
      <c r="J634" s="114"/>
      <c r="K634" s="114"/>
      <c r="L634" s="114"/>
      <c r="M634" s="114"/>
      <c r="N634" s="114"/>
      <c r="O634" s="114"/>
      <c r="P634" s="114"/>
      <c r="Q634" s="114"/>
      <c r="R634" s="114"/>
      <c r="S634" s="114"/>
      <c r="T634" s="114"/>
      <c r="U634" s="114"/>
      <c r="V634" s="114"/>
      <c r="W634" s="114"/>
      <c r="X634" s="114"/>
      <c r="Y634" s="114"/>
      <c r="Z634" s="114"/>
    </row>
    <row r="635" spans="1:26" ht="14.25" customHeight="1">
      <c r="A635" s="114"/>
      <c r="B635" s="114"/>
      <c r="C635" s="114"/>
      <c r="D635" s="114"/>
      <c r="E635" s="114"/>
      <c r="F635" s="114"/>
      <c r="G635" s="114"/>
      <c r="H635" s="114"/>
      <c r="I635" s="114"/>
      <c r="J635" s="114"/>
      <c r="K635" s="114"/>
      <c r="L635" s="114"/>
      <c r="M635" s="114"/>
      <c r="N635" s="114"/>
      <c r="O635" s="114"/>
      <c r="P635" s="114"/>
      <c r="Q635" s="114"/>
      <c r="R635" s="114"/>
      <c r="S635" s="114"/>
      <c r="T635" s="114"/>
      <c r="U635" s="114"/>
      <c r="V635" s="114"/>
      <c r="W635" s="114"/>
      <c r="X635" s="114"/>
      <c r="Y635" s="114"/>
      <c r="Z635" s="114"/>
    </row>
    <row r="636" spans="1:26" ht="14.25" customHeight="1">
      <c r="A636" s="114"/>
      <c r="B636" s="114"/>
      <c r="C636" s="114"/>
      <c r="D636" s="114"/>
      <c r="E636" s="114"/>
      <c r="F636" s="114"/>
      <c r="G636" s="114"/>
      <c r="H636" s="114"/>
      <c r="I636" s="114"/>
      <c r="J636" s="114"/>
      <c r="K636" s="114"/>
      <c r="L636" s="114"/>
      <c r="M636" s="114"/>
      <c r="N636" s="114"/>
      <c r="O636" s="114"/>
      <c r="P636" s="114"/>
      <c r="Q636" s="114"/>
      <c r="R636" s="114"/>
      <c r="S636" s="114"/>
      <c r="T636" s="114"/>
      <c r="U636" s="114"/>
      <c r="V636" s="114"/>
      <c r="W636" s="114"/>
      <c r="X636" s="114"/>
      <c r="Y636" s="114"/>
      <c r="Z636" s="114"/>
    </row>
    <row r="637" spans="1:26" ht="14.25" customHeight="1">
      <c r="A637" s="114"/>
      <c r="B637" s="114"/>
      <c r="C637" s="114"/>
      <c r="D637" s="114"/>
      <c r="E637" s="114"/>
      <c r="F637" s="114"/>
      <c r="G637" s="114"/>
      <c r="H637" s="114"/>
      <c r="I637" s="114"/>
      <c r="J637" s="114"/>
      <c r="K637" s="114"/>
      <c r="L637" s="114"/>
      <c r="M637" s="114"/>
      <c r="N637" s="114"/>
      <c r="O637" s="114"/>
      <c r="P637" s="114"/>
      <c r="Q637" s="114"/>
      <c r="R637" s="114"/>
      <c r="S637" s="114"/>
      <c r="T637" s="114"/>
      <c r="U637" s="114"/>
      <c r="V637" s="114"/>
      <c r="W637" s="114"/>
      <c r="X637" s="114"/>
      <c r="Y637" s="114"/>
      <c r="Z637" s="114"/>
    </row>
    <row r="638" spans="1:26" ht="14.25" customHeight="1">
      <c r="A638" s="114"/>
      <c r="B638" s="114"/>
      <c r="C638" s="114"/>
      <c r="D638" s="114"/>
      <c r="E638" s="114"/>
      <c r="F638" s="114"/>
      <c r="G638" s="114"/>
      <c r="H638" s="114"/>
      <c r="I638" s="114"/>
      <c r="J638" s="114"/>
      <c r="K638" s="114"/>
      <c r="L638" s="114"/>
      <c r="M638" s="114"/>
      <c r="N638" s="114"/>
      <c r="O638" s="114"/>
      <c r="P638" s="114"/>
      <c r="Q638" s="114"/>
      <c r="R638" s="114"/>
      <c r="S638" s="114"/>
      <c r="T638" s="114"/>
      <c r="U638" s="114"/>
      <c r="V638" s="114"/>
      <c r="W638" s="114"/>
      <c r="X638" s="114"/>
      <c r="Y638" s="114"/>
      <c r="Z638" s="114"/>
    </row>
    <row r="639" spans="1:26" ht="14.25" customHeight="1">
      <c r="A639" s="114"/>
      <c r="B639" s="114"/>
      <c r="C639" s="114"/>
      <c r="D639" s="114"/>
      <c r="E639" s="114"/>
      <c r="F639" s="114"/>
      <c r="G639" s="114"/>
      <c r="H639" s="114"/>
      <c r="I639" s="114"/>
      <c r="J639" s="114"/>
      <c r="K639" s="114"/>
      <c r="L639" s="114"/>
      <c r="M639" s="114"/>
      <c r="N639" s="114"/>
      <c r="O639" s="114"/>
      <c r="P639" s="114"/>
      <c r="Q639" s="114"/>
      <c r="R639" s="114"/>
      <c r="S639" s="114"/>
      <c r="T639" s="114"/>
      <c r="U639" s="114"/>
      <c r="V639" s="114"/>
      <c r="W639" s="114"/>
      <c r="X639" s="114"/>
      <c r="Y639" s="114"/>
      <c r="Z639" s="114"/>
    </row>
    <row r="640" spans="1:26" ht="14.25" customHeight="1">
      <c r="A640" s="114"/>
      <c r="B640" s="114"/>
      <c r="C640" s="114"/>
      <c r="D640" s="114"/>
      <c r="E640" s="114"/>
      <c r="F640" s="114"/>
      <c r="G640" s="114"/>
      <c r="H640" s="114"/>
      <c r="I640" s="114"/>
      <c r="J640" s="114"/>
      <c r="K640" s="114"/>
      <c r="L640" s="114"/>
      <c r="M640" s="114"/>
      <c r="N640" s="114"/>
      <c r="O640" s="114"/>
      <c r="P640" s="114"/>
      <c r="Q640" s="114"/>
      <c r="R640" s="114"/>
      <c r="S640" s="114"/>
      <c r="T640" s="114"/>
      <c r="U640" s="114"/>
      <c r="V640" s="114"/>
      <c r="W640" s="114"/>
      <c r="X640" s="114"/>
      <c r="Y640" s="114"/>
      <c r="Z640" s="114"/>
    </row>
    <row r="641" spans="1:26" ht="14.25" customHeight="1">
      <c r="A641" s="114"/>
      <c r="B641" s="114"/>
      <c r="C641" s="114"/>
      <c r="D641" s="114"/>
      <c r="E641" s="114"/>
      <c r="F641" s="114"/>
      <c r="G641" s="114"/>
      <c r="H641" s="114"/>
      <c r="I641" s="114"/>
      <c r="J641" s="114"/>
      <c r="K641" s="114"/>
      <c r="L641" s="114"/>
      <c r="M641" s="114"/>
      <c r="N641" s="114"/>
      <c r="O641" s="114"/>
      <c r="P641" s="114"/>
      <c r="Q641" s="114"/>
      <c r="R641" s="114"/>
      <c r="S641" s="114"/>
      <c r="T641" s="114"/>
      <c r="U641" s="114"/>
      <c r="V641" s="114"/>
      <c r="W641" s="114"/>
      <c r="X641" s="114"/>
      <c r="Y641" s="114"/>
      <c r="Z641" s="114"/>
    </row>
    <row r="642" spans="1:26" ht="14.25" customHeight="1">
      <c r="A642" s="114"/>
      <c r="B642" s="114"/>
      <c r="C642" s="114"/>
      <c r="D642" s="114"/>
      <c r="E642" s="114"/>
      <c r="F642" s="114"/>
      <c r="G642" s="114"/>
      <c r="H642" s="114"/>
      <c r="I642" s="114"/>
      <c r="J642" s="114"/>
      <c r="K642" s="114"/>
      <c r="L642" s="114"/>
      <c r="M642" s="114"/>
      <c r="N642" s="114"/>
      <c r="O642" s="114"/>
      <c r="P642" s="114"/>
      <c r="Q642" s="114"/>
      <c r="R642" s="114"/>
      <c r="S642" s="114"/>
      <c r="T642" s="114"/>
      <c r="U642" s="114"/>
      <c r="V642" s="114"/>
      <c r="W642" s="114"/>
      <c r="X642" s="114"/>
      <c r="Y642" s="114"/>
      <c r="Z642" s="114"/>
    </row>
    <row r="643" spans="1:26" ht="14.25" customHeight="1">
      <c r="A643" s="114"/>
      <c r="B643" s="114"/>
      <c r="C643" s="114"/>
      <c r="D643" s="114"/>
      <c r="E643" s="114"/>
      <c r="F643" s="114"/>
      <c r="G643" s="114"/>
      <c r="H643" s="114"/>
      <c r="I643" s="114"/>
      <c r="J643" s="114"/>
      <c r="K643" s="114"/>
      <c r="L643" s="114"/>
      <c r="M643" s="114"/>
      <c r="N643" s="114"/>
      <c r="O643" s="114"/>
      <c r="P643" s="114"/>
      <c r="Q643" s="114"/>
      <c r="R643" s="114"/>
      <c r="S643" s="114"/>
      <c r="T643" s="114"/>
      <c r="U643" s="114"/>
      <c r="V643" s="114"/>
      <c r="W643" s="114"/>
      <c r="X643" s="114"/>
      <c r="Y643" s="114"/>
      <c r="Z643" s="114"/>
    </row>
    <row r="644" spans="1:26" ht="14.25" customHeight="1">
      <c r="A644" s="114"/>
      <c r="B644" s="114"/>
      <c r="C644" s="114"/>
      <c r="D644" s="114"/>
      <c r="E644" s="114"/>
      <c r="F644" s="114"/>
      <c r="G644" s="114"/>
      <c r="H644" s="114"/>
      <c r="I644" s="114"/>
      <c r="J644" s="114"/>
      <c r="K644" s="114"/>
      <c r="L644" s="114"/>
      <c r="M644" s="114"/>
      <c r="N644" s="114"/>
      <c r="O644" s="114"/>
      <c r="P644" s="114"/>
      <c r="Q644" s="114"/>
      <c r="R644" s="114"/>
      <c r="S644" s="114"/>
      <c r="T644" s="114"/>
      <c r="U644" s="114"/>
      <c r="V644" s="114"/>
      <c r="W644" s="114"/>
      <c r="X644" s="114"/>
      <c r="Y644" s="114"/>
      <c r="Z644" s="114"/>
    </row>
    <row r="645" spans="1:26" ht="14.25" customHeight="1">
      <c r="A645" s="114"/>
      <c r="B645" s="114"/>
      <c r="C645" s="114"/>
      <c r="D645" s="114"/>
      <c r="E645" s="114"/>
      <c r="F645" s="114"/>
      <c r="G645" s="114"/>
      <c r="H645" s="114"/>
      <c r="I645" s="114"/>
      <c r="J645" s="114"/>
      <c r="K645" s="114"/>
      <c r="L645" s="114"/>
      <c r="M645" s="114"/>
      <c r="N645" s="114"/>
      <c r="O645" s="114"/>
      <c r="P645" s="114"/>
      <c r="Q645" s="114"/>
      <c r="R645" s="114"/>
      <c r="S645" s="114"/>
      <c r="T645" s="114"/>
      <c r="U645" s="114"/>
      <c r="V645" s="114"/>
      <c r="W645" s="114"/>
      <c r="X645" s="114"/>
      <c r="Y645" s="114"/>
      <c r="Z645" s="114"/>
    </row>
    <row r="646" spans="1:26" ht="14.25" customHeight="1">
      <c r="A646" s="114"/>
      <c r="B646" s="114"/>
      <c r="C646" s="114"/>
      <c r="D646" s="114"/>
      <c r="E646" s="114"/>
      <c r="F646" s="114"/>
      <c r="G646" s="114"/>
      <c r="H646" s="114"/>
      <c r="I646" s="114"/>
      <c r="J646" s="114"/>
      <c r="K646" s="114"/>
      <c r="L646" s="114"/>
      <c r="M646" s="114"/>
      <c r="N646" s="114"/>
      <c r="O646" s="114"/>
      <c r="P646" s="114"/>
      <c r="Q646" s="114"/>
      <c r="R646" s="114"/>
      <c r="S646" s="114"/>
      <c r="T646" s="114"/>
      <c r="U646" s="114"/>
      <c r="V646" s="114"/>
      <c r="W646" s="114"/>
      <c r="X646" s="114"/>
      <c r="Y646" s="114"/>
      <c r="Z646" s="114"/>
    </row>
    <row r="647" spans="1:26" ht="14.25" customHeight="1">
      <c r="A647" s="114"/>
      <c r="B647" s="114"/>
      <c r="C647" s="114"/>
      <c r="D647" s="114"/>
      <c r="E647" s="114"/>
      <c r="F647" s="114"/>
      <c r="G647" s="114"/>
      <c r="H647" s="114"/>
      <c r="I647" s="114"/>
      <c r="J647" s="114"/>
      <c r="K647" s="114"/>
      <c r="L647" s="114"/>
      <c r="M647" s="114"/>
      <c r="N647" s="114"/>
      <c r="O647" s="114"/>
      <c r="P647" s="114"/>
      <c r="Q647" s="114"/>
      <c r="R647" s="114"/>
      <c r="S647" s="114"/>
      <c r="T647" s="114"/>
      <c r="U647" s="114"/>
      <c r="V647" s="114"/>
      <c r="W647" s="114"/>
      <c r="X647" s="114"/>
      <c r="Y647" s="114"/>
      <c r="Z647" s="114"/>
    </row>
    <row r="648" spans="1:26" ht="14.25" customHeight="1">
      <c r="A648" s="114"/>
      <c r="B648" s="114"/>
      <c r="C648" s="114"/>
      <c r="D648" s="114"/>
      <c r="E648" s="114"/>
      <c r="F648" s="114"/>
      <c r="G648" s="114"/>
      <c r="H648" s="114"/>
      <c r="I648" s="114"/>
      <c r="J648" s="114"/>
      <c r="K648" s="114"/>
      <c r="L648" s="114"/>
      <c r="M648" s="114"/>
      <c r="N648" s="114"/>
      <c r="O648" s="114"/>
      <c r="P648" s="114"/>
      <c r="Q648" s="114"/>
      <c r="R648" s="114"/>
      <c r="S648" s="114"/>
      <c r="T648" s="114"/>
      <c r="U648" s="114"/>
      <c r="V648" s="114"/>
      <c r="W648" s="114"/>
      <c r="X648" s="114"/>
      <c r="Y648" s="114"/>
      <c r="Z648" s="114"/>
    </row>
    <row r="649" spans="1:26" ht="14.25" customHeight="1">
      <c r="A649" s="114"/>
      <c r="B649" s="114"/>
      <c r="C649" s="114"/>
      <c r="D649" s="114"/>
      <c r="E649" s="114"/>
      <c r="F649" s="114"/>
      <c r="G649" s="114"/>
      <c r="H649" s="114"/>
      <c r="I649" s="114"/>
      <c r="J649" s="114"/>
      <c r="K649" s="114"/>
      <c r="L649" s="114"/>
      <c r="M649" s="114"/>
      <c r="N649" s="114"/>
      <c r="O649" s="114"/>
      <c r="P649" s="114"/>
      <c r="Q649" s="114"/>
      <c r="R649" s="114"/>
      <c r="S649" s="114"/>
      <c r="T649" s="114"/>
      <c r="U649" s="114"/>
      <c r="V649" s="114"/>
      <c r="W649" s="114"/>
      <c r="X649" s="114"/>
      <c r="Y649" s="114"/>
      <c r="Z649" s="114"/>
    </row>
    <row r="650" spans="1:26" ht="14.25" customHeight="1">
      <c r="A650" s="114"/>
      <c r="B650" s="114"/>
      <c r="C650" s="114"/>
      <c r="D650" s="114"/>
      <c r="E650" s="114"/>
      <c r="F650" s="114"/>
      <c r="G650" s="114"/>
      <c r="H650" s="114"/>
      <c r="I650" s="114"/>
      <c r="J650" s="114"/>
      <c r="K650" s="114"/>
      <c r="L650" s="114"/>
      <c r="M650" s="114"/>
      <c r="N650" s="114"/>
      <c r="O650" s="114"/>
      <c r="P650" s="114"/>
      <c r="Q650" s="114"/>
      <c r="R650" s="114"/>
      <c r="S650" s="114"/>
      <c r="T650" s="114"/>
      <c r="U650" s="114"/>
      <c r="V650" s="114"/>
      <c r="W650" s="114"/>
      <c r="X650" s="114"/>
      <c r="Y650" s="114"/>
      <c r="Z650" s="114"/>
    </row>
    <row r="651" spans="1:26" ht="14.25" customHeight="1">
      <c r="A651" s="114"/>
      <c r="B651" s="114"/>
      <c r="C651" s="114"/>
      <c r="D651" s="114"/>
      <c r="E651" s="114"/>
      <c r="F651" s="114"/>
      <c r="G651" s="114"/>
      <c r="H651" s="114"/>
      <c r="I651" s="114"/>
      <c r="J651" s="114"/>
      <c r="K651" s="114"/>
      <c r="L651" s="114"/>
      <c r="M651" s="114"/>
      <c r="N651" s="114"/>
      <c r="O651" s="114"/>
      <c r="P651" s="114"/>
      <c r="Q651" s="114"/>
      <c r="R651" s="114"/>
      <c r="S651" s="114"/>
      <c r="T651" s="114"/>
      <c r="U651" s="114"/>
      <c r="V651" s="114"/>
      <c r="W651" s="114"/>
      <c r="X651" s="114"/>
      <c r="Y651" s="114"/>
      <c r="Z651" s="114"/>
    </row>
    <row r="652" spans="1:26" ht="14.25" customHeight="1">
      <c r="A652" s="114"/>
      <c r="B652" s="114"/>
      <c r="C652" s="114"/>
      <c r="D652" s="114"/>
      <c r="E652" s="114"/>
      <c r="F652" s="114"/>
      <c r="G652" s="114"/>
      <c r="H652" s="114"/>
      <c r="I652" s="114"/>
      <c r="J652" s="114"/>
      <c r="K652" s="114"/>
      <c r="L652" s="114"/>
      <c r="M652" s="114"/>
      <c r="N652" s="114"/>
      <c r="O652" s="114"/>
      <c r="P652" s="114"/>
      <c r="Q652" s="114"/>
      <c r="R652" s="114"/>
      <c r="S652" s="114"/>
      <c r="T652" s="114"/>
      <c r="U652" s="114"/>
      <c r="V652" s="114"/>
      <c r="W652" s="114"/>
      <c r="X652" s="114"/>
      <c r="Y652" s="114"/>
      <c r="Z652" s="114"/>
    </row>
    <row r="653" spans="1:26" ht="14.25" customHeight="1">
      <c r="A653" s="114"/>
      <c r="B653" s="114"/>
      <c r="C653" s="114"/>
      <c r="D653" s="114"/>
      <c r="E653" s="114"/>
      <c r="F653" s="114"/>
      <c r="G653" s="114"/>
      <c r="H653" s="114"/>
      <c r="I653" s="114"/>
      <c r="J653" s="114"/>
      <c r="K653" s="114"/>
      <c r="L653" s="114"/>
      <c r="M653" s="114"/>
      <c r="N653" s="114"/>
      <c r="O653" s="114"/>
      <c r="P653" s="114"/>
      <c r="Q653" s="114"/>
      <c r="R653" s="114"/>
      <c r="S653" s="114"/>
      <c r="T653" s="114"/>
      <c r="U653" s="114"/>
      <c r="V653" s="114"/>
      <c r="W653" s="114"/>
      <c r="X653" s="114"/>
      <c r="Y653" s="114"/>
      <c r="Z653" s="114"/>
    </row>
    <row r="654" spans="1:26" ht="14.25" customHeight="1">
      <c r="A654" s="114"/>
      <c r="B654" s="114"/>
      <c r="C654" s="114"/>
      <c r="D654" s="114"/>
      <c r="E654" s="114"/>
      <c r="F654" s="114"/>
      <c r="G654" s="114"/>
      <c r="H654" s="114"/>
      <c r="I654" s="114"/>
      <c r="J654" s="114"/>
      <c r="K654" s="114"/>
      <c r="L654" s="114"/>
      <c r="M654" s="114"/>
      <c r="N654" s="114"/>
      <c r="O654" s="114"/>
      <c r="P654" s="114"/>
      <c r="Q654" s="114"/>
      <c r="R654" s="114"/>
      <c r="S654" s="114"/>
      <c r="T654" s="114"/>
      <c r="U654" s="114"/>
      <c r="V654" s="114"/>
      <c r="W654" s="114"/>
      <c r="X654" s="114"/>
      <c r="Y654" s="114"/>
      <c r="Z654" s="114"/>
    </row>
    <row r="655" spans="1:26" ht="14.25" customHeight="1">
      <c r="A655" s="114"/>
      <c r="B655" s="114"/>
      <c r="C655" s="114"/>
      <c r="D655" s="114"/>
      <c r="E655" s="114"/>
      <c r="F655" s="114"/>
      <c r="G655" s="114"/>
      <c r="H655" s="114"/>
      <c r="I655" s="114"/>
      <c r="J655" s="114"/>
      <c r="K655" s="114"/>
      <c r="L655" s="114"/>
      <c r="M655" s="114"/>
      <c r="N655" s="114"/>
      <c r="O655" s="114"/>
      <c r="P655" s="114"/>
      <c r="Q655" s="114"/>
      <c r="R655" s="114"/>
      <c r="S655" s="114"/>
      <c r="T655" s="114"/>
      <c r="U655" s="114"/>
      <c r="V655" s="114"/>
      <c r="W655" s="114"/>
      <c r="X655" s="114"/>
      <c r="Y655" s="114"/>
      <c r="Z655" s="114"/>
    </row>
    <row r="656" spans="1:26" ht="14.25" customHeight="1">
      <c r="A656" s="114"/>
      <c r="B656" s="114"/>
      <c r="C656" s="114"/>
      <c r="D656" s="114"/>
      <c r="E656" s="114"/>
      <c r="F656" s="114"/>
      <c r="G656" s="114"/>
      <c r="H656" s="114"/>
      <c r="I656" s="114"/>
      <c r="J656" s="114"/>
      <c r="K656" s="114"/>
      <c r="L656" s="114"/>
      <c r="M656" s="114"/>
      <c r="N656" s="114"/>
      <c r="O656" s="114"/>
      <c r="P656" s="114"/>
      <c r="Q656" s="114"/>
      <c r="R656" s="114"/>
      <c r="S656" s="114"/>
      <c r="T656" s="114"/>
      <c r="U656" s="114"/>
      <c r="V656" s="114"/>
      <c r="W656" s="114"/>
      <c r="X656" s="114"/>
      <c r="Y656" s="114"/>
      <c r="Z656" s="114"/>
    </row>
    <row r="657" spans="1:26" ht="14.25" customHeight="1">
      <c r="A657" s="114"/>
      <c r="B657" s="114"/>
      <c r="C657" s="114"/>
      <c r="D657" s="114"/>
      <c r="E657" s="114"/>
      <c r="F657" s="114"/>
      <c r="G657" s="114"/>
      <c r="H657" s="114"/>
      <c r="I657" s="114"/>
      <c r="J657" s="114"/>
      <c r="K657" s="114"/>
      <c r="L657" s="114"/>
      <c r="M657" s="114"/>
      <c r="N657" s="114"/>
      <c r="O657" s="114"/>
      <c r="P657" s="114"/>
      <c r="Q657" s="114"/>
      <c r="R657" s="114"/>
      <c r="S657" s="114"/>
      <c r="T657" s="114"/>
      <c r="U657" s="114"/>
      <c r="V657" s="114"/>
      <c r="W657" s="114"/>
      <c r="X657" s="114"/>
      <c r="Y657" s="114"/>
      <c r="Z657" s="114"/>
    </row>
    <row r="658" spans="1:26" ht="14.25" customHeight="1">
      <c r="A658" s="114"/>
      <c r="B658" s="114"/>
      <c r="C658" s="114"/>
      <c r="D658" s="114"/>
      <c r="E658" s="114"/>
      <c r="F658" s="114"/>
      <c r="G658" s="114"/>
      <c r="H658" s="114"/>
      <c r="I658" s="114"/>
      <c r="J658" s="114"/>
      <c r="K658" s="114"/>
      <c r="L658" s="114"/>
      <c r="M658" s="114"/>
      <c r="N658" s="114"/>
      <c r="O658" s="114"/>
      <c r="P658" s="114"/>
      <c r="Q658" s="114"/>
      <c r="R658" s="114"/>
      <c r="S658" s="114"/>
      <c r="T658" s="114"/>
      <c r="U658" s="114"/>
      <c r="V658" s="114"/>
      <c r="W658" s="114"/>
      <c r="X658" s="114"/>
      <c r="Y658" s="114"/>
      <c r="Z658" s="114"/>
    </row>
    <row r="659" spans="1:26" ht="14.25" customHeight="1">
      <c r="A659" s="114"/>
      <c r="B659" s="114"/>
      <c r="C659" s="114"/>
      <c r="D659" s="114"/>
      <c r="E659" s="114"/>
      <c r="F659" s="114"/>
      <c r="G659" s="114"/>
      <c r="H659" s="114"/>
      <c r="I659" s="114"/>
      <c r="J659" s="114"/>
      <c r="K659" s="114"/>
      <c r="L659" s="114"/>
      <c r="M659" s="114"/>
      <c r="N659" s="114"/>
      <c r="O659" s="114"/>
      <c r="P659" s="114"/>
      <c r="Q659" s="114"/>
      <c r="R659" s="114"/>
      <c r="S659" s="114"/>
      <c r="T659" s="114"/>
      <c r="U659" s="114"/>
      <c r="V659" s="114"/>
      <c r="W659" s="114"/>
      <c r="X659" s="114"/>
      <c r="Y659" s="114"/>
      <c r="Z659" s="114"/>
    </row>
    <row r="660" spans="1:26" ht="14.25" customHeight="1">
      <c r="A660" s="114"/>
      <c r="B660" s="114"/>
      <c r="C660" s="114"/>
      <c r="D660" s="114"/>
      <c r="E660" s="114"/>
      <c r="F660" s="114"/>
      <c r="G660" s="114"/>
      <c r="H660" s="114"/>
      <c r="I660" s="114"/>
      <c r="J660" s="114"/>
      <c r="K660" s="114"/>
      <c r="L660" s="114"/>
      <c r="M660" s="114"/>
      <c r="N660" s="114"/>
      <c r="O660" s="114"/>
      <c r="P660" s="114"/>
      <c r="Q660" s="114"/>
      <c r="R660" s="114"/>
      <c r="S660" s="114"/>
      <c r="T660" s="114"/>
      <c r="U660" s="114"/>
      <c r="V660" s="114"/>
      <c r="W660" s="114"/>
      <c r="X660" s="114"/>
      <c r="Y660" s="114"/>
      <c r="Z660" s="114"/>
    </row>
    <row r="661" spans="1:26" ht="14.25" customHeight="1">
      <c r="A661" s="114"/>
      <c r="B661" s="114"/>
      <c r="C661" s="114"/>
      <c r="D661" s="114"/>
      <c r="E661" s="114"/>
      <c r="F661" s="114"/>
      <c r="G661" s="114"/>
      <c r="H661" s="114"/>
      <c r="I661" s="114"/>
      <c r="J661" s="114"/>
      <c r="K661" s="114"/>
      <c r="L661" s="114"/>
      <c r="M661" s="114"/>
      <c r="N661" s="114"/>
      <c r="O661" s="114"/>
      <c r="P661" s="114"/>
      <c r="Q661" s="114"/>
      <c r="R661" s="114"/>
      <c r="S661" s="114"/>
      <c r="T661" s="114"/>
      <c r="U661" s="114"/>
      <c r="V661" s="114"/>
      <c r="W661" s="114"/>
      <c r="X661" s="114"/>
      <c r="Y661" s="114"/>
      <c r="Z661" s="114"/>
    </row>
    <row r="662" spans="1:26" ht="14.25" customHeight="1">
      <c r="A662" s="114"/>
      <c r="B662" s="114"/>
      <c r="C662" s="114"/>
      <c r="D662" s="114"/>
      <c r="E662" s="114"/>
      <c r="F662" s="114"/>
      <c r="G662" s="114"/>
      <c r="H662" s="114"/>
      <c r="I662" s="114"/>
      <c r="J662" s="114"/>
      <c r="K662" s="114"/>
      <c r="L662" s="114"/>
      <c r="M662" s="114"/>
      <c r="N662" s="114"/>
      <c r="O662" s="114"/>
      <c r="P662" s="114"/>
      <c r="Q662" s="114"/>
      <c r="R662" s="114"/>
      <c r="S662" s="114"/>
      <c r="T662" s="114"/>
      <c r="U662" s="114"/>
      <c r="V662" s="114"/>
      <c r="W662" s="114"/>
      <c r="X662" s="114"/>
      <c r="Y662" s="114"/>
      <c r="Z662" s="114"/>
    </row>
    <row r="663" spans="1:26" ht="14.25" customHeight="1">
      <c r="A663" s="114"/>
      <c r="B663" s="114"/>
      <c r="C663" s="114"/>
      <c r="D663" s="114"/>
      <c r="E663" s="114"/>
      <c r="F663" s="114"/>
      <c r="G663" s="114"/>
      <c r="H663" s="114"/>
      <c r="I663" s="114"/>
      <c r="J663" s="114"/>
      <c r="K663" s="114"/>
      <c r="L663" s="114"/>
      <c r="M663" s="114"/>
      <c r="N663" s="114"/>
      <c r="O663" s="114"/>
      <c r="P663" s="114"/>
      <c r="Q663" s="114"/>
      <c r="R663" s="114"/>
      <c r="S663" s="114"/>
      <c r="T663" s="114"/>
      <c r="U663" s="114"/>
      <c r="V663" s="114"/>
      <c r="W663" s="114"/>
      <c r="X663" s="114"/>
      <c r="Y663" s="114"/>
      <c r="Z663" s="114"/>
    </row>
    <row r="664" spans="1:26" ht="14.25" customHeight="1">
      <c r="A664" s="114"/>
      <c r="B664" s="114"/>
      <c r="C664" s="114"/>
      <c r="D664" s="114"/>
      <c r="E664" s="114"/>
      <c r="F664" s="114"/>
      <c r="G664" s="114"/>
      <c r="H664" s="114"/>
      <c r="I664" s="114"/>
      <c r="J664" s="114"/>
      <c r="K664" s="114"/>
      <c r="L664" s="114"/>
      <c r="M664" s="114"/>
      <c r="N664" s="114"/>
      <c r="O664" s="114"/>
      <c r="P664" s="114"/>
      <c r="Q664" s="114"/>
      <c r="R664" s="114"/>
      <c r="S664" s="114"/>
      <c r="T664" s="114"/>
      <c r="U664" s="114"/>
      <c r="V664" s="114"/>
      <c r="W664" s="114"/>
      <c r="X664" s="114"/>
      <c r="Y664" s="114"/>
      <c r="Z664" s="114"/>
    </row>
    <row r="665" spans="1:26" ht="14.25" customHeight="1">
      <c r="A665" s="114"/>
      <c r="B665" s="114"/>
      <c r="C665" s="114"/>
      <c r="D665" s="114"/>
      <c r="E665" s="114"/>
      <c r="F665" s="114"/>
      <c r="G665" s="114"/>
      <c r="H665" s="114"/>
      <c r="I665" s="114"/>
      <c r="J665" s="114"/>
      <c r="K665" s="114"/>
      <c r="L665" s="114"/>
      <c r="M665" s="114"/>
      <c r="N665" s="114"/>
      <c r="O665" s="114"/>
      <c r="P665" s="114"/>
      <c r="Q665" s="114"/>
      <c r="R665" s="114"/>
      <c r="S665" s="114"/>
      <c r="T665" s="114"/>
      <c r="U665" s="114"/>
      <c r="V665" s="114"/>
      <c r="W665" s="114"/>
      <c r="X665" s="114"/>
      <c r="Y665" s="114"/>
      <c r="Z665" s="114"/>
    </row>
    <row r="666" spans="1:26" ht="14.25" customHeight="1">
      <c r="A666" s="114"/>
      <c r="B666" s="114"/>
      <c r="C666" s="114"/>
      <c r="D666" s="114"/>
      <c r="E666" s="114"/>
      <c r="F666" s="114"/>
      <c r="G666" s="114"/>
      <c r="H666" s="114"/>
      <c r="I666" s="114"/>
      <c r="J666" s="114"/>
      <c r="K666" s="114"/>
      <c r="L666" s="114"/>
      <c r="M666" s="114"/>
      <c r="N666" s="114"/>
      <c r="O666" s="114"/>
      <c r="P666" s="114"/>
      <c r="Q666" s="114"/>
      <c r="R666" s="114"/>
      <c r="S666" s="114"/>
      <c r="T666" s="114"/>
      <c r="U666" s="114"/>
      <c r="V666" s="114"/>
      <c r="W666" s="114"/>
      <c r="X666" s="114"/>
      <c r="Y666" s="114"/>
      <c r="Z666" s="114"/>
    </row>
    <row r="667" spans="1:26" ht="14.25" customHeight="1">
      <c r="A667" s="114"/>
      <c r="B667" s="114"/>
      <c r="C667" s="114"/>
      <c r="D667" s="114"/>
      <c r="E667" s="114"/>
      <c r="F667" s="114"/>
      <c r="G667" s="114"/>
      <c r="H667" s="114"/>
      <c r="I667" s="114"/>
      <c r="J667" s="114"/>
      <c r="K667" s="114"/>
      <c r="L667" s="114"/>
      <c r="M667" s="114"/>
      <c r="N667" s="114"/>
      <c r="O667" s="114"/>
      <c r="P667" s="114"/>
      <c r="Q667" s="114"/>
      <c r="R667" s="114"/>
      <c r="S667" s="114"/>
      <c r="T667" s="114"/>
      <c r="U667" s="114"/>
      <c r="V667" s="114"/>
      <c r="W667" s="114"/>
      <c r="X667" s="114"/>
      <c r="Y667" s="114"/>
      <c r="Z667" s="114"/>
    </row>
    <row r="668" spans="1:26" ht="14.25" customHeight="1">
      <c r="A668" s="114"/>
      <c r="B668" s="114"/>
      <c r="C668" s="114"/>
      <c r="D668" s="114"/>
      <c r="E668" s="114"/>
      <c r="F668" s="114"/>
      <c r="G668" s="114"/>
      <c r="H668" s="114"/>
      <c r="I668" s="114"/>
      <c r="J668" s="114"/>
      <c r="K668" s="114"/>
      <c r="L668" s="114"/>
      <c r="M668" s="114"/>
      <c r="N668" s="114"/>
      <c r="O668" s="114"/>
      <c r="P668" s="114"/>
      <c r="Q668" s="114"/>
      <c r="R668" s="114"/>
      <c r="S668" s="114"/>
      <c r="T668" s="114"/>
      <c r="U668" s="114"/>
      <c r="V668" s="114"/>
      <c r="W668" s="114"/>
      <c r="X668" s="114"/>
      <c r="Y668" s="114"/>
      <c r="Z668" s="114"/>
    </row>
    <row r="669" spans="1:26" ht="14.25" customHeight="1">
      <c r="A669" s="114"/>
      <c r="B669" s="114"/>
      <c r="C669" s="114"/>
      <c r="D669" s="114"/>
      <c r="E669" s="114"/>
      <c r="F669" s="114"/>
      <c r="G669" s="114"/>
      <c r="H669" s="114"/>
      <c r="I669" s="114"/>
      <c r="J669" s="114"/>
      <c r="K669" s="114"/>
      <c r="L669" s="114"/>
      <c r="M669" s="114"/>
      <c r="N669" s="114"/>
      <c r="O669" s="114"/>
      <c r="P669" s="114"/>
      <c r="Q669" s="114"/>
      <c r="R669" s="114"/>
      <c r="S669" s="114"/>
      <c r="T669" s="114"/>
      <c r="U669" s="114"/>
      <c r="V669" s="114"/>
      <c r="W669" s="114"/>
      <c r="X669" s="114"/>
      <c r="Y669" s="114"/>
      <c r="Z669" s="114"/>
    </row>
    <row r="670" spans="1:26" ht="14.25" customHeight="1">
      <c r="A670" s="114"/>
      <c r="B670" s="114"/>
      <c r="C670" s="114"/>
      <c r="D670" s="114"/>
      <c r="E670" s="114"/>
      <c r="F670" s="114"/>
      <c r="G670" s="114"/>
      <c r="H670" s="114"/>
      <c r="I670" s="114"/>
      <c r="J670" s="114"/>
      <c r="K670" s="114"/>
      <c r="L670" s="114"/>
      <c r="M670" s="114"/>
      <c r="N670" s="114"/>
      <c r="O670" s="114"/>
      <c r="P670" s="114"/>
      <c r="Q670" s="114"/>
      <c r="R670" s="114"/>
      <c r="S670" s="114"/>
      <c r="T670" s="114"/>
      <c r="U670" s="114"/>
      <c r="V670" s="114"/>
      <c r="W670" s="114"/>
      <c r="X670" s="114"/>
      <c r="Y670" s="114"/>
      <c r="Z670" s="114"/>
    </row>
    <row r="671" spans="1:26" ht="14.25" customHeight="1">
      <c r="A671" s="114"/>
      <c r="B671" s="114"/>
      <c r="C671" s="114"/>
      <c r="D671" s="114"/>
      <c r="E671" s="114"/>
      <c r="F671" s="114"/>
      <c r="G671" s="114"/>
      <c r="H671" s="114"/>
      <c r="I671" s="114"/>
      <c r="J671" s="114"/>
      <c r="K671" s="114"/>
      <c r="L671" s="114"/>
      <c r="M671" s="114"/>
      <c r="N671" s="114"/>
      <c r="O671" s="114"/>
      <c r="P671" s="114"/>
      <c r="Q671" s="114"/>
      <c r="R671" s="114"/>
      <c r="S671" s="114"/>
      <c r="T671" s="114"/>
      <c r="U671" s="114"/>
      <c r="V671" s="114"/>
      <c r="W671" s="114"/>
      <c r="X671" s="114"/>
      <c r="Y671" s="114"/>
      <c r="Z671" s="114"/>
    </row>
    <row r="672" spans="1:26" ht="14.25" customHeight="1">
      <c r="A672" s="114"/>
      <c r="B672" s="114"/>
      <c r="C672" s="114"/>
      <c r="D672" s="114"/>
      <c r="E672" s="114"/>
      <c r="F672" s="114"/>
      <c r="G672" s="114"/>
      <c r="H672" s="114"/>
      <c r="I672" s="114"/>
      <c r="J672" s="114"/>
      <c r="K672" s="114"/>
      <c r="L672" s="114"/>
      <c r="M672" s="114"/>
      <c r="N672" s="114"/>
      <c r="O672" s="114"/>
      <c r="P672" s="114"/>
      <c r="Q672" s="114"/>
      <c r="R672" s="114"/>
      <c r="S672" s="114"/>
      <c r="T672" s="114"/>
      <c r="U672" s="114"/>
      <c r="V672" s="114"/>
      <c r="W672" s="114"/>
      <c r="X672" s="114"/>
      <c r="Y672" s="114"/>
      <c r="Z672" s="114"/>
    </row>
    <row r="673" spans="1:26" ht="14.25" customHeight="1">
      <c r="A673" s="114"/>
      <c r="B673" s="114"/>
      <c r="C673" s="114"/>
      <c r="D673" s="114"/>
      <c r="E673" s="114"/>
      <c r="F673" s="114"/>
      <c r="G673" s="114"/>
      <c r="H673" s="114"/>
      <c r="I673" s="114"/>
      <c r="J673" s="114"/>
      <c r="K673" s="114"/>
      <c r="L673" s="114"/>
      <c r="M673" s="114"/>
      <c r="N673" s="114"/>
      <c r="O673" s="114"/>
      <c r="P673" s="114"/>
      <c r="Q673" s="114"/>
      <c r="R673" s="114"/>
      <c r="S673" s="114"/>
      <c r="T673" s="114"/>
      <c r="U673" s="114"/>
      <c r="V673" s="114"/>
      <c r="W673" s="114"/>
      <c r="X673" s="114"/>
      <c r="Y673" s="114"/>
      <c r="Z673" s="114"/>
    </row>
    <row r="674" spans="1:26" ht="14.25" customHeight="1">
      <c r="A674" s="114"/>
      <c r="B674" s="114"/>
      <c r="C674" s="114"/>
      <c r="D674" s="114"/>
      <c r="E674" s="114"/>
      <c r="F674" s="114"/>
      <c r="G674" s="114"/>
      <c r="H674" s="114"/>
      <c r="I674" s="114"/>
      <c r="J674" s="114"/>
      <c r="K674" s="114"/>
      <c r="L674" s="114"/>
      <c r="M674" s="114"/>
      <c r="N674" s="114"/>
      <c r="O674" s="114"/>
      <c r="P674" s="114"/>
      <c r="Q674" s="114"/>
      <c r="R674" s="114"/>
      <c r="S674" s="114"/>
      <c r="T674" s="114"/>
      <c r="U674" s="114"/>
      <c r="V674" s="114"/>
      <c r="W674" s="114"/>
      <c r="X674" s="114"/>
      <c r="Y674" s="114"/>
      <c r="Z674" s="114"/>
    </row>
    <row r="675" spans="1:26" ht="14.25" customHeight="1">
      <c r="A675" s="114"/>
      <c r="B675" s="114"/>
      <c r="C675" s="114"/>
      <c r="D675" s="114"/>
      <c r="E675" s="114"/>
      <c r="F675" s="114"/>
      <c r="G675" s="114"/>
      <c r="H675" s="114"/>
      <c r="I675" s="114"/>
      <c r="J675" s="114"/>
      <c r="K675" s="114"/>
      <c r="L675" s="114"/>
      <c r="M675" s="114"/>
      <c r="N675" s="114"/>
      <c r="O675" s="114"/>
      <c r="P675" s="114"/>
      <c r="Q675" s="114"/>
      <c r="R675" s="114"/>
      <c r="S675" s="114"/>
      <c r="T675" s="114"/>
      <c r="U675" s="114"/>
      <c r="V675" s="114"/>
      <c r="W675" s="114"/>
      <c r="X675" s="114"/>
      <c r="Y675" s="114"/>
      <c r="Z675" s="114"/>
    </row>
    <row r="676" spans="1:26" ht="14.25" customHeight="1">
      <c r="A676" s="114"/>
      <c r="B676" s="114"/>
      <c r="C676" s="114"/>
      <c r="D676" s="114"/>
      <c r="E676" s="114"/>
      <c r="F676" s="114"/>
      <c r="G676" s="114"/>
      <c r="H676" s="114"/>
      <c r="I676" s="114"/>
      <c r="J676" s="114"/>
      <c r="K676" s="114"/>
      <c r="L676" s="114"/>
      <c r="M676" s="114"/>
      <c r="N676" s="114"/>
      <c r="O676" s="114"/>
      <c r="P676" s="114"/>
      <c r="Q676" s="114"/>
      <c r="R676" s="114"/>
      <c r="S676" s="114"/>
      <c r="T676" s="114"/>
      <c r="U676" s="114"/>
      <c r="V676" s="114"/>
      <c r="W676" s="114"/>
      <c r="X676" s="114"/>
      <c r="Y676" s="114"/>
      <c r="Z676" s="114"/>
    </row>
    <row r="677" spans="1:26" ht="14.25" customHeight="1">
      <c r="A677" s="114"/>
      <c r="B677" s="114"/>
      <c r="C677" s="114"/>
      <c r="D677" s="114"/>
      <c r="E677" s="114"/>
      <c r="F677" s="114"/>
      <c r="G677" s="114"/>
      <c r="H677" s="114"/>
      <c r="I677" s="114"/>
      <c r="J677" s="114"/>
      <c r="K677" s="114"/>
      <c r="L677" s="114"/>
      <c r="M677" s="114"/>
      <c r="N677" s="114"/>
      <c r="O677" s="114"/>
      <c r="P677" s="114"/>
      <c r="Q677" s="114"/>
      <c r="R677" s="114"/>
      <c r="S677" s="114"/>
      <c r="T677" s="114"/>
      <c r="U677" s="114"/>
      <c r="V677" s="114"/>
      <c r="W677" s="114"/>
      <c r="X677" s="114"/>
      <c r="Y677" s="114"/>
      <c r="Z677" s="114"/>
    </row>
    <row r="678" spans="1:26" ht="14.25" customHeight="1">
      <c r="A678" s="114"/>
      <c r="B678" s="114"/>
      <c r="C678" s="114"/>
      <c r="D678" s="114"/>
      <c r="E678" s="114"/>
      <c r="F678" s="114"/>
      <c r="G678" s="114"/>
      <c r="H678" s="114"/>
      <c r="I678" s="114"/>
      <c r="J678" s="114"/>
      <c r="K678" s="114"/>
      <c r="L678" s="114"/>
      <c r="M678" s="114"/>
      <c r="N678" s="114"/>
      <c r="O678" s="114"/>
      <c r="P678" s="114"/>
      <c r="Q678" s="114"/>
      <c r="R678" s="114"/>
      <c r="S678" s="114"/>
      <c r="T678" s="114"/>
      <c r="U678" s="114"/>
      <c r="V678" s="114"/>
      <c r="W678" s="114"/>
      <c r="X678" s="114"/>
      <c r="Y678" s="114"/>
      <c r="Z678" s="114"/>
    </row>
    <row r="679" spans="1:26" ht="14.25" customHeight="1">
      <c r="A679" s="114"/>
      <c r="B679" s="114"/>
      <c r="C679" s="114"/>
      <c r="D679" s="114"/>
      <c r="E679" s="114"/>
      <c r="F679" s="114"/>
      <c r="G679" s="114"/>
      <c r="H679" s="114"/>
      <c r="I679" s="114"/>
      <c r="J679" s="114"/>
      <c r="K679" s="114"/>
      <c r="L679" s="114"/>
      <c r="M679" s="114"/>
      <c r="N679" s="114"/>
      <c r="O679" s="114"/>
      <c r="P679" s="114"/>
      <c r="Q679" s="114"/>
      <c r="R679" s="114"/>
      <c r="S679" s="114"/>
      <c r="T679" s="114"/>
      <c r="U679" s="114"/>
      <c r="V679" s="114"/>
      <c r="W679" s="114"/>
      <c r="X679" s="114"/>
      <c r="Y679" s="114"/>
      <c r="Z679" s="114"/>
    </row>
    <row r="680" spans="1:26" ht="14.25" customHeight="1">
      <c r="A680" s="114"/>
      <c r="B680" s="114"/>
      <c r="C680" s="114"/>
      <c r="D680" s="114"/>
      <c r="E680" s="114"/>
      <c r="F680" s="114"/>
      <c r="G680" s="114"/>
      <c r="H680" s="114"/>
      <c r="I680" s="114"/>
      <c r="J680" s="114"/>
      <c r="K680" s="114"/>
      <c r="L680" s="114"/>
      <c r="M680" s="114"/>
      <c r="N680" s="114"/>
      <c r="O680" s="114"/>
      <c r="P680" s="114"/>
      <c r="Q680" s="114"/>
      <c r="R680" s="114"/>
      <c r="S680" s="114"/>
      <c r="T680" s="114"/>
      <c r="U680" s="114"/>
      <c r="V680" s="114"/>
      <c r="W680" s="114"/>
      <c r="X680" s="114"/>
      <c r="Y680" s="114"/>
      <c r="Z680" s="114"/>
    </row>
    <row r="681" spans="1:26" ht="14.25" customHeight="1">
      <c r="A681" s="114"/>
      <c r="B681" s="114"/>
      <c r="C681" s="114"/>
      <c r="D681" s="114"/>
      <c r="E681" s="114"/>
      <c r="F681" s="114"/>
      <c r="G681" s="114"/>
      <c r="H681" s="114"/>
      <c r="I681" s="114"/>
      <c r="J681" s="114"/>
      <c r="K681" s="114"/>
      <c r="L681" s="114"/>
      <c r="M681" s="114"/>
      <c r="N681" s="114"/>
      <c r="O681" s="114"/>
      <c r="P681" s="114"/>
      <c r="Q681" s="114"/>
      <c r="R681" s="114"/>
      <c r="S681" s="114"/>
      <c r="T681" s="114"/>
      <c r="U681" s="114"/>
      <c r="V681" s="114"/>
      <c r="W681" s="114"/>
      <c r="X681" s="114"/>
      <c r="Y681" s="114"/>
      <c r="Z681" s="114"/>
    </row>
    <row r="682" spans="1:26" ht="14.25" customHeight="1">
      <c r="A682" s="114"/>
      <c r="B682" s="114"/>
      <c r="C682" s="114"/>
      <c r="D682" s="114"/>
      <c r="E682" s="114"/>
      <c r="F682" s="114"/>
      <c r="G682" s="114"/>
      <c r="H682" s="114"/>
      <c r="I682" s="114"/>
      <c r="J682" s="114"/>
      <c r="K682" s="114"/>
      <c r="L682" s="114"/>
      <c r="M682" s="114"/>
      <c r="N682" s="114"/>
      <c r="O682" s="114"/>
      <c r="P682" s="114"/>
      <c r="Q682" s="114"/>
      <c r="R682" s="114"/>
      <c r="S682" s="114"/>
      <c r="T682" s="114"/>
      <c r="U682" s="114"/>
      <c r="V682" s="114"/>
      <c r="W682" s="114"/>
      <c r="X682" s="114"/>
      <c r="Y682" s="114"/>
      <c r="Z682" s="114"/>
    </row>
    <row r="683" spans="1:26" ht="14.25" customHeight="1">
      <c r="A683" s="114"/>
      <c r="B683" s="114"/>
      <c r="C683" s="114"/>
      <c r="D683" s="114"/>
      <c r="E683" s="114"/>
      <c r="F683" s="114"/>
      <c r="G683" s="114"/>
      <c r="H683" s="114"/>
      <c r="I683" s="114"/>
      <c r="J683" s="114"/>
      <c r="K683" s="114"/>
      <c r="L683" s="114"/>
      <c r="M683" s="114"/>
      <c r="N683" s="114"/>
      <c r="O683" s="114"/>
      <c r="P683" s="114"/>
      <c r="Q683" s="114"/>
      <c r="R683" s="114"/>
      <c r="S683" s="114"/>
      <c r="T683" s="114"/>
      <c r="U683" s="114"/>
      <c r="V683" s="114"/>
      <c r="W683" s="114"/>
      <c r="X683" s="114"/>
      <c r="Y683" s="114"/>
      <c r="Z683" s="114"/>
    </row>
    <row r="684" spans="1:26" ht="14.25" customHeight="1">
      <c r="A684" s="114"/>
      <c r="B684" s="114"/>
      <c r="C684" s="114"/>
      <c r="D684" s="114"/>
      <c r="E684" s="114"/>
      <c r="F684" s="114"/>
      <c r="G684" s="114"/>
      <c r="H684" s="114"/>
      <c r="I684" s="114"/>
      <c r="J684" s="114"/>
      <c r="K684" s="114"/>
      <c r="L684" s="114"/>
      <c r="M684" s="114"/>
      <c r="N684" s="114"/>
      <c r="O684" s="114"/>
      <c r="P684" s="114"/>
      <c r="Q684" s="114"/>
      <c r="R684" s="114"/>
      <c r="S684" s="114"/>
      <c r="T684" s="114"/>
      <c r="U684" s="114"/>
      <c r="V684" s="114"/>
      <c r="W684" s="114"/>
      <c r="X684" s="114"/>
      <c r="Y684" s="114"/>
      <c r="Z684" s="114"/>
    </row>
    <row r="685" spans="1:26" ht="14.25" customHeight="1">
      <c r="A685" s="114"/>
      <c r="B685" s="114"/>
      <c r="C685" s="114"/>
      <c r="D685" s="114"/>
      <c r="E685" s="114"/>
      <c r="F685" s="114"/>
      <c r="G685" s="114"/>
      <c r="H685" s="114"/>
      <c r="I685" s="114"/>
      <c r="J685" s="114"/>
      <c r="K685" s="114"/>
      <c r="L685" s="114"/>
      <c r="M685" s="114"/>
      <c r="N685" s="114"/>
      <c r="O685" s="114"/>
      <c r="P685" s="114"/>
      <c r="Q685" s="114"/>
      <c r="R685" s="114"/>
      <c r="S685" s="114"/>
      <c r="T685" s="114"/>
      <c r="U685" s="114"/>
      <c r="V685" s="114"/>
      <c r="W685" s="114"/>
      <c r="X685" s="114"/>
      <c r="Y685" s="114"/>
      <c r="Z685" s="114"/>
    </row>
    <row r="686" spans="1:26" ht="14.25" customHeight="1">
      <c r="A686" s="114"/>
      <c r="B686" s="114"/>
      <c r="C686" s="114"/>
      <c r="D686" s="114"/>
      <c r="E686" s="114"/>
      <c r="F686" s="114"/>
      <c r="G686" s="114"/>
      <c r="H686" s="114"/>
      <c r="I686" s="114"/>
      <c r="J686" s="114"/>
      <c r="K686" s="114"/>
      <c r="L686" s="114"/>
      <c r="M686" s="114"/>
      <c r="N686" s="114"/>
      <c r="O686" s="114"/>
      <c r="P686" s="114"/>
      <c r="Q686" s="114"/>
      <c r="R686" s="114"/>
      <c r="S686" s="114"/>
      <c r="T686" s="114"/>
      <c r="U686" s="114"/>
      <c r="V686" s="114"/>
      <c r="W686" s="114"/>
      <c r="X686" s="114"/>
      <c r="Y686" s="114"/>
      <c r="Z686" s="114"/>
    </row>
    <row r="687" spans="1:26" ht="14.25" customHeight="1">
      <c r="A687" s="114"/>
      <c r="B687" s="114"/>
      <c r="C687" s="114"/>
      <c r="D687" s="114"/>
      <c r="E687" s="114"/>
      <c r="F687" s="114"/>
      <c r="G687" s="114"/>
      <c r="H687" s="114"/>
      <c r="I687" s="114"/>
      <c r="J687" s="114"/>
      <c r="K687" s="114"/>
      <c r="L687" s="114"/>
      <c r="M687" s="114"/>
      <c r="N687" s="114"/>
      <c r="O687" s="114"/>
      <c r="P687" s="114"/>
      <c r="Q687" s="114"/>
      <c r="R687" s="114"/>
      <c r="S687" s="114"/>
      <c r="T687" s="114"/>
      <c r="U687" s="114"/>
      <c r="V687" s="114"/>
      <c r="W687" s="114"/>
      <c r="X687" s="114"/>
      <c r="Y687" s="114"/>
      <c r="Z687" s="114"/>
    </row>
    <row r="688" spans="1:26" ht="14.25" customHeight="1">
      <c r="A688" s="114"/>
      <c r="B688" s="114"/>
      <c r="C688" s="114"/>
      <c r="D688" s="114"/>
      <c r="E688" s="114"/>
      <c r="F688" s="114"/>
      <c r="G688" s="114"/>
      <c r="H688" s="114"/>
      <c r="I688" s="114"/>
      <c r="J688" s="114"/>
      <c r="K688" s="114"/>
      <c r="L688" s="114"/>
      <c r="M688" s="114"/>
      <c r="N688" s="114"/>
      <c r="O688" s="114"/>
      <c r="P688" s="114"/>
      <c r="Q688" s="114"/>
      <c r="R688" s="114"/>
      <c r="S688" s="114"/>
      <c r="T688" s="114"/>
      <c r="U688" s="114"/>
      <c r="V688" s="114"/>
      <c r="W688" s="114"/>
      <c r="X688" s="114"/>
      <c r="Y688" s="114"/>
      <c r="Z688" s="114"/>
    </row>
    <row r="689" spans="1:26" ht="14.25" customHeight="1">
      <c r="A689" s="114"/>
      <c r="B689" s="114"/>
      <c r="C689" s="114"/>
      <c r="D689" s="114"/>
      <c r="E689" s="114"/>
      <c r="F689" s="114"/>
      <c r="G689" s="114"/>
      <c r="H689" s="114"/>
      <c r="I689" s="114"/>
      <c r="J689" s="114"/>
      <c r="K689" s="114"/>
      <c r="L689" s="114"/>
      <c r="M689" s="114"/>
      <c r="N689" s="114"/>
      <c r="O689" s="114"/>
      <c r="P689" s="114"/>
      <c r="Q689" s="114"/>
      <c r="R689" s="114"/>
      <c r="S689" s="114"/>
      <c r="T689" s="114"/>
      <c r="U689" s="114"/>
      <c r="V689" s="114"/>
      <c r="W689" s="114"/>
      <c r="X689" s="114"/>
      <c r="Y689" s="114"/>
      <c r="Z689" s="114"/>
    </row>
    <row r="690" spans="1:26" ht="14.25" customHeight="1">
      <c r="A690" s="114"/>
      <c r="B690" s="114"/>
      <c r="C690" s="114"/>
      <c r="D690" s="114"/>
      <c r="E690" s="114"/>
      <c r="F690" s="114"/>
      <c r="G690" s="114"/>
      <c r="H690" s="114"/>
      <c r="I690" s="114"/>
      <c r="J690" s="114"/>
      <c r="K690" s="114"/>
      <c r="L690" s="114"/>
      <c r="M690" s="114"/>
      <c r="N690" s="114"/>
      <c r="O690" s="114"/>
      <c r="P690" s="114"/>
      <c r="Q690" s="114"/>
      <c r="R690" s="114"/>
      <c r="S690" s="114"/>
      <c r="T690" s="114"/>
      <c r="U690" s="114"/>
      <c r="V690" s="114"/>
      <c r="W690" s="114"/>
      <c r="X690" s="114"/>
      <c r="Y690" s="114"/>
      <c r="Z690" s="114"/>
    </row>
    <row r="691" spans="1:26" ht="14.25" customHeight="1">
      <c r="A691" s="114"/>
      <c r="B691" s="114"/>
      <c r="C691" s="114"/>
      <c r="D691" s="114"/>
      <c r="E691" s="114"/>
      <c r="F691" s="114"/>
      <c r="G691" s="114"/>
      <c r="H691" s="114"/>
      <c r="I691" s="114"/>
      <c r="J691" s="114"/>
      <c r="K691" s="114"/>
      <c r="L691" s="114"/>
      <c r="M691" s="114"/>
      <c r="N691" s="114"/>
      <c r="O691" s="114"/>
      <c r="P691" s="114"/>
      <c r="Q691" s="114"/>
      <c r="R691" s="114"/>
      <c r="S691" s="114"/>
      <c r="T691" s="114"/>
      <c r="U691" s="114"/>
      <c r="V691" s="114"/>
      <c r="W691" s="114"/>
      <c r="X691" s="114"/>
      <c r="Y691" s="114"/>
      <c r="Z691" s="114"/>
    </row>
    <row r="692" spans="1:26" ht="14.25" customHeight="1">
      <c r="A692" s="114"/>
      <c r="B692" s="114"/>
      <c r="C692" s="114"/>
      <c r="D692" s="114"/>
      <c r="E692" s="114"/>
      <c r="F692" s="114"/>
      <c r="G692" s="114"/>
      <c r="H692" s="114"/>
      <c r="I692" s="114"/>
      <c r="J692" s="114"/>
      <c r="K692" s="114"/>
      <c r="L692" s="114"/>
      <c r="M692" s="114"/>
      <c r="N692" s="114"/>
      <c r="O692" s="114"/>
      <c r="P692" s="114"/>
      <c r="Q692" s="114"/>
      <c r="R692" s="114"/>
      <c r="S692" s="114"/>
      <c r="T692" s="114"/>
      <c r="U692" s="114"/>
      <c r="V692" s="114"/>
      <c r="W692" s="114"/>
      <c r="X692" s="114"/>
      <c r="Y692" s="114"/>
      <c r="Z692" s="114"/>
    </row>
    <row r="693" spans="1:26" ht="14.25" customHeight="1">
      <c r="A693" s="114"/>
      <c r="B693" s="114"/>
      <c r="C693" s="114"/>
      <c r="D693" s="114"/>
      <c r="E693" s="114"/>
      <c r="F693" s="114"/>
      <c r="G693" s="114"/>
      <c r="H693" s="114"/>
      <c r="I693" s="114"/>
      <c r="J693" s="114"/>
      <c r="K693" s="114"/>
      <c r="L693" s="114"/>
      <c r="M693" s="114"/>
      <c r="N693" s="114"/>
      <c r="O693" s="114"/>
      <c r="P693" s="114"/>
      <c r="Q693" s="114"/>
      <c r="R693" s="114"/>
      <c r="S693" s="114"/>
      <c r="T693" s="114"/>
      <c r="U693" s="114"/>
      <c r="V693" s="114"/>
      <c r="W693" s="114"/>
      <c r="X693" s="114"/>
      <c r="Y693" s="114"/>
      <c r="Z693" s="114"/>
    </row>
    <row r="694" spans="1:26" ht="14.25" customHeight="1">
      <c r="A694" s="114"/>
      <c r="B694" s="114"/>
      <c r="C694" s="114"/>
      <c r="D694" s="114"/>
      <c r="E694" s="114"/>
      <c r="F694" s="114"/>
      <c r="G694" s="114"/>
      <c r="H694" s="114"/>
      <c r="I694" s="114"/>
      <c r="J694" s="114"/>
      <c r="K694" s="114"/>
      <c r="L694" s="114"/>
      <c r="M694" s="114"/>
      <c r="N694" s="114"/>
      <c r="O694" s="114"/>
      <c r="P694" s="114"/>
      <c r="Q694" s="114"/>
      <c r="R694" s="114"/>
      <c r="S694" s="114"/>
      <c r="T694" s="114"/>
      <c r="U694" s="114"/>
      <c r="V694" s="114"/>
      <c r="W694" s="114"/>
      <c r="X694" s="114"/>
      <c r="Y694" s="114"/>
      <c r="Z694" s="114"/>
    </row>
    <row r="695" spans="1:26" ht="14.25" customHeight="1">
      <c r="A695" s="114"/>
      <c r="B695" s="114"/>
      <c r="C695" s="114"/>
      <c r="D695" s="114"/>
      <c r="E695" s="114"/>
      <c r="F695" s="114"/>
      <c r="G695" s="114"/>
      <c r="H695" s="114"/>
      <c r="I695" s="114"/>
      <c r="J695" s="114"/>
      <c r="K695" s="114"/>
      <c r="L695" s="114"/>
      <c r="M695" s="114"/>
      <c r="N695" s="114"/>
      <c r="O695" s="114"/>
      <c r="P695" s="114"/>
      <c r="Q695" s="114"/>
      <c r="R695" s="114"/>
      <c r="S695" s="114"/>
      <c r="T695" s="114"/>
      <c r="U695" s="114"/>
      <c r="V695" s="114"/>
      <c r="W695" s="114"/>
      <c r="X695" s="114"/>
      <c r="Y695" s="114"/>
      <c r="Z695" s="114"/>
    </row>
    <row r="696" spans="1:26" ht="14.25" customHeight="1">
      <c r="A696" s="114"/>
      <c r="B696" s="114"/>
      <c r="C696" s="114"/>
      <c r="D696" s="114"/>
      <c r="E696" s="114"/>
      <c r="F696" s="114"/>
      <c r="G696" s="114"/>
      <c r="H696" s="114"/>
      <c r="I696" s="114"/>
      <c r="J696" s="114"/>
      <c r="K696" s="114"/>
      <c r="L696" s="114"/>
      <c r="M696" s="114"/>
      <c r="N696" s="114"/>
      <c r="O696" s="114"/>
      <c r="P696" s="114"/>
      <c r="Q696" s="114"/>
      <c r="R696" s="114"/>
      <c r="S696" s="114"/>
      <c r="T696" s="114"/>
      <c r="U696" s="114"/>
      <c r="V696" s="114"/>
      <c r="W696" s="114"/>
      <c r="X696" s="114"/>
      <c r="Y696" s="114"/>
      <c r="Z696" s="114"/>
    </row>
    <row r="697" spans="1:26" ht="14.25" customHeight="1">
      <c r="A697" s="114"/>
      <c r="B697" s="114"/>
      <c r="C697" s="114"/>
      <c r="D697" s="114"/>
      <c r="E697" s="114"/>
      <c r="F697" s="114"/>
      <c r="G697" s="114"/>
      <c r="H697" s="114"/>
      <c r="I697" s="114"/>
      <c r="J697" s="114"/>
      <c r="K697" s="114"/>
      <c r="L697" s="114"/>
      <c r="M697" s="114"/>
      <c r="N697" s="114"/>
      <c r="O697" s="114"/>
      <c r="P697" s="114"/>
      <c r="Q697" s="114"/>
      <c r="R697" s="114"/>
      <c r="S697" s="114"/>
      <c r="T697" s="114"/>
      <c r="U697" s="114"/>
      <c r="V697" s="114"/>
      <c r="W697" s="114"/>
      <c r="X697" s="114"/>
      <c r="Y697" s="114"/>
      <c r="Z697" s="114"/>
    </row>
    <row r="698" spans="1:26" ht="14.25" customHeight="1">
      <c r="A698" s="114"/>
      <c r="B698" s="114"/>
      <c r="C698" s="114"/>
      <c r="D698" s="114"/>
      <c r="E698" s="114"/>
      <c r="F698" s="114"/>
      <c r="G698" s="114"/>
      <c r="H698" s="114"/>
      <c r="I698" s="114"/>
      <c r="J698" s="114"/>
      <c r="K698" s="114"/>
      <c r="L698" s="114"/>
      <c r="M698" s="114"/>
      <c r="N698" s="114"/>
      <c r="O698" s="114"/>
      <c r="P698" s="114"/>
      <c r="Q698" s="114"/>
      <c r="R698" s="114"/>
      <c r="S698" s="114"/>
      <c r="T698" s="114"/>
      <c r="U698" s="114"/>
      <c r="V698" s="114"/>
      <c r="W698" s="114"/>
      <c r="X698" s="114"/>
      <c r="Y698" s="114"/>
      <c r="Z698" s="114"/>
    </row>
    <row r="699" spans="1:26" ht="14.25" customHeight="1">
      <c r="A699" s="114"/>
      <c r="B699" s="114"/>
      <c r="C699" s="114"/>
      <c r="D699" s="114"/>
      <c r="E699" s="114"/>
      <c r="F699" s="114"/>
      <c r="G699" s="114"/>
      <c r="H699" s="114"/>
      <c r="I699" s="114"/>
      <c r="J699" s="114"/>
      <c r="K699" s="114"/>
      <c r="L699" s="114"/>
      <c r="M699" s="114"/>
      <c r="N699" s="114"/>
      <c r="O699" s="114"/>
      <c r="P699" s="114"/>
      <c r="Q699" s="114"/>
      <c r="R699" s="114"/>
      <c r="S699" s="114"/>
      <c r="T699" s="114"/>
      <c r="U699" s="114"/>
      <c r="V699" s="114"/>
      <c r="W699" s="114"/>
      <c r="X699" s="114"/>
      <c r="Y699" s="114"/>
      <c r="Z699" s="114"/>
    </row>
    <row r="700" spans="1:26" ht="14.25" customHeight="1">
      <c r="A700" s="114"/>
      <c r="B700" s="114"/>
      <c r="C700" s="114"/>
      <c r="D700" s="114"/>
      <c r="E700" s="114"/>
      <c r="F700" s="114"/>
      <c r="G700" s="114"/>
      <c r="H700" s="114"/>
      <c r="I700" s="114"/>
      <c r="J700" s="114"/>
      <c r="K700" s="114"/>
      <c r="L700" s="114"/>
      <c r="M700" s="114"/>
      <c r="N700" s="114"/>
      <c r="O700" s="114"/>
      <c r="P700" s="114"/>
      <c r="Q700" s="114"/>
      <c r="R700" s="114"/>
      <c r="S700" s="114"/>
      <c r="T700" s="114"/>
      <c r="U700" s="114"/>
      <c r="V700" s="114"/>
      <c r="W700" s="114"/>
      <c r="X700" s="114"/>
      <c r="Y700" s="114"/>
      <c r="Z700" s="114"/>
    </row>
    <row r="701" spans="1:26" ht="14.25" customHeight="1">
      <c r="A701" s="114"/>
      <c r="B701" s="114"/>
      <c r="C701" s="114"/>
      <c r="D701" s="114"/>
      <c r="E701" s="114"/>
      <c r="F701" s="114"/>
      <c r="G701" s="114"/>
      <c r="H701" s="114"/>
      <c r="I701" s="114"/>
      <c r="J701" s="114"/>
      <c r="K701" s="114"/>
      <c r="L701" s="114"/>
      <c r="M701" s="114"/>
      <c r="N701" s="114"/>
      <c r="O701" s="114"/>
      <c r="P701" s="114"/>
      <c r="Q701" s="114"/>
      <c r="R701" s="114"/>
      <c r="S701" s="114"/>
      <c r="T701" s="114"/>
      <c r="U701" s="114"/>
      <c r="V701" s="114"/>
      <c r="W701" s="114"/>
      <c r="X701" s="114"/>
      <c r="Y701" s="114"/>
      <c r="Z701" s="114"/>
    </row>
    <row r="702" spans="1:26" ht="14.25" customHeight="1">
      <c r="A702" s="114"/>
      <c r="B702" s="114"/>
      <c r="C702" s="114"/>
      <c r="D702" s="114"/>
      <c r="E702" s="114"/>
      <c r="F702" s="114"/>
      <c r="G702" s="114"/>
      <c r="H702" s="114"/>
      <c r="I702" s="114"/>
      <c r="J702" s="114"/>
      <c r="K702" s="114"/>
      <c r="L702" s="114"/>
      <c r="M702" s="114"/>
      <c r="N702" s="114"/>
      <c r="O702" s="114"/>
      <c r="P702" s="114"/>
      <c r="Q702" s="114"/>
      <c r="R702" s="114"/>
      <c r="S702" s="114"/>
      <c r="T702" s="114"/>
      <c r="U702" s="114"/>
      <c r="V702" s="114"/>
      <c r="W702" s="114"/>
      <c r="X702" s="114"/>
      <c r="Y702" s="114"/>
      <c r="Z702" s="114"/>
    </row>
    <row r="703" spans="1:26" ht="14.25" customHeight="1">
      <c r="A703" s="114"/>
      <c r="B703" s="114"/>
      <c r="C703" s="114"/>
      <c r="D703" s="114"/>
      <c r="E703" s="114"/>
      <c r="F703" s="114"/>
      <c r="G703" s="114"/>
      <c r="H703" s="114"/>
      <c r="I703" s="114"/>
      <c r="J703" s="114"/>
      <c r="K703" s="114"/>
      <c r="L703" s="114"/>
      <c r="M703" s="114"/>
      <c r="N703" s="114"/>
      <c r="O703" s="114"/>
      <c r="P703" s="114"/>
      <c r="Q703" s="114"/>
      <c r="R703" s="114"/>
      <c r="S703" s="114"/>
      <c r="T703" s="114"/>
      <c r="U703" s="114"/>
      <c r="V703" s="114"/>
      <c r="W703" s="114"/>
      <c r="X703" s="114"/>
      <c r="Y703" s="114"/>
      <c r="Z703" s="114"/>
    </row>
    <row r="704" spans="1:26" ht="14.25" customHeight="1">
      <c r="A704" s="114"/>
      <c r="B704" s="114"/>
      <c r="C704" s="114"/>
      <c r="D704" s="114"/>
      <c r="E704" s="114"/>
      <c r="F704" s="114"/>
      <c r="G704" s="114"/>
      <c r="H704" s="114"/>
      <c r="I704" s="114"/>
      <c r="J704" s="114"/>
      <c r="K704" s="114"/>
      <c r="L704" s="114"/>
      <c r="M704" s="114"/>
      <c r="N704" s="114"/>
      <c r="O704" s="114"/>
      <c r="P704" s="114"/>
      <c r="Q704" s="114"/>
      <c r="R704" s="114"/>
      <c r="S704" s="114"/>
      <c r="T704" s="114"/>
      <c r="U704" s="114"/>
      <c r="V704" s="114"/>
      <c r="W704" s="114"/>
      <c r="X704" s="114"/>
      <c r="Y704" s="114"/>
      <c r="Z704" s="114"/>
    </row>
    <row r="705" spans="1:26" ht="14.25" customHeight="1">
      <c r="A705" s="114"/>
      <c r="B705" s="114"/>
      <c r="C705" s="114"/>
      <c r="D705" s="114"/>
      <c r="E705" s="114"/>
      <c r="F705" s="114"/>
      <c r="G705" s="114"/>
      <c r="H705" s="114"/>
      <c r="I705" s="114"/>
      <c r="J705" s="114"/>
      <c r="K705" s="114"/>
      <c r="L705" s="114"/>
      <c r="M705" s="114"/>
      <c r="N705" s="114"/>
      <c r="O705" s="114"/>
      <c r="P705" s="114"/>
      <c r="Q705" s="114"/>
      <c r="R705" s="114"/>
      <c r="S705" s="114"/>
      <c r="T705" s="114"/>
      <c r="U705" s="114"/>
      <c r="V705" s="114"/>
      <c r="W705" s="114"/>
      <c r="X705" s="114"/>
      <c r="Y705" s="114"/>
      <c r="Z705" s="114"/>
    </row>
    <row r="706" spans="1:26" ht="14.25" customHeight="1">
      <c r="A706" s="114"/>
      <c r="B706" s="114"/>
      <c r="C706" s="114"/>
      <c r="D706" s="114"/>
      <c r="E706" s="114"/>
      <c r="F706" s="114"/>
      <c r="G706" s="114"/>
      <c r="H706" s="114"/>
      <c r="I706" s="114"/>
      <c r="J706" s="114"/>
      <c r="K706" s="114"/>
      <c r="L706" s="114"/>
      <c r="M706" s="114"/>
      <c r="N706" s="114"/>
      <c r="O706" s="114"/>
      <c r="P706" s="114"/>
      <c r="Q706" s="114"/>
      <c r="R706" s="114"/>
      <c r="S706" s="114"/>
      <c r="T706" s="114"/>
      <c r="U706" s="114"/>
      <c r="V706" s="114"/>
      <c r="W706" s="114"/>
      <c r="X706" s="114"/>
      <c r="Y706" s="114"/>
      <c r="Z706" s="114"/>
    </row>
    <row r="707" spans="1:26" ht="14.25" customHeight="1">
      <c r="A707" s="114"/>
      <c r="B707" s="114"/>
      <c r="C707" s="114"/>
      <c r="D707" s="114"/>
      <c r="E707" s="114"/>
      <c r="F707" s="114"/>
      <c r="G707" s="114"/>
      <c r="H707" s="114"/>
      <c r="I707" s="114"/>
      <c r="J707" s="114"/>
      <c r="K707" s="114"/>
      <c r="L707" s="114"/>
      <c r="M707" s="114"/>
      <c r="N707" s="114"/>
      <c r="O707" s="114"/>
      <c r="P707" s="114"/>
      <c r="Q707" s="114"/>
      <c r="R707" s="114"/>
      <c r="S707" s="114"/>
      <c r="T707" s="114"/>
      <c r="U707" s="114"/>
      <c r="V707" s="114"/>
      <c r="W707" s="114"/>
      <c r="X707" s="114"/>
      <c r="Y707" s="114"/>
      <c r="Z707" s="114"/>
    </row>
    <row r="708" spans="1:26" ht="14.25" customHeight="1">
      <c r="A708" s="114"/>
      <c r="B708" s="114"/>
      <c r="C708" s="114"/>
      <c r="D708" s="114"/>
      <c r="E708" s="114"/>
      <c r="F708" s="114"/>
      <c r="G708" s="114"/>
      <c r="H708" s="114"/>
      <c r="I708" s="114"/>
      <c r="J708" s="114"/>
      <c r="K708" s="114"/>
      <c r="L708" s="114"/>
      <c r="M708" s="114"/>
      <c r="N708" s="114"/>
      <c r="O708" s="114"/>
      <c r="P708" s="114"/>
      <c r="Q708" s="114"/>
      <c r="R708" s="114"/>
      <c r="S708" s="114"/>
      <c r="T708" s="114"/>
      <c r="U708" s="114"/>
      <c r="V708" s="114"/>
      <c r="W708" s="114"/>
      <c r="X708" s="114"/>
      <c r="Y708" s="114"/>
      <c r="Z708" s="114"/>
    </row>
    <row r="709" spans="1:26" ht="14.25" customHeight="1">
      <c r="A709" s="114"/>
      <c r="B709" s="114"/>
      <c r="C709" s="114"/>
      <c r="D709" s="114"/>
      <c r="E709" s="114"/>
      <c r="F709" s="114"/>
      <c r="G709" s="114"/>
      <c r="H709" s="114"/>
      <c r="I709" s="114"/>
      <c r="J709" s="114"/>
      <c r="K709" s="114"/>
      <c r="L709" s="114"/>
      <c r="M709" s="114"/>
      <c r="N709" s="114"/>
      <c r="O709" s="114"/>
      <c r="P709" s="114"/>
      <c r="Q709" s="114"/>
      <c r="R709" s="114"/>
      <c r="S709" s="114"/>
      <c r="T709" s="114"/>
      <c r="U709" s="114"/>
      <c r="V709" s="114"/>
      <c r="W709" s="114"/>
      <c r="X709" s="114"/>
      <c r="Y709" s="114"/>
      <c r="Z709" s="114"/>
    </row>
    <row r="710" spans="1:26" ht="14.25" customHeight="1">
      <c r="A710" s="114"/>
      <c r="B710" s="114"/>
      <c r="C710" s="114"/>
      <c r="D710" s="114"/>
      <c r="E710" s="114"/>
      <c r="F710" s="114"/>
      <c r="G710" s="114"/>
      <c r="H710" s="114"/>
      <c r="I710" s="114"/>
      <c r="J710" s="114"/>
      <c r="K710" s="114"/>
      <c r="L710" s="114"/>
      <c r="M710" s="114"/>
      <c r="N710" s="114"/>
      <c r="O710" s="114"/>
      <c r="P710" s="114"/>
      <c r="Q710" s="114"/>
      <c r="R710" s="114"/>
      <c r="S710" s="114"/>
      <c r="T710" s="114"/>
      <c r="U710" s="114"/>
      <c r="V710" s="114"/>
      <c r="W710" s="114"/>
      <c r="X710" s="114"/>
      <c r="Y710" s="114"/>
      <c r="Z710" s="114"/>
    </row>
    <row r="711" spans="1:26" ht="14.25" customHeight="1">
      <c r="A711" s="114"/>
      <c r="B711" s="114"/>
      <c r="C711" s="114"/>
      <c r="D711" s="114"/>
      <c r="E711" s="114"/>
      <c r="F711" s="114"/>
      <c r="G711" s="114"/>
      <c r="H711" s="114"/>
      <c r="I711" s="114"/>
      <c r="J711" s="114"/>
      <c r="K711" s="114"/>
      <c r="L711" s="114"/>
      <c r="M711" s="114"/>
      <c r="N711" s="114"/>
      <c r="O711" s="114"/>
      <c r="P711" s="114"/>
      <c r="Q711" s="114"/>
      <c r="R711" s="114"/>
      <c r="S711" s="114"/>
      <c r="T711" s="114"/>
      <c r="U711" s="114"/>
      <c r="V711" s="114"/>
      <c r="W711" s="114"/>
      <c r="X711" s="114"/>
      <c r="Y711" s="114"/>
      <c r="Z711" s="114"/>
    </row>
    <row r="712" spans="1:26" ht="14.25" customHeight="1">
      <c r="A712" s="114"/>
      <c r="B712" s="114"/>
      <c r="C712" s="114"/>
      <c r="D712" s="114"/>
      <c r="E712" s="114"/>
      <c r="F712" s="114"/>
      <c r="G712" s="114"/>
      <c r="H712" s="114"/>
      <c r="I712" s="114"/>
      <c r="J712" s="114"/>
      <c r="K712" s="114"/>
      <c r="L712" s="114"/>
      <c r="M712" s="114"/>
      <c r="N712" s="114"/>
      <c r="O712" s="114"/>
      <c r="P712" s="114"/>
      <c r="Q712" s="114"/>
      <c r="R712" s="114"/>
      <c r="S712" s="114"/>
      <c r="T712" s="114"/>
      <c r="U712" s="114"/>
      <c r="V712" s="114"/>
      <c r="W712" s="114"/>
      <c r="X712" s="114"/>
      <c r="Y712" s="114"/>
      <c r="Z712" s="114"/>
    </row>
    <row r="713" spans="1:26" ht="14.25" customHeight="1">
      <c r="A713" s="114"/>
      <c r="B713" s="114"/>
      <c r="C713" s="114"/>
      <c r="D713" s="114"/>
      <c r="E713" s="114"/>
      <c r="F713" s="114"/>
      <c r="G713" s="114"/>
      <c r="H713" s="114"/>
      <c r="I713" s="114"/>
      <c r="J713" s="114"/>
      <c r="K713" s="114"/>
      <c r="L713" s="114"/>
      <c r="M713" s="114"/>
      <c r="N713" s="114"/>
      <c r="O713" s="114"/>
      <c r="P713" s="114"/>
      <c r="Q713" s="114"/>
      <c r="R713" s="114"/>
      <c r="S713" s="114"/>
      <c r="T713" s="114"/>
      <c r="U713" s="114"/>
      <c r="V713" s="114"/>
      <c r="W713" s="114"/>
      <c r="X713" s="114"/>
      <c r="Y713" s="114"/>
      <c r="Z713" s="114"/>
    </row>
    <row r="714" spans="1:26" ht="14.25" customHeight="1">
      <c r="A714" s="114"/>
      <c r="B714" s="114"/>
      <c r="C714" s="114"/>
      <c r="D714" s="114"/>
      <c r="E714" s="114"/>
      <c r="F714" s="114"/>
      <c r="G714" s="114"/>
      <c r="H714" s="114"/>
      <c r="I714" s="114"/>
      <c r="J714" s="114"/>
      <c r="K714" s="114"/>
      <c r="L714" s="114"/>
      <c r="M714" s="114"/>
      <c r="N714" s="114"/>
      <c r="O714" s="114"/>
      <c r="P714" s="114"/>
      <c r="Q714" s="114"/>
      <c r="R714" s="114"/>
      <c r="S714" s="114"/>
      <c r="T714" s="114"/>
      <c r="U714" s="114"/>
      <c r="V714" s="114"/>
      <c r="W714" s="114"/>
      <c r="X714" s="114"/>
      <c r="Y714" s="114"/>
      <c r="Z714" s="114"/>
    </row>
    <row r="715" spans="1:26" ht="14.25" customHeight="1">
      <c r="A715" s="114"/>
      <c r="B715" s="114"/>
      <c r="C715" s="114"/>
      <c r="D715" s="114"/>
      <c r="E715" s="114"/>
      <c r="F715" s="114"/>
      <c r="G715" s="114"/>
      <c r="H715" s="114"/>
      <c r="I715" s="114"/>
      <c r="J715" s="114"/>
      <c r="K715" s="114"/>
      <c r="L715" s="114"/>
      <c r="M715" s="114"/>
      <c r="N715" s="114"/>
      <c r="O715" s="114"/>
      <c r="P715" s="114"/>
      <c r="Q715" s="114"/>
      <c r="R715" s="114"/>
      <c r="S715" s="114"/>
      <c r="T715" s="114"/>
      <c r="U715" s="114"/>
      <c r="V715" s="114"/>
      <c r="W715" s="114"/>
      <c r="X715" s="114"/>
      <c r="Y715" s="114"/>
      <c r="Z715" s="114"/>
    </row>
    <row r="716" spans="1:26" ht="14.25" customHeight="1">
      <c r="A716" s="114"/>
      <c r="B716" s="114"/>
      <c r="C716" s="114"/>
      <c r="D716" s="114"/>
      <c r="E716" s="114"/>
      <c r="F716" s="114"/>
      <c r="G716" s="114"/>
      <c r="H716" s="114"/>
      <c r="I716" s="114"/>
      <c r="J716" s="114"/>
      <c r="K716" s="114"/>
      <c r="L716" s="114"/>
      <c r="M716" s="114"/>
      <c r="N716" s="114"/>
      <c r="O716" s="114"/>
      <c r="P716" s="114"/>
      <c r="Q716" s="114"/>
      <c r="R716" s="114"/>
      <c r="S716" s="114"/>
      <c r="T716" s="114"/>
      <c r="U716" s="114"/>
      <c r="V716" s="114"/>
      <c r="W716" s="114"/>
      <c r="X716" s="114"/>
      <c r="Y716" s="114"/>
      <c r="Z716" s="114"/>
    </row>
    <row r="717" spans="1:26" ht="14.25" customHeight="1">
      <c r="A717" s="114"/>
      <c r="B717" s="114"/>
      <c r="C717" s="114"/>
      <c r="D717" s="114"/>
      <c r="E717" s="114"/>
      <c r="F717" s="114"/>
      <c r="G717" s="114"/>
      <c r="H717" s="114"/>
      <c r="I717" s="114"/>
      <c r="J717" s="114"/>
      <c r="K717" s="114"/>
      <c r="L717" s="114"/>
      <c r="M717" s="114"/>
      <c r="N717" s="114"/>
      <c r="O717" s="114"/>
      <c r="P717" s="114"/>
      <c r="Q717" s="114"/>
      <c r="R717" s="114"/>
      <c r="S717" s="114"/>
      <c r="T717" s="114"/>
      <c r="U717" s="114"/>
      <c r="V717" s="114"/>
      <c r="W717" s="114"/>
      <c r="X717" s="114"/>
      <c r="Y717" s="114"/>
      <c r="Z717" s="114"/>
    </row>
    <row r="718" spans="1:26" ht="14.25" customHeight="1">
      <c r="A718" s="114"/>
      <c r="B718" s="114"/>
      <c r="C718" s="114"/>
      <c r="D718" s="114"/>
      <c r="E718" s="114"/>
      <c r="F718" s="114"/>
      <c r="G718" s="114"/>
      <c r="H718" s="114"/>
      <c r="I718" s="114"/>
      <c r="J718" s="114"/>
      <c r="K718" s="114"/>
      <c r="L718" s="114"/>
      <c r="M718" s="114"/>
      <c r="N718" s="114"/>
      <c r="O718" s="114"/>
      <c r="P718" s="114"/>
      <c r="Q718" s="114"/>
      <c r="R718" s="114"/>
      <c r="S718" s="114"/>
      <c r="T718" s="114"/>
      <c r="U718" s="114"/>
      <c r="V718" s="114"/>
      <c r="W718" s="114"/>
      <c r="X718" s="114"/>
      <c r="Y718" s="114"/>
      <c r="Z718" s="114"/>
    </row>
    <row r="719" spans="1:26" ht="14.25" customHeight="1">
      <c r="A719" s="114"/>
      <c r="B719" s="114"/>
      <c r="C719" s="114"/>
      <c r="D719" s="114"/>
      <c r="E719" s="114"/>
      <c r="F719" s="114"/>
      <c r="G719" s="114"/>
      <c r="H719" s="114"/>
      <c r="I719" s="114"/>
      <c r="J719" s="114"/>
      <c r="K719" s="114"/>
      <c r="L719" s="114"/>
      <c r="M719" s="114"/>
      <c r="N719" s="114"/>
      <c r="O719" s="114"/>
      <c r="P719" s="114"/>
      <c r="Q719" s="114"/>
      <c r="R719" s="114"/>
      <c r="S719" s="114"/>
      <c r="T719" s="114"/>
      <c r="U719" s="114"/>
      <c r="V719" s="114"/>
      <c r="W719" s="114"/>
      <c r="X719" s="114"/>
      <c r="Y719" s="114"/>
      <c r="Z719" s="114"/>
    </row>
    <row r="720" spans="1:26" ht="14.25" customHeight="1">
      <c r="A720" s="114"/>
      <c r="B720" s="114"/>
      <c r="C720" s="114"/>
      <c r="D720" s="114"/>
      <c r="E720" s="114"/>
      <c r="F720" s="114"/>
      <c r="G720" s="114"/>
      <c r="H720" s="114"/>
      <c r="I720" s="114"/>
      <c r="J720" s="114"/>
      <c r="K720" s="114"/>
      <c r="L720" s="114"/>
      <c r="M720" s="114"/>
      <c r="N720" s="114"/>
      <c r="O720" s="114"/>
      <c r="P720" s="114"/>
      <c r="Q720" s="114"/>
      <c r="R720" s="114"/>
      <c r="S720" s="114"/>
      <c r="T720" s="114"/>
      <c r="U720" s="114"/>
      <c r="V720" s="114"/>
      <c r="W720" s="114"/>
      <c r="X720" s="114"/>
      <c r="Y720" s="114"/>
      <c r="Z720" s="114"/>
    </row>
    <row r="721" spans="1:26" ht="14.25" customHeight="1">
      <c r="A721" s="114"/>
      <c r="B721" s="114"/>
      <c r="C721" s="114"/>
      <c r="D721" s="114"/>
      <c r="E721" s="114"/>
      <c r="F721" s="114"/>
      <c r="G721" s="114"/>
      <c r="H721" s="114"/>
      <c r="I721" s="114"/>
      <c r="J721" s="114"/>
      <c r="K721" s="114"/>
      <c r="L721" s="114"/>
      <c r="M721" s="114"/>
      <c r="N721" s="114"/>
      <c r="O721" s="114"/>
      <c r="P721" s="114"/>
      <c r="Q721" s="114"/>
      <c r="R721" s="114"/>
      <c r="S721" s="114"/>
      <c r="T721" s="114"/>
      <c r="U721" s="114"/>
      <c r="V721" s="114"/>
      <c r="W721" s="114"/>
      <c r="X721" s="114"/>
      <c r="Y721" s="114"/>
      <c r="Z721" s="114"/>
    </row>
    <row r="722" spans="1:26" ht="14.25" customHeight="1">
      <c r="A722" s="114"/>
      <c r="B722" s="114"/>
      <c r="C722" s="114"/>
      <c r="D722" s="114"/>
      <c r="E722" s="114"/>
      <c r="F722" s="114"/>
      <c r="G722" s="114"/>
      <c r="H722" s="114"/>
      <c r="I722" s="114"/>
      <c r="J722" s="114"/>
      <c r="K722" s="114"/>
      <c r="L722" s="114"/>
      <c r="M722" s="114"/>
      <c r="N722" s="114"/>
      <c r="O722" s="114"/>
      <c r="P722" s="114"/>
      <c r="Q722" s="114"/>
      <c r="R722" s="114"/>
      <c r="S722" s="114"/>
      <c r="T722" s="114"/>
      <c r="U722" s="114"/>
      <c r="V722" s="114"/>
      <c r="W722" s="114"/>
      <c r="X722" s="114"/>
      <c r="Y722" s="114"/>
      <c r="Z722" s="114"/>
    </row>
    <row r="723" spans="1:26" ht="14.25" customHeight="1">
      <c r="A723" s="114"/>
      <c r="B723" s="114"/>
      <c r="C723" s="114"/>
      <c r="D723" s="114"/>
      <c r="E723" s="114"/>
      <c r="F723" s="114"/>
      <c r="G723" s="114"/>
      <c r="H723" s="114"/>
      <c r="I723" s="114"/>
      <c r="J723" s="114"/>
      <c r="K723" s="114"/>
      <c r="L723" s="114"/>
      <c r="M723" s="114"/>
      <c r="N723" s="114"/>
      <c r="O723" s="114"/>
      <c r="P723" s="114"/>
      <c r="Q723" s="114"/>
      <c r="R723" s="114"/>
      <c r="S723" s="114"/>
      <c r="T723" s="114"/>
      <c r="U723" s="114"/>
      <c r="V723" s="114"/>
      <c r="W723" s="114"/>
      <c r="X723" s="114"/>
      <c r="Y723" s="114"/>
      <c r="Z723" s="114"/>
    </row>
    <row r="724" spans="1:26" ht="14.25" customHeight="1">
      <c r="A724" s="114"/>
      <c r="B724" s="114"/>
      <c r="C724" s="114"/>
      <c r="D724" s="114"/>
      <c r="E724" s="114"/>
      <c r="F724" s="114"/>
      <c r="G724" s="114"/>
      <c r="H724" s="114"/>
      <c r="I724" s="114"/>
      <c r="J724" s="114"/>
      <c r="K724" s="114"/>
      <c r="L724" s="114"/>
      <c r="M724" s="114"/>
      <c r="N724" s="114"/>
      <c r="O724" s="114"/>
      <c r="P724" s="114"/>
      <c r="Q724" s="114"/>
      <c r="R724" s="114"/>
      <c r="S724" s="114"/>
      <c r="T724" s="114"/>
      <c r="U724" s="114"/>
      <c r="V724" s="114"/>
      <c r="W724" s="114"/>
      <c r="X724" s="114"/>
      <c r="Y724" s="114"/>
      <c r="Z724" s="114"/>
    </row>
    <row r="725" spans="1:26" ht="14.25" customHeight="1">
      <c r="A725" s="114"/>
      <c r="B725" s="114"/>
      <c r="C725" s="114"/>
      <c r="D725" s="114"/>
      <c r="E725" s="114"/>
      <c r="F725" s="114"/>
      <c r="G725" s="114"/>
      <c r="H725" s="114"/>
      <c r="I725" s="114"/>
      <c r="J725" s="114"/>
      <c r="K725" s="114"/>
      <c r="L725" s="114"/>
      <c r="M725" s="114"/>
      <c r="N725" s="114"/>
      <c r="O725" s="114"/>
      <c r="P725" s="114"/>
      <c r="Q725" s="114"/>
      <c r="R725" s="114"/>
      <c r="S725" s="114"/>
      <c r="T725" s="114"/>
      <c r="U725" s="114"/>
      <c r="V725" s="114"/>
      <c r="W725" s="114"/>
      <c r="X725" s="114"/>
      <c r="Y725" s="114"/>
      <c r="Z725" s="114"/>
    </row>
    <row r="726" spans="1:26" ht="14.25" customHeight="1">
      <c r="A726" s="114"/>
      <c r="B726" s="114"/>
      <c r="C726" s="114"/>
      <c r="D726" s="114"/>
      <c r="E726" s="114"/>
      <c r="F726" s="114"/>
      <c r="G726" s="114"/>
      <c r="H726" s="114"/>
      <c r="I726" s="114"/>
      <c r="J726" s="114"/>
      <c r="K726" s="114"/>
      <c r="L726" s="114"/>
      <c r="M726" s="114"/>
      <c r="N726" s="114"/>
      <c r="O726" s="114"/>
      <c r="P726" s="114"/>
      <c r="Q726" s="114"/>
      <c r="R726" s="114"/>
      <c r="S726" s="114"/>
      <c r="T726" s="114"/>
      <c r="U726" s="114"/>
      <c r="V726" s="114"/>
      <c r="W726" s="114"/>
      <c r="X726" s="114"/>
      <c r="Y726" s="114"/>
      <c r="Z726" s="114"/>
    </row>
    <row r="727" spans="1:26" ht="14.25" customHeight="1">
      <c r="A727" s="114"/>
      <c r="B727" s="114"/>
      <c r="C727" s="114"/>
      <c r="D727" s="114"/>
      <c r="E727" s="114"/>
      <c r="F727" s="114"/>
      <c r="G727" s="114"/>
      <c r="H727" s="114"/>
      <c r="I727" s="114"/>
      <c r="J727" s="114"/>
      <c r="K727" s="114"/>
      <c r="L727" s="114"/>
      <c r="M727" s="114"/>
      <c r="N727" s="114"/>
      <c r="O727" s="114"/>
      <c r="P727" s="114"/>
      <c r="Q727" s="114"/>
      <c r="R727" s="114"/>
      <c r="S727" s="114"/>
      <c r="T727" s="114"/>
      <c r="U727" s="114"/>
      <c r="V727" s="114"/>
      <c r="W727" s="114"/>
      <c r="X727" s="114"/>
      <c r="Y727" s="114"/>
      <c r="Z727" s="114"/>
    </row>
    <row r="728" spans="1:26" ht="14.25" customHeight="1">
      <c r="A728" s="114"/>
      <c r="B728" s="114"/>
      <c r="C728" s="114"/>
      <c r="D728" s="114"/>
      <c r="E728" s="114"/>
      <c r="F728" s="114"/>
      <c r="G728" s="114"/>
      <c r="H728" s="114"/>
      <c r="I728" s="114"/>
      <c r="J728" s="114"/>
      <c r="K728" s="114"/>
      <c r="L728" s="114"/>
      <c r="M728" s="114"/>
      <c r="N728" s="114"/>
      <c r="O728" s="114"/>
      <c r="P728" s="114"/>
      <c r="Q728" s="114"/>
      <c r="R728" s="114"/>
      <c r="S728" s="114"/>
      <c r="T728" s="114"/>
      <c r="U728" s="114"/>
      <c r="V728" s="114"/>
      <c r="W728" s="114"/>
      <c r="X728" s="114"/>
      <c r="Y728" s="114"/>
      <c r="Z728" s="114"/>
    </row>
    <row r="729" spans="1:26" ht="14.25" customHeight="1">
      <c r="A729" s="114"/>
      <c r="B729" s="114"/>
      <c r="C729" s="114"/>
      <c r="D729" s="114"/>
      <c r="E729" s="114"/>
      <c r="F729" s="114"/>
      <c r="G729" s="114"/>
      <c r="H729" s="114"/>
      <c r="I729" s="114"/>
      <c r="J729" s="114"/>
      <c r="K729" s="114"/>
      <c r="L729" s="114"/>
      <c r="M729" s="114"/>
      <c r="N729" s="114"/>
      <c r="O729" s="114"/>
      <c r="P729" s="114"/>
      <c r="Q729" s="114"/>
      <c r="R729" s="114"/>
      <c r="S729" s="114"/>
      <c r="T729" s="114"/>
      <c r="U729" s="114"/>
      <c r="V729" s="114"/>
      <c r="W729" s="114"/>
      <c r="X729" s="114"/>
      <c r="Y729" s="114"/>
      <c r="Z729" s="114"/>
    </row>
    <row r="730" spans="1:26" ht="14.25" customHeight="1">
      <c r="A730" s="114"/>
      <c r="B730" s="114"/>
      <c r="C730" s="114"/>
      <c r="D730" s="114"/>
      <c r="E730" s="114"/>
      <c r="F730" s="114"/>
      <c r="G730" s="114"/>
      <c r="H730" s="114"/>
      <c r="I730" s="114"/>
      <c r="J730" s="114"/>
      <c r="K730" s="114"/>
      <c r="L730" s="114"/>
      <c r="M730" s="114"/>
      <c r="N730" s="114"/>
      <c r="O730" s="114"/>
      <c r="P730" s="114"/>
      <c r="Q730" s="114"/>
      <c r="R730" s="114"/>
      <c r="S730" s="114"/>
      <c r="T730" s="114"/>
      <c r="U730" s="114"/>
      <c r="V730" s="114"/>
      <c r="W730" s="114"/>
      <c r="X730" s="114"/>
      <c r="Y730" s="114"/>
      <c r="Z730" s="114"/>
    </row>
    <row r="731" spans="1:26" ht="14.25" customHeight="1">
      <c r="A731" s="114"/>
      <c r="B731" s="114"/>
      <c r="C731" s="114"/>
      <c r="D731" s="114"/>
      <c r="E731" s="114"/>
      <c r="F731" s="114"/>
      <c r="G731" s="114"/>
      <c r="H731" s="114"/>
      <c r="I731" s="114"/>
      <c r="J731" s="114"/>
      <c r="K731" s="114"/>
      <c r="L731" s="114"/>
      <c r="M731" s="114"/>
      <c r="N731" s="114"/>
      <c r="O731" s="114"/>
      <c r="P731" s="114"/>
      <c r="Q731" s="114"/>
      <c r="R731" s="114"/>
      <c r="S731" s="114"/>
      <c r="T731" s="114"/>
      <c r="U731" s="114"/>
      <c r="V731" s="114"/>
      <c r="W731" s="114"/>
      <c r="X731" s="114"/>
      <c r="Y731" s="114"/>
      <c r="Z731" s="114"/>
    </row>
    <row r="732" spans="1:26" ht="14.25" customHeight="1">
      <c r="A732" s="114"/>
      <c r="B732" s="114"/>
      <c r="C732" s="114"/>
      <c r="D732" s="114"/>
      <c r="E732" s="114"/>
      <c r="F732" s="114"/>
      <c r="G732" s="114"/>
      <c r="H732" s="114"/>
      <c r="I732" s="114"/>
      <c r="J732" s="114"/>
      <c r="K732" s="114"/>
      <c r="L732" s="114"/>
      <c r="M732" s="114"/>
      <c r="N732" s="114"/>
      <c r="O732" s="114"/>
      <c r="P732" s="114"/>
      <c r="Q732" s="114"/>
      <c r="R732" s="114"/>
      <c r="S732" s="114"/>
      <c r="T732" s="114"/>
      <c r="U732" s="114"/>
      <c r="V732" s="114"/>
      <c r="W732" s="114"/>
      <c r="X732" s="114"/>
      <c r="Y732" s="114"/>
      <c r="Z732" s="114"/>
    </row>
    <row r="733" spans="1:26" ht="14.25" customHeight="1">
      <c r="A733" s="114"/>
      <c r="B733" s="114"/>
      <c r="C733" s="114"/>
      <c r="D733" s="114"/>
      <c r="E733" s="114"/>
      <c r="F733" s="114"/>
      <c r="G733" s="114"/>
      <c r="H733" s="114"/>
      <c r="I733" s="114"/>
      <c r="J733" s="114"/>
      <c r="K733" s="114"/>
      <c r="L733" s="114"/>
      <c r="M733" s="114"/>
      <c r="N733" s="114"/>
      <c r="O733" s="114"/>
      <c r="P733" s="114"/>
      <c r="Q733" s="114"/>
      <c r="R733" s="114"/>
      <c r="S733" s="114"/>
      <c r="T733" s="114"/>
      <c r="U733" s="114"/>
      <c r="V733" s="114"/>
      <c r="W733" s="114"/>
      <c r="X733" s="114"/>
      <c r="Y733" s="114"/>
      <c r="Z733" s="114"/>
    </row>
    <row r="734" spans="1:26" ht="14.25" customHeight="1">
      <c r="A734" s="114"/>
      <c r="B734" s="114"/>
      <c r="C734" s="114"/>
      <c r="D734" s="114"/>
      <c r="E734" s="114"/>
      <c r="F734" s="114"/>
      <c r="G734" s="114"/>
      <c r="H734" s="114"/>
      <c r="I734" s="114"/>
      <c r="J734" s="114"/>
      <c r="K734" s="114"/>
      <c r="L734" s="114"/>
      <c r="M734" s="114"/>
      <c r="N734" s="114"/>
      <c r="O734" s="114"/>
      <c r="P734" s="114"/>
      <c r="Q734" s="114"/>
      <c r="R734" s="114"/>
      <c r="S734" s="114"/>
      <c r="T734" s="114"/>
      <c r="U734" s="114"/>
      <c r="V734" s="114"/>
      <c r="W734" s="114"/>
      <c r="X734" s="114"/>
      <c r="Y734" s="114"/>
      <c r="Z734" s="114"/>
    </row>
    <row r="735" spans="1:26" ht="14.25" customHeight="1">
      <c r="A735" s="114"/>
      <c r="B735" s="114"/>
      <c r="C735" s="114"/>
      <c r="D735" s="114"/>
      <c r="E735" s="114"/>
      <c r="F735" s="114"/>
      <c r="G735" s="114"/>
      <c r="H735" s="114"/>
      <c r="I735" s="114"/>
      <c r="J735" s="114"/>
      <c r="K735" s="114"/>
      <c r="L735" s="114"/>
      <c r="M735" s="114"/>
      <c r="N735" s="114"/>
      <c r="O735" s="114"/>
      <c r="P735" s="114"/>
      <c r="Q735" s="114"/>
      <c r="R735" s="114"/>
      <c r="S735" s="114"/>
      <c r="T735" s="114"/>
      <c r="U735" s="114"/>
      <c r="V735" s="114"/>
      <c r="W735" s="114"/>
      <c r="X735" s="114"/>
      <c r="Y735" s="114"/>
      <c r="Z735" s="114"/>
    </row>
    <row r="736" spans="1:26" ht="14.25" customHeight="1">
      <c r="A736" s="114"/>
      <c r="B736" s="114"/>
      <c r="C736" s="114"/>
      <c r="D736" s="114"/>
      <c r="E736" s="114"/>
      <c r="F736" s="114"/>
      <c r="G736" s="114"/>
      <c r="H736" s="114"/>
      <c r="I736" s="114"/>
      <c r="J736" s="114"/>
      <c r="K736" s="114"/>
      <c r="L736" s="114"/>
      <c r="M736" s="114"/>
      <c r="N736" s="114"/>
      <c r="O736" s="114"/>
      <c r="P736" s="114"/>
      <c r="Q736" s="114"/>
      <c r="R736" s="114"/>
      <c r="S736" s="114"/>
      <c r="T736" s="114"/>
      <c r="U736" s="114"/>
      <c r="V736" s="114"/>
      <c r="W736" s="114"/>
      <c r="X736" s="114"/>
      <c r="Y736" s="114"/>
      <c r="Z736" s="114"/>
    </row>
    <row r="737" spans="1:26" ht="14.25" customHeight="1">
      <c r="A737" s="114"/>
      <c r="B737" s="114"/>
      <c r="C737" s="114"/>
      <c r="D737" s="114"/>
      <c r="E737" s="114"/>
      <c r="F737" s="114"/>
      <c r="G737" s="114"/>
      <c r="H737" s="114"/>
      <c r="I737" s="114"/>
      <c r="J737" s="114"/>
      <c r="K737" s="114"/>
      <c r="L737" s="114"/>
      <c r="M737" s="114"/>
      <c r="N737" s="114"/>
      <c r="O737" s="114"/>
      <c r="P737" s="114"/>
      <c r="Q737" s="114"/>
      <c r="R737" s="114"/>
      <c r="S737" s="114"/>
      <c r="T737" s="114"/>
      <c r="U737" s="114"/>
      <c r="V737" s="114"/>
      <c r="W737" s="114"/>
      <c r="X737" s="114"/>
      <c r="Y737" s="114"/>
      <c r="Z737" s="114"/>
    </row>
    <row r="738" spans="1:26" ht="14.25" customHeight="1">
      <c r="A738" s="114"/>
      <c r="B738" s="114"/>
      <c r="C738" s="114"/>
      <c r="D738" s="114"/>
      <c r="E738" s="114"/>
      <c r="F738" s="114"/>
      <c r="G738" s="114"/>
      <c r="H738" s="114"/>
      <c r="I738" s="114"/>
      <c r="J738" s="114"/>
      <c r="K738" s="114"/>
      <c r="L738" s="114"/>
      <c r="M738" s="114"/>
      <c r="N738" s="114"/>
      <c r="O738" s="114"/>
      <c r="P738" s="114"/>
      <c r="Q738" s="114"/>
      <c r="R738" s="114"/>
      <c r="S738" s="114"/>
      <c r="T738" s="114"/>
      <c r="U738" s="114"/>
      <c r="V738" s="114"/>
      <c r="W738" s="114"/>
      <c r="X738" s="114"/>
      <c r="Y738" s="114"/>
      <c r="Z738" s="114"/>
    </row>
    <row r="739" spans="1:26" ht="14.25" customHeight="1">
      <c r="A739" s="114"/>
      <c r="B739" s="114"/>
      <c r="C739" s="114"/>
      <c r="D739" s="114"/>
      <c r="E739" s="114"/>
      <c r="F739" s="114"/>
      <c r="G739" s="114"/>
      <c r="H739" s="114"/>
      <c r="I739" s="114"/>
      <c r="J739" s="114"/>
      <c r="K739" s="114"/>
      <c r="L739" s="114"/>
      <c r="M739" s="114"/>
      <c r="N739" s="114"/>
      <c r="O739" s="114"/>
      <c r="P739" s="114"/>
      <c r="Q739" s="114"/>
      <c r="R739" s="114"/>
      <c r="S739" s="114"/>
      <c r="T739" s="114"/>
      <c r="U739" s="114"/>
      <c r="V739" s="114"/>
      <c r="W739" s="114"/>
      <c r="X739" s="114"/>
      <c r="Y739" s="114"/>
      <c r="Z739" s="114"/>
    </row>
    <row r="740" spans="1:26" ht="14.25" customHeight="1">
      <c r="A740" s="114"/>
      <c r="B740" s="114"/>
      <c r="C740" s="114"/>
      <c r="D740" s="114"/>
      <c r="E740" s="114"/>
      <c r="F740" s="114"/>
      <c r="G740" s="114"/>
      <c r="H740" s="114"/>
      <c r="I740" s="114"/>
      <c r="J740" s="114"/>
      <c r="K740" s="114"/>
      <c r="L740" s="114"/>
      <c r="M740" s="114"/>
      <c r="N740" s="114"/>
      <c r="O740" s="114"/>
      <c r="P740" s="114"/>
      <c r="Q740" s="114"/>
      <c r="R740" s="114"/>
      <c r="S740" s="114"/>
      <c r="T740" s="114"/>
      <c r="U740" s="114"/>
      <c r="V740" s="114"/>
      <c r="W740" s="114"/>
      <c r="X740" s="114"/>
      <c r="Y740" s="114"/>
      <c r="Z740" s="114"/>
    </row>
    <row r="741" spans="1:26" ht="14.25" customHeight="1">
      <c r="A741" s="114"/>
      <c r="B741" s="114"/>
      <c r="C741" s="114"/>
      <c r="D741" s="114"/>
      <c r="E741" s="114"/>
      <c r="F741" s="114"/>
      <c r="G741" s="114"/>
      <c r="H741" s="114"/>
      <c r="I741" s="114"/>
      <c r="J741" s="114"/>
      <c r="K741" s="114"/>
      <c r="L741" s="114"/>
      <c r="M741" s="114"/>
      <c r="N741" s="114"/>
      <c r="O741" s="114"/>
      <c r="P741" s="114"/>
      <c r="Q741" s="114"/>
      <c r="R741" s="114"/>
      <c r="S741" s="114"/>
      <c r="T741" s="114"/>
      <c r="U741" s="114"/>
      <c r="V741" s="114"/>
      <c r="W741" s="114"/>
      <c r="X741" s="114"/>
      <c r="Y741" s="114"/>
      <c r="Z741" s="114"/>
    </row>
    <row r="742" spans="1:26" ht="14.25" customHeight="1">
      <c r="A742" s="114"/>
      <c r="B742" s="114"/>
      <c r="C742" s="114"/>
      <c r="D742" s="114"/>
      <c r="E742" s="114"/>
      <c r="F742" s="114"/>
      <c r="G742" s="114"/>
      <c r="H742" s="114"/>
      <c r="I742" s="114"/>
      <c r="J742" s="114"/>
      <c r="K742" s="114"/>
      <c r="L742" s="114"/>
      <c r="M742" s="114"/>
      <c r="N742" s="114"/>
      <c r="O742" s="114"/>
      <c r="P742" s="114"/>
      <c r="Q742" s="114"/>
      <c r="R742" s="114"/>
      <c r="S742" s="114"/>
      <c r="T742" s="114"/>
      <c r="U742" s="114"/>
      <c r="V742" s="114"/>
      <c r="W742" s="114"/>
      <c r="X742" s="114"/>
      <c r="Y742" s="114"/>
      <c r="Z742" s="114"/>
    </row>
    <row r="743" spans="1:26" ht="14.25" customHeight="1">
      <c r="A743" s="114"/>
      <c r="B743" s="114"/>
      <c r="C743" s="114"/>
      <c r="D743" s="114"/>
      <c r="E743" s="114"/>
      <c r="F743" s="114"/>
      <c r="G743" s="114"/>
      <c r="H743" s="114"/>
      <c r="I743" s="114"/>
      <c r="J743" s="114"/>
      <c r="K743" s="114"/>
      <c r="L743" s="114"/>
      <c r="M743" s="114"/>
      <c r="N743" s="114"/>
      <c r="O743" s="114"/>
      <c r="P743" s="114"/>
      <c r="Q743" s="114"/>
      <c r="R743" s="114"/>
      <c r="S743" s="114"/>
      <c r="T743" s="114"/>
      <c r="U743" s="114"/>
      <c r="V743" s="114"/>
      <c r="W743" s="114"/>
      <c r="X743" s="114"/>
      <c r="Y743" s="114"/>
      <c r="Z743" s="114"/>
    </row>
    <row r="744" spans="1:26" ht="14.25" customHeight="1">
      <c r="A744" s="114"/>
      <c r="B744" s="114"/>
      <c r="C744" s="114"/>
      <c r="D744" s="114"/>
      <c r="E744" s="114"/>
      <c r="F744" s="114"/>
      <c r="G744" s="114"/>
      <c r="H744" s="114"/>
      <c r="I744" s="114"/>
      <c r="J744" s="114"/>
      <c r="K744" s="114"/>
      <c r="L744" s="114"/>
      <c r="M744" s="114"/>
      <c r="N744" s="114"/>
      <c r="O744" s="114"/>
      <c r="P744" s="114"/>
      <c r="Q744" s="114"/>
      <c r="R744" s="114"/>
      <c r="S744" s="114"/>
      <c r="T744" s="114"/>
      <c r="U744" s="114"/>
      <c r="V744" s="114"/>
      <c r="W744" s="114"/>
      <c r="X744" s="114"/>
      <c r="Y744" s="114"/>
      <c r="Z744" s="114"/>
    </row>
    <row r="745" spans="1:26" ht="14.25" customHeight="1">
      <c r="A745" s="114"/>
      <c r="B745" s="114"/>
      <c r="C745" s="114"/>
      <c r="D745" s="114"/>
      <c r="E745" s="114"/>
      <c r="F745" s="114"/>
      <c r="G745" s="114"/>
      <c r="H745" s="114"/>
      <c r="I745" s="114"/>
      <c r="J745" s="114"/>
      <c r="K745" s="114"/>
      <c r="L745" s="114"/>
      <c r="M745" s="114"/>
      <c r="N745" s="114"/>
      <c r="O745" s="114"/>
      <c r="P745" s="114"/>
      <c r="Q745" s="114"/>
      <c r="R745" s="114"/>
      <c r="S745" s="114"/>
      <c r="T745" s="114"/>
      <c r="U745" s="114"/>
      <c r="V745" s="114"/>
      <c r="W745" s="114"/>
      <c r="X745" s="114"/>
      <c r="Y745" s="114"/>
      <c r="Z745" s="114"/>
    </row>
    <row r="746" spans="1:26" ht="14.25" customHeight="1">
      <c r="A746" s="114"/>
      <c r="B746" s="114"/>
      <c r="C746" s="114"/>
      <c r="D746" s="114"/>
      <c r="E746" s="114"/>
      <c r="F746" s="114"/>
      <c r="G746" s="114"/>
      <c r="H746" s="114"/>
      <c r="I746" s="114"/>
      <c r="J746" s="114"/>
      <c r="K746" s="114"/>
      <c r="L746" s="114"/>
      <c r="M746" s="114"/>
      <c r="N746" s="114"/>
      <c r="O746" s="114"/>
      <c r="P746" s="114"/>
      <c r="Q746" s="114"/>
      <c r="R746" s="114"/>
      <c r="S746" s="114"/>
      <c r="T746" s="114"/>
      <c r="U746" s="114"/>
      <c r="V746" s="114"/>
      <c r="W746" s="114"/>
      <c r="X746" s="114"/>
      <c r="Y746" s="114"/>
      <c r="Z746" s="114"/>
    </row>
    <row r="747" spans="1:26" ht="14.25" customHeight="1">
      <c r="A747" s="114"/>
      <c r="B747" s="114"/>
      <c r="C747" s="114"/>
      <c r="D747" s="114"/>
      <c r="E747" s="114"/>
      <c r="F747" s="114"/>
      <c r="G747" s="114"/>
      <c r="H747" s="114"/>
      <c r="I747" s="114"/>
      <c r="J747" s="114"/>
      <c r="K747" s="114"/>
      <c r="L747" s="114"/>
      <c r="M747" s="114"/>
      <c r="N747" s="114"/>
      <c r="O747" s="114"/>
      <c r="P747" s="114"/>
      <c r="Q747" s="114"/>
      <c r="R747" s="114"/>
      <c r="S747" s="114"/>
      <c r="T747" s="114"/>
      <c r="U747" s="114"/>
      <c r="V747" s="114"/>
      <c r="W747" s="114"/>
      <c r="X747" s="114"/>
      <c r="Y747" s="114"/>
      <c r="Z747" s="114"/>
    </row>
    <row r="748" spans="1:26" ht="14.25" customHeight="1">
      <c r="A748" s="114"/>
      <c r="B748" s="114"/>
      <c r="C748" s="114"/>
      <c r="D748" s="114"/>
      <c r="E748" s="114"/>
      <c r="F748" s="114"/>
      <c r="G748" s="114"/>
      <c r="H748" s="114"/>
      <c r="I748" s="114"/>
      <c r="J748" s="114"/>
      <c r="K748" s="114"/>
      <c r="L748" s="114"/>
      <c r="M748" s="114"/>
      <c r="N748" s="114"/>
      <c r="O748" s="114"/>
      <c r="P748" s="114"/>
      <c r="Q748" s="114"/>
      <c r="R748" s="114"/>
      <c r="S748" s="114"/>
      <c r="T748" s="114"/>
      <c r="U748" s="114"/>
      <c r="V748" s="114"/>
      <c r="W748" s="114"/>
      <c r="X748" s="114"/>
      <c r="Y748" s="114"/>
      <c r="Z748" s="114"/>
    </row>
    <row r="749" spans="1:26" ht="14.25" customHeight="1">
      <c r="A749" s="114"/>
      <c r="B749" s="114"/>
      <c r="C749" s="114"/>
      <c r="D749" s="114"/>
      <c r="E749" s="114"/>
      <c r="F749" s="114"/>
      <c r="G749" s="114"/>
      <c r="H749" s="114"/>
      <c r="I749" s="114"/>
      <c r="J749" s="114"/>
      <c r="K749" s="114"/>
      <c r="L749" s="114"/>
      <c r="M749" s="114"/>
      <c r="N749" s="114"/>
      <c r="O749" s="114"/>
      <c r="P749" s="114"/>
      <c r="Q749" s="114"/>
      <c r="R749" s="114"/>
      <c r="S749" s="114"/>
      <c r="T749" s="114"/>
      <c r="U749" s="114"/>
      <c r="V749" s="114"/>
      <c r="W749" s="114"/>
      <c r="X749" s="114"/>
      <c r="Y749" s="114"/>
      <c r="Z749" s="114"/>
    </row>
    <row r="750" spans="1:26" ht="14.25" customHeight="1">
      <c r="A750" s="114"/>
      <c r="B750" s="114"/>
      <c r="C750" s="114"/>
      <c r="D750" s="114"/>
      <c r="E750" s="114"/>
      <c r="F750" s="114"/>
      <c r="G750" s="114"/>
      <c r="H750" s="114"/>
      <c r="I750" s="114"/>
      <c r="J750" s="114"/>
      <c r="K750" s="114"/>
      <c r="L750" s="114"/>
      <c r="M750" s="114"/>
      <c r="N750" s="114"/>
      <c r="O750" s="114"/>
      <c r="P750" s="114"/>
      <c r="Q750" s="114"/>
      <c r="R750" s="114"/>
      <c r="S750" s="114"/>
      <c r="T750" s="114"/>
      <c r="U750" s="114"/>
      <c r="V750" s="114"/>
      <c r="W750" s="114"/>
      <c r="X750" s="114"/>
      <c r="Y750" s="114"/>
      <c r="Z750" s="114"/>
    </row>
    <row r="751" spans="1:26" ht="14.25" customHeight="1">
      <c r="A751" s="114"/>
      <c r="B751" s="114"/>
      <c r="C751" s="114"/>
      <c r="D751" s="114"/>
      <c r="E751" s="114"/>
      <c r="F751" s="114"/>
      <c r="G751" s="114"/>
      <c r="H751" s="114"/>
      <c r="I751" s="114"/>
      <c r="J751" s="114"/>
      <c r="K751" s="114"/>
      <c r="L751" s="114"/>
      <c r="M751" s="114"/>
      <c r="N751" s="114"/>
      <c r="O751" s="114"/>
      <c r="P751" s="114"/>
      <c r="Q751" s="114"/>
      <c r="R751" s="114"/>
      <c r="S751" s="114"/>
      <c r="T751" s="114"/>
      <c r="U751" s="114"/>
      <c r="V751" s="114"/>
      <c r="W751" s="114"/>
      <c r="X751" s="114"/>
      <c r="Y751" s="114"/>
      <c r="Z751" s="114"/>
    </row>
    <row r="752" spans="1:26" ht="14.25" customHeight="1">
      <c r="A752" s="114"/>
      <c r="B752" s="114"/>
      <c r="C752" s="114"/>
      <c r="D752" s="114"/>
      <c r="E752" s="114"/>
      <c r="F752" s="114"/>
      <c r="G752" s="114"/>
      <c r="H752" s="114"/>
      <c r="I752" s="114"/>
      <c r="J752" s="114"/>
      <c r="K752" s="114"/>
      <c r="L752" s="114"/>
      <c r="M752" s="114"/>
      <c r="N752" s="114"/>
      <c r="O752" s="114"/>
      <c r="P752" s="114"/>
      <c r="Q752" s="114"/>
      <c r="R752" s="114"/>
      <c r="S752" s="114"/>
      <c r="T752" s="114"/>
      <c r="U752" s="114"/>
      <c r="V752" s="114"/>
      <c r="W752" s="114"/>
      <c r="X752" s="114"/>
      <c r="Y752" s="114"/>
      <c r="Z752" s="114"/>
    </row>
    <row r="753" spans="1:26" ht="14.25" customHeight="1">
      <c r="A753" s="114"/>
      <c r="B753" s="114"/>
      <c r="C753" s="114"/>
      <c r="D753" s="114"/>
      <c r="E753" s="114"/>
      <c r="F753" s="114"/>
      <c r="G753" s="114"/>
      <c r="H753" s="114"/>
      <c r="I753" s="114"/>
      <c r="J753" s="114"/>
      <c r="K753" s="114"/>
      <c r="L753" s="114"/>
      <c r="M753" s="114"/>
      <c r="N753" s="114"/>
      <c r="O753" s="114"/>
      <c r="P753" s="114"/>
      <c r="Q753" s="114"/>
      <c r="R753" s="114"/>
      <c r="S753" s="114"/>
      <c r="T753" s="114"/>
      <c r="U753" s="114"/>
      <c r="V753" s="114"/>
      <c r="W753" s="114"/>
      <c r="X753" s="114"/>
      <c r="Y753" s="114"/>
      <c r="Z753" s="114"/>
    </row>
    <row r="754" spans="1:26" ht="14.25" customHeight="1">
      <c r="A754" s="114"/>
      <c r="B754" s="114"/>
      <c r="C754" s="114"/>
      <c r="D754" s="114"/>
      <c r="E754" s="114"/>
      <c r="F754" s="114"/>
      <c r="G754" s="114"/>
      <c r="H754" s="114"/>
      <c r="I754" s="114"/>
      <c r="J754" s="114"/>
      <c r="K754" s="114"/>
      <c r="L754" s="114"/>
      <c r="M754" s="114"/>
      <c r="N754" s="114"/>
      <c r="O754" s="114"/>
      <c r="P754" s="114"/>
      <c r="Q754" s="114"/>
      <c r="R754" s="114"/>
      <c r="S754" s="114"/>
      <c r="T754" s="114"/>
      <c r="U754" s="114"/>
      <c r="V754" s="114"/>
      <c r="W754" s="114"/>
      <c r="X754" s="114"/>
      <c r="Y754" s="114"/>
      <c r="Z754" s="114"/>
    </row>
    <row r="755" spans="1:26" ht="14.25" customHeight="1">
      <c r="A755" s="114"/>
      <c r="B755" s="114"/>
      <c r="C755" s="114"/>
      <c r="D755" s="114"/>
      <c r="E755" s="114"/>
      <c r="F755" s="114"/>
      <c r="G755" s="114"/>
      <c r="H755" s="114"/>
      <c r="I755" s="114"/>
      <c r="J755" s="114"/>
      <c r="K755" s="114"/>
      <c r="L755" s="114"/>
      <c r="M755" s="114"/>
      <c r="N755" s="114"/>
      <c r="O755" s="114"/>
      <c r="P755" s="114"/>
      <c r="Q755" s="114"/>
      <c r="R755" s="114"/>
      <c r="S755" s="114"/>
      <c r="T755" s="114"/>
      <c r="U755" s="114"/>
      <c r="V755" s="114"/>
      <c r="W755" s="114"/>
      <c r="X755" s="114"/>
      <c r="Y755" s="114"/>
      <c r="Z755" s="114"/>
    </row>
    <row r="756" spans="1:26" ht="14.25" customHeight="1">
      <c r="A756" s="114"/>
      <c r="B756" s="114"/>
      <c r="C756" s="114"/>
      <c r="D756" s="114"/>
      <c r="E756" s="114"/>
      <c r="F756" s="114"/>
      <c r="G756" s="114"/>
      <c r="H756" s="114"/>
      <c r="I756" s="114"/>
      <c r="J756" s="114"/>
      <c r="K756" s="114"/>
      <c r="L756" s="114"/>
      <c r="M756" s="114"/>
      <c r="N756" s="114"/>
      <c r="O756" s="114"/>
      <c r="P756" s="114"/>
      <c r="Q756" s="114"/>
      <c r="R756" s="114"/>
      <c r="S756" s="114"/>
      <c r="T756" s="114"/>
      <c r="U756" s="114"/>
      <c r="V756" s="114"/>
      <c r="W756" s="114"/>
      <c r="X756" s="114"/>
      <c r="Y756" s="114"/>
      <c r="Z756" s="114"/>
    </row>
    <row r="757" spans="1:26" ht="14.25" customHeight="1">
      <c r="A757" s="114"/>
      <c r="B757" s="114"/>
      <c r="C757" s="114"/>
      <c r="D757" s="114"/>
      <c r="E757" s="114"/>
      <c r="F757" s="114"/>
      <c r="G757" s="114"/>
      <c r="H757" s="114"/>
      <c r="I757" s="114"/>
      <c r="J757" s="114"/>
      <c r="K757" s="114"/>
      <c r="L757" s="114"/>
      <c r="M757" s="114"/>
      <c r="N757" s="114"/>
      <c r="O757" s="114"/>
      <c r="P757" s="114"/>
      <c r="Q757" s="114"/>
      <c r="R757" s="114"/>
      <c r="S757" s="114"/>
      <c r="T757" s="114"/>
      <c r="U757" s="114"/>
      <c r="V757" s="114"/>
      <c r="W757" s="114"/>
      <c r="X757" s="114"/>
      <c r="Y757" s="114"/>
      <c r="Z757" s="114"/>
    </row>
    <row r="758" spans="1:26" ht="14.25" customHeight="1">
      <c r="A758" s="114"/>
      <c r="B758" s="114"/>
      <c r="C758" s="114"/>
      <c r="D758" s="114"/>
      <c r="E758" s="114"/>
      <c r="F758" s="114"/>
      <c r="G758" s="114"/>
      <c r="H758" s="114"/>
      <c r="I758" s="114"/>
      <c r="J758" s="114"/>
      <c r="K758" s="114"/>
      <c r="L758" s="114"/>
      <c r="M758" s="114"/>
      <c r="N758" s="114"/>
      <c r="O758" s="114"/>
      <c r="P758" s="114"/>
      <c r="Q758" s="114"/>
      <c r="R758" s="114"/>
      <c r="S758" s="114"/>
      <c r="T758" s="114"/>
      <c r="U758" s="114"/>
      <c r="V758" s="114"/>
      <c r="W758" s="114"/>
      <c r="X758" s="114"/>
      <c r="Y758" s="114"/>
      <c r="Z758" s="114"/>
    </row>
    <row r="759" spans="1:26" ht="14.25" customHeight="1">
      <c r="A759" s="114"/>
      <c r="B759" s="114"/>
      <c r="C759" s="114"/>
      <c r="D759" s="114"/>
      <c r="E759" s="114"/>
      <c r="F759" s="114"/>
      <c r="G759" s="114"/>
      <c r="H759" s="114"/>
      <c r="I759" s="114"/>
      <c r="J759" s="114"/>
      <c r="K759" s="114"/>
      <c r="L759" s="114"/>
      <c r="M759" s="114"/>
      <c r="N759" s="114"/>
      <c r="O759" s="114"/>
      <c r="P759" s="114"/>
      <c r="Q759" s="114"/>
      <c r="R759" s="114"/>
      <c r="S759" s="114"/>
      <c r="T759" s="114"/>
      <c r="U759" s="114"/>
      <c r="V759" s="114"/>
      <c r="W759" s="114"/>
      <c r="X759" s="114"/>
      <c r="Y759" s="114"/>
      <c r="Z759" s="114"/>
    </row>
    <row r="760" spans="1:26" ht="14.25" customHeight="1">
      <c r="A760" s="114"/>
      <c r="B760" s="114"/>
      <c r="C760" s="114"/>
      <c r="D760" s="114"/>
      <c r="E760" s="114"/>
      <c r="F760" s="114"/>
      <c r="G760" s="114"/>
      <c r="H760" s="114"/>
      <c r="I760" s="114"/>
      <c r="J760" s="114"/>
      <c r="K760" s="114"/>
      <c r="L760" s="114"/>
      <c r="M760" s="114"/>
      <c r="N760" s="114"/>
      <c r="O760" s="114"/>
      <c r="P760" s="114"/>
      <c r="Q760" s="114"/>
      <c r="R760" s="114"/>
      <c r="S760" s="114"/>
      <c r="T760" s="114"/>
      <c r="U760" s="114"/>
      <c r="V760" s="114"/>
      <c r="W760" s="114"/>
      <c r="X760" s="114"/>
      <c r="Y760" s="114"/>
      <c r="Z760" s="114"/>
    </row>
    <row r="761" spans="1:26" ht="14.25" customHeight="1">
      <c r="A761" s="114"/>
      <c r="B761" s="114"/>
      <c r="C761" s="114"/>
      <c r="D761" s="114"/>
      <c r="E761" s="114"/>
      <c r="F761" s="114"/>
      <c r="G761" s="114"/>
      <c r="H761" s="114"/>
      <c r="I761" s="114"/>
      <c r="J761" s="114"/>
      <c r="K761" s="114"/>
      <c r="L761" s="114"/>
      <c r="M761" s="114"/>
      <c r="N761" s="114"/>
      <c r="O761" s="114"/>
      <c r="P761" s="114"/>
      <c r="Q761" s="114"/>
      <c r="R761" s="114"/>
      <c r="S761" s="114"/>
      <c r="T761" s="114"/>
      <c r="U761" s="114"/>
      <c r="V761" s="114"/>
      <c r="W761" s="114"/>
      <c r="X761" s="114"/>
      <c r="Y761" s="114"/>
      <c r="Z761" s="114"/>
    </row>
    <row r="762" spans="1:26" ht="14.25" customHeight="1">
      <c r="A762" s="114"/>
      <c r="B762" s="114"/>
      <c r="C762" s="114"/>
      <c r="D762" s="114"/>
      <c r="E762" s="114"/>
      <c r="F762" s="114"/>
      <c r="G762" s="114"/>
      <c r="H762" s="114"/>
      <c r="I762" s="114"/>
      <c r="J762" s="114"/>
      <c r="K762" s="114"/>
      <c r="L762" s="114"/>
      <c r="M762" s="114"/>
      <c r="N762" s="114"/>
      <c r="O762" s="114"/>
      <c r="P762" s="114"/>
      <c r="Q762" s="114"/>
      <c r="R762" s="114"/>
      <c r="S762" s="114"/>
      <c r="T762" s="114"/>
      <c r="U762" s="114"/>
      <c r="V762" s="114"/>
      <c r="W762" s="114"/>
      <c r="X762" s="114"/>
      <c r="Y762" s="114"/>
      <c r="Z762" s="114"/>
    </row>
    <row r="763" spans="1:26" ht="14.25" customHeight="1">
      <c r="A763" s="114"/>
      <c r="B763" s="114"/>
      <c r="C763" s="114"/>
      <c r="D763" s="114"/>
      <c r="E763" s="114"/>
      <c r="F763" s="114"/>
      <c r="G763" s="114"/>
      <c r="H763" s="114"/>
      <c r="I763" s="114"/>
      <c r="J763" s="114"/>
      <c r="K763" s="114"/>
      <c r="L763" s="114"/>
      <c r="M763" s="114"/>
      <c r="N763" s="114"/>
      <c r="O763" s="114"/>
      <c r="P763" s="114"/>
      <c r="Q763" s="114"/>
      <c r="R763" s="114"/>
      <c r="S763" s="114"/>
      <c r="T763" s="114"/>
      <c r="U763" s="114"/>
      <c r="V763" s="114"/>
      <c r="W763" s="114"/>
      <c r="X763" s="114"/>
      <c r="Y763" s="114"/>
      <c r="Z763" s="114"/>
    </row>
    <row r="764" spans="1:26" ht="14.25" customHeight="1">
      <c r="A764" s="114"/>
      <c r="B764" s="114"/>
      <c r="C764" s="114"/>
      <c r="D764" s="114"/>
      <c r="E764" s="114"/>
      <c r="F764" s="114"/>
      <c r="G764" s="114"/>
      <c r="H764" s="114"/>
      <c r="I764" s="114"/>
      <c r="J764" s="114"/>
      <c r="K764" s="114"/>
      <c r="L764" s="114"/>
      <c r="M764" s="114"/>
      <c r="N764" s="114"/>
      <c r="O764" s="114"/>
      <c r="P764" s="114"/>
      <c r="Q764" s="114"/>
      <c r="R764" s="114"/>
      <c r="S764" s="114"/>
      <c r="T764" s="114"/>
      <c r="U764" s="114"/>
      <c r="V764" s="114"/>
      <c r="W764" s="114"/>
      <c r="X764" s="114"/>
      <c r="Y764" s="114"/>
      <c r="Z764" s="114"/>
    </row>
    <row r="765" spans="1:26" ht="14.25" customHeight="1">
      <c r="A765" s="114"/>
      <c r="B765" s="114"/>
      <c r="C765" s="114"/>
      <c r="D765" s="114"/>
      <c r="E765" s="114"/>
      <c r="F765" s="114"/>
      <c r="G765" s="114"/>
      <c r="H765" s="114"/>
      <c r="I765" s="114"/>
      <c r="J765" s="114"/>
      <c r="K765" s="114"/>
      <c r="L765" s="114"/>
      <c r="M765" s="114"/>
      <c r="N765" s="114"/>
      <c r="O765" s="114"/>
      <c r="P765" s="114"/>
      <c r="Q765" s="114"/>
      <c r="R765" s="114"/>
      <c r="S765" s="114"/>
      <c r="T765" s="114"/>
      <c r="U765" s="114"/>
      <c r="V765" s="114"/>
      <c r="W765" s="114"/>
      <c r="X765" s="114"/>
      <c r="Y765" s="114"/>
      <c r="Z765" s="114"/>
    </row>
    <row r="766" spans="1:26" ht="14.25" customHeight="1">
      <c r="A766" s="114"/>
      <c r="B766" s="114"/>
      <c r="C766" s="114"/>
      <c r="D766" s="114"/>
      <c r="E766" s="114"/>
      <c r="F766" s="114"/>
      <c r="G766" s="114"/>
      <c r="H766" s="114"/>
      <c r="I766" s="114"/>
      <c r="J766" s="114"/>
      <c r="K766" s="114"/>
      <c r="L766" s="114"/>
      <c r="M766" s="114"/>
      <c r="N766" s="114"/>
      <c r="O766" s="114"/>
      <c r="P766" s="114"/>
      <c r="Q766" s="114"/>
      <c r="R766" s="114"/>
      <c r="S766" s="114"/>
      <c r="T766" s="114"/>
      <c r="U766" s="114"/>
      <c r="V766" s="114"/>
      <c r="W766" s="114"/>
      <c r="X766" s="114"/>
      <c r="Y766" s="114"/>
      <c r="Z766" s="114"/>
    </row>
    <row r="767" spans="1:26" ht="14.25" customHeight="1">
      <c r="A767" s="114"/>
      <c r="B767" s="114"/>
      <c r="C767" s="114"/>
      <c r="D767" s="114"/>
      <c r="E767" s="114"/>
      <c r="F767" s="114"/>
      <c r="G767" s="114"/>
      <c r="H767" s="114"/>
      <c r="I767" s="114"/>
      <c r="J767" s="114"/>
      <c r="K767" s="114"/>
      <c r="L767" s="114"/>
      <c r="M767" s="114"/>
      <c r="N767" s="114"/>
      <c r="O767" s="114"/>
      <c r="P767" s="114"/>
      <c r="Q767" s="114"/>
      <c r="R767" s="114"/>
      <c r="S767" s="114"/>
      <c r="T767" s="114"/>
      <c r="U767" s="114"/>
      <c r="V767" s="114"/>
      <c r="W767" s="114"/>
      <c r="X767" s="114"/>
      <c r="Y767" s="114"/>
      <c r="Z767" s="114"/>
    </row>
    <row r="768" spans="1:26" ht="14.25" customHeight="1">
      <c r="A768" s="114"/>
      <c r="B768" s="114"/>
      <c r="C768" s="114"/>
      <c r="D768" s="114"/>
      <c r="E768" s="114"/>
      <c r="F768" s="114"/>
      <c r="G768" s="114"/>
      <c r="H768" s="114"/>
      <c r="I768" s="114"/>
      <c r="J768" s="114"/>
      <c r="K768" s="114"/>
      <c r="L768" s="114"/>
      <c r="M768" s="114"/>
      <c r="N768" s="114"/>
      <c r="O768" s="114"/>
      <c r="P768" s="114"/>
      <c r="Q768" s="114"/>
      <c r="R768" s="114"/>
      <c r="S768" s="114"/>
      <c r="T768" s="114"/>
      <c r="U768" s="114"/>
      <c r="V768" s="114"/>
      <c r="W768" s="114"/>
      <c r="X768" s="114"/>
      <c r="Y768" s="114"/>
      <c r="Z768" s="114"/>
    </row>
    <row r="769" spans="1:26" ht="14.25" customHeight="1">
      <c r="A769" s="114"/>
      <c r="B769" s="114"/>
      <c r="C769" s="114"/>
      <c r="D769" s="114"/>
      <c r="E769" s="114"/>
      <c r="F769" s="114"/>
      <c r="G769" s="114"/>
      <c r="H769" s="114"/>
      <c r="I769" s="114"/>
      <c r="J769" s="114"/>
      <c r="K769" s="114"/>
      <c r="L769" s="114"/>
      <c r="M769" s="114"/>
      <c r="N769" s="114"/>
      <c r="O769" s="114"/>
      <c r="P769" s="114"/>
      <c r="Q769" s="114"/>
      <c r="R769" s="114"/>
      <c r="S769" s="114"/>
      <c r="T769" s="114"/>
      <c r="U769" s="114"/>
      <c r="V769" s="114"/>
      <c r="W769" s="114"/>
      <c r="X769" s="114"/>
      <c r="Y769" s="114"/>
      <c r="Z769" s="114"/>
    </row>
    <row r="770" spans="1:26" ht="14.25" customHeight="1">
      <c r="A770" s="114"/>
      <c r="B770" s="114"/>
      <c r="C770" s="114"/>
      <c r="D770" s="114"/>
      <c r="E770" s="114"/>
      <c r="F770" s="114"/>
      <c r="G770" s="114"/>
      <c r="H770" s="114"/>
      <c r="I770" s="114"/>
      <c r="J770" s="114"/>
      <c r="K770" s="114"/>
      <c r="L770" s="114"/>
      <c r="M770" s="114"/>
      <c r="N770" s="114"/>
      <c r="O770" s="114"/>
      <c r="P770" s="114"/>
      <c r="Q770" s="114"/>
      <c r="R770" s="114"/>
      <c r="S770" s="114"/>
      <c r="T770" s="114"/>
      <c r="U770" s="114"/>
      <c r="V770" s="114"/>
      <c r="W770" s="114"/>
      <c r="X770" s="114"/>
      <c r="Y770" s="114"/>
      <c r="Z770" s="114"/>
    </row>
    <row r="771" spans="1:26" ht="14.25" customHeight="1">
      <c r="A771" s="114"/>
      <c r="B771" s="114"/>
      <c r="C771" s="114"/>
      <c r="D771" s="114"/>
      <c r="E771" s="114"/>
      <c r="F771" s="114"/>
      <c r="G771" s="114"/>
      <c r="H771" s="114"/>
      <c r="I771" s="114"/>
      <c r="J771" s="114"/>
      <c r="K771" s="114"/>
      <c r="L771" s="114"/>
      <c r="M771" s="114"/>
      <c r="N771" s="114"/>
      <c r="O771" s="114"/>
      <c r="P771" s="114"/>
      <c r="Q771" s="114"/>
      <c r="R771" s="114"/>
      <c r="S771" s="114"/>
      <c r="T771" s="114"/>
      <c r="U771" s="114"/>
      <c r="V771" s="114"/>
      <c r="W771" s="114"/>
      <c r="X771" s="114"/>
      <c r="Y771" s="114"/>
      <c r="Z771" s="114"/>
    </row>
    <row r="772" spans="1:26" ht="14.25" customHeight="1">
      <c r="A772" s="114"/>
      <c r="B772" s="114"/>
      <c r="C772" s="114"/>
      <c r="D772" s="114"/>
      <c r="E772" s="114"/>
      <c r="F772" s="114"/>
      <c r="G772" s="114"/>
      <c r="H772" s="114"/>
      <c r="I772" s="114"/>
      <c r="J772" s="114"/>
      <c r="K772" s="114"/>
      <c r="L772" s="114"/>
      <c r="M772" s="114"/>
      <c r="N772" s="114"/>
      <c r="O772" s="114"/>
      <c r="P772" s="114"/>
      <c r="Q772" s="114"/>
      <c r="R772" s="114"/>
      <c r="S772" s="114"/>
      <c r="T772" s="114"/>
      <c r="U772" s="114"/>
      <c r="V772" s="114"/>
      <c r="W772" s="114"/>
      <c r="X772" s="114"/>
      <c r="Y772" s="114"/>
      <c r="Z772" s="114"/>
    </row>
    <row r="773" spans="1:26" ht="14.25" customHeight="1">
      <c r="A773" s="114"/>
      <c r="B773" s="114"/>
      <c r="C773" s="114"/>
      <c r="D773" s="114"/>
      <c r="E773" s="114"/>
      <c r="F773" s="114"/>
      <c r="G773" s="114"/>
      <c r="H773" s="114"/>
      <c r="I773" s="114"/>
      <c r="J773" s="114"/>
      <c r="K773" s="114"/>
      <c r="L773" s="114"/>
      <c r="M773" s="114"/>
      <c r="N773" s="114"/>
      <c r="O773" s="114"/>
      <c r="P773" s="114"/>
      <c r="Q773" s="114"/>
      <c r="R773" s="114"/>
      <c r="S773" s="114"/>
      <c r="T773" s="114"/>
      <c r="U773" s="114"/>
      <c r="V773" s="114"/>
      <c r="W773" s="114"/>
      <c r="X773" s="114"/>
      <c r="Y773" s="114"/>
      <c r="Z773" s="114"/>
    </row>
    <row r="774" spans="1:26" ht="14.25" customHeight="1">
      <c r="A774" s="114"/>
      <c r="B774" s="114"/>
      <c r="C774" s="114"/>
      <c r="D774" s="114"/>
      <c r="E774" s="114"/>
      <c r="F774" s="114"/>
      <c r="G774" s="114"/>
      <c r="H774" s="114"/>
      <c r="I774" s="114"/>
      <c r="J774" s="114"/>
      <c r="K774" s="114"/>
      <c r="L774" s="114"/>
      <c r="M774" s="114"/>
      <c r="N774" s="114"/>
      <c r="O774" s="114"/>
      <c r="P774" s="114"/>
      <c r="Q774" s="114"/>
      <c r="R774" s="114"/>
      <c r="S774" s="114"/>
      <c r="T774" s="114"/>
      <c r="U774" s="114"/>
      <c r="V774" s="114"/>
      <c r="W774" s="114"/>
      <c r="X774" s="114"/>
      <c r="Y774" s="114"/>
      <c r="Z774" s="114"/>
    </row>
    <row r="775" spans="1:26" ht="14.25" customHeight="1">
      <c r="A775" s="114"/>
      <c r="B775" s="114"/>
      <c r="C775" s="114"/>
      <c r="D775" s="114"/>
      <c r="E775" s="114"/>
      <c r="F775" s="114"/>
      <c r="G775" s="114"/>
      <c r="H775" s="114"/>
      <c r="I775" s="114"/>
      <c r="J775" s="114"/>
      <c r="K775" s="114"/>
      <c r="L775" s="114"/>
      <c r="M775" s="114"/>
      <c r="N775" s="114"/>
      <c r="O775" s="114"/>
      <c r="P775" s="114"/>
      <c r="Q775" s="114"/>
      <c r="R775" s="114"/>
      <c r="S775" s="114"/>
      <c r="T775" s="114"/>
      <c r="U775" s="114"/>
      <c r="V775" s="114"/>
      <c r="W775" s="114"/>
      <c r="X775" s="114"/>
      <c r="Y775" s="114"/>
      <c r="Z775" s="114"/>
    </row>
    <row r="776" spans="1:26" ht="14.25" customHeight="1">
      <c r="A776" s="114"/>
      <c r="B776" s="114"/>
      <c r="C776" s="114"/>
      <c r="D776" s="114"/>
      <c r="E776" s="114"/>
      <c r="F776" s="114"/>
      <c r="G776" s="114"/>
      <c r="H776" s="114"/>
      <c r="I776" s="114"/>
      <c r="J776" s="114"/>
      <c r="K776" s="114"/>
      <c r="L776" s="114"/>
      <c r="M776" s="114"/>
      <c r="N776" s="114"/>
      <c r="O776" s="114"/>
      <c r="P776" s="114"/>
      <c r="Q776" s="114"/>
      <c r="R776" s="114"/>
      <c r="S776" s="114"/>
      <c r="T776" s="114"/>
      <c r="U776" s="114"/>
      <c r="V776" s="114"/>
      <c r="W776" s="114"/>
      <c r="X776" s="114"/>
      <c r="Y776" s="114"/>
      <c r="Z776" s="114"/>
    </row>
    <row r="777" spans="1:26" ht="14.25" customHeight="1">
      <c r="A777" s="114"/>
      <c r="B777" s="114"/>
      <c r="C777" s="114"/>
      <c r="D777" s="114"/>
      <c r="E777" s="114"/>
      <c r="F777" s="114"/>
      <c r="G777" s="114"/>
      <c r="H777" s="114"/>
      <c r="I777" s="114"/>
      <c r="J777" s="114"/>
      <c r="K777" s="114"/>
      <c r="L777" s="114"/>
      <c r="M777" s="114"/>
      <c r="N777" s="114"/>
      <c r="O777" s="114"/>
      <c r="P777" s="114"/>
      <c r="Q777" s="114"/>
      <c r="R777" s="114"/>
      <c r="S777" s="114"/>
      <c r="T777" s="114"/>
      <c r="U777" s="114"/>
      <c r="V777" s="114"/>
      <c r="W777" s="114"/>
      <c r="X777" s="114"/>
      <c r="Y777" s="114"/>
      <c r="Z777" s="114"/>
    </row>
    <row r="778" spans="1:26" ht="14.25" customHeight="1">
      <c r="A778" s="114"/>
      <c r="B778" s="114"/>
      <c r="C778" s="114"/>
      <c r="D778" s="114"/>
      <c r="E778" s="114"/>
      <c r="F778" s="114"/>
      <c r="G778" s="114"/>
      <c r="H778" s="114"/>
      <c r="I778" s="114"/>
      <c r="J778" s="114"/>
      <c r="K778" s="114"/>
      <c r="L778" s="114"/>
      <c r="M778" s="114"/>
      <c r="N778" s="114"/>
      <c r="O778" s="114"/>
      <c r="P778" s="114"/>
      <c r="Q778" s="114"/>
      <c r="R778" s="114"/>
      <c r="S778" s="114"/>
      <c r="T778" s="114"/>
      <c r="U778" s="114"/>
      <c r="V778" s="114"/>
      <c r="W778" s="114"/>
      <c r="X778" s="114"/>
      <c r="Y778" s="114"/>
      <c r="Z778" s="114"/>
    </row>
    <row r="779" spans="1:26" ht="14.25" customHeight="1">
      <c r="A779" s="114"/>
      <c r="B779" s="114"/>
      <c r="C779" s="114"/>
      <c r="D779" s="114"/>
      <c r="E779" s="114"/>
      <c r="F779" s="114"/>
      <c r="G779" s="114"/>
      <c r="H779" s="114"/>
      <c r="I779" s="114"/>
      <c r="J779" s="114"/>
      <c r="K779" s="114"/>
      <c r="L779" s="114"/>
      <c r="M779" s="114"/>
      <c r="N779" s="114"/>
      <c r="O779" s="114"/>
      <c r="P779" s="114"/>
      <c r="Q779" s="114"/>
      <c r="R779" s="114"/>
      <c r="S779" s="114"/>
      <c r="T779" s="114"/>
      <c r="U779" s="114"/>
      <c r="V779" s="114"/>
      <c r="W779" s="114"/>
      <c r="X779" s="114"/>
      <c r="Y779" s="114"/>
      <c r="Z779" s="114"/>
    </row>
    <row r="780" spans="1:26" ht="14.25" customHeight="1">
      <c r="A780" s="114"/>
      <c r="B780" s="114"/>
      <c r="C780" s="114"/>
      <c r="D780" s="114"/>
      <c r="E780" s="114"/>
      <c r="F780" s="114"/>
      <c r="G780" s="114"/>
      <c r="H780" s="114"/>
      <c r="I780" s="114"/>
      <c r="J780" s="114"/>
      <c r="K780" s="114"/>
      <c r="L780" s="114"/>
      <c r="M780" s="114"/>
      <c r="N780" s="114"/>
      <c r="O780" s="114"/>
      <c r="P780" s="114"/>
      <c r="Q780" s="114"/>
      <c r="R780" s="114"/>
      <c r="S780" s="114"/>
      <c r="T780" s="114"/>
      <c r="U780" s="114"/>
      <c r="V780" s="114"/>
      <c r="W780" s="114"/>
      <c r="X780" s="114"/>
      <c r="Y780" s="114"/>
      <c r="Z780" s="114"/>
    </row>
    <row r="781" spans="1:26" ht="14.25" customHeight="1">
      <c r="A781" s="114"/>
      <c r="B781" s="114"/>
      <c r="C781" s="114"/>
      <c r="D781" s="114"/>
      <c r="E781" s="114"/>
      <c r="F781" s="114"/>
      <c r="G781" s="114"/>
      <c r="H781" s="114"/>
      <c r="I781" s="114"/>
      <c r="J781" s="114"/>
      <c r="K781" s="114"/>
      <c r="L781" s="114"/>
      <c r="M781" s="114"/>
      <c r="N781" s="114"/>
      <c r="O781" s="114"/>
      <c r="P781" s="114"/>
      <c r="Q781" s="114"/>
      <c r="R781" s="114"/>
      <c r="S781" s="114"/>
      <c r="T781" s="114"/>
      <c r="U781" s="114"/>
      <c r="V781" s="114"/>
      <c r="W781" s="114"/>
      <c r="X781" s="114"/>
      <c r="Y781" s="114"/>
      <c r="Z781" s="114"/>
    </row>
    <row r="782" spans="1:26" ht="14.25" customHeight="1">
      <c r="A782" s="114"/>
      <c r="B782" s="114"/>
      <c r="C782" s="114"/>
      <c r="D782" s="114"/>
      <c r="E782" s="114"/>
      <c r="F782" s="114"/>
      <c r="G782" s="114"/>
      <c r="H782" s="114"/>
      <c r="I782" s="114"/>
      <c r="J782" s="114"/>
      <c r="K782" s="114"/>
      <c r="L782" s="114"/>
      <c r="M782" s="114"/>
      <c r="N782" s="114"/>
      <c r="O782" s="114"/>
      <c r="P782" s="114"/>
      <c r="Q782" s="114"/>
      <c r="R782" s="114"/>
      <c r="S782" s="114"/>
      <c r="T782" s="114"/>
      <c r="U782" s="114"/>
      <c r="V782" s="114"/>
      <c r="W782" s="114"/>
      <c r="X782" s="114"/>
      <c r="Y782" s="114"/>
      <c r="Z782" s="114"/>
    </row>
    <row r="783" spans="1:26" ht="14.25" customHeight="1">
      <c r="A783" s="114"/>
      <c r="B783" s="114"/>
      <c r="C783" s="114"/>
      <c r="D783" s="114"/>
      <c r="E783" s="114"/>
      <c r="F783" s="114"/>
      <c r="G783" s="114"/>
      <c r="H783" s="114"/>
      <c r="I783" s="114"/>
      <c r="J783" s="114"/>
      <c r="K783" s="114"/>
      <c r="L783" s="114"/>
      <c r="M783" s="114"/>
      <c r="N783" s="114"/>
      <c r="O783" s="114"/>
      <c r="P783" s="114"/>
      <c r="Q783" s="114"/>
      <c r="R783" s="114"/>
      <c r="S783" s="114"/>
      <c r="T783" s="114"/>
      <c r="U783" s="114"/>
      <c r="V783" s="114"/>
      <c r="W783" s="114"/>
      <c r="X783" s="114"/>
      <c r="Y783" s="114"/>
      <c r="Z783" s="114"/>
    </row>
    <row r="784" spans="1:26" ht="14.25" customHeight="1">
      <c r="A784" s="114"/>
      <c r="B784" s="114"/>
      <c r="C784" s="114"/>
      <c r="D784" s="114"/>
      <c r="E784" s="114"/>
      <c r="F784" s="114"/>
      <c r="G784" s="114"/>
      <c r="H784" s="114"/>
      <c r="I784" s="114"/>
      <c r="J784" s="114"/>
      <c r="K784" s="114"/>
      <c r="L784" s="114"/>
      <c r="M784" s="114"/>
      <c r="N784" s="114"/>
      <c r="O784" s="114"/>
      <c r="P784" s="114"/>
      <c r="Q784" s="114"/>
      <c r="R784" s="114"/>
      <c r="S784" s="114"/>
      <c r="T784" s="114"/>
      <c r="U784" s="114"/>
      <c r="V784" s="114"/>
      <c r="W784" s="114"/>
      <c r="X784" s="114"/>
      <c r="Y784" s="114"/>
      <c r="Z784" s="114"/>
    </row>
    <row r="785" spans="1:26" ht="14.25" customHeight="1">
      <c r="A785" s="114"/>
      <c r="B785" s="114"/>
      <c r="C785" s="114"/>
      <c r="D785" s="114"/>
      <c r="E785" s="114"/>
      <c r="F785" s="114"/>
      <c r="G785" s="114"/>
      <c r="H785" s="114"/>
      <c r="I785" s="114"/>
      <c r="J785" s="114"/>
      <c r="K785" s="114"/>
      <c r="L785" s="114"/>
      <c r="M785" s="114"/>
      <c r="N785" s="114"/>
      <c r="O785" s="114"/>
      <c r="P785" s="114"/>
      <c r="Q785" s="114"/>
      <c r="R785" s="114"/>
      <c r="S785" s="114"/>
      <c r="T785" s="114"/>
      <c r="U785" s="114"/>
      <c r="V785" s="114"/>
      <c r="W785" s="114"/>
      <c r="X785" s="114"/>
      <c r="Y785" s="114"/>
      <c r="Z785" s="114"/>
    </row>
    <row r="786" spans="1:26" ht="14.25" customHeight="1">
      <c r="A786" s="114"/>
      <c r="B786" s="114"/>
      <c r="C786" s="114"/>
      <c r="D786" s="114"/>
      <c r="E786" s="114"/>
      <c r="F786" s="114"/>
      <c r="G786" s="114"/>
      <c r="H786" s="114"/>
      <c r="I786" s="114"/>
      <c r="J786" s="114"/>
      <c r="K786" s="114"/>
      <c r="L786" s="114"/>
      <c r="M786" s="114"/>
      <c r="N786" s="114"/>
      <c r="O786" s="114"/>
      <c r="P786" s="114"/>
      <c r="Q786" s="114"/>
      <c r="R786" s="114"/>
      <c r="S786" s="114"/>
      <c r="T786" s="114"/>
      <c r="U786" s="114"/>
      <c r="V786" s="114"/>
      <c r="W786" s="114"/>
      <c r="X786" s="114"/>
      <c r="Y786" s="114"/>
      <c r="Z786" s="114"/>
    </row>
    <row r="787" spans="1:26" ht="14.25" customHeight="1">
      <c r="A787" s="114"/>
      <c r="B787" s="114"/>
      <c r="C787" s="114"/>
      <c r="D787" s="114"/>
      <c r="E787" s="114"/>
      <c r="F787" s="114"/>
      <c r="G787" s="114"/>
      <c r="H787" s="114"/>
      <c r="I787" s="114"/>
      <c r="J787" s="114"/>
      <c r="K787" s="114"/>
      <c r="L787" s="114"/>
      <c r="M787" s="114"/>
      <c r="N787" s="114"/>
      <c r="O787" s="114"/>
      <c r="P787" s="114"/>
      <c r="Q787" s="114"/>
      <c r="R787" s="114"/>
      <c r="S787" s="114"/>
      <c r="T787" s="114"/>
      <c r="U787" s="114"/>
      <c r="V787" s="114"/>
      <c r="W787" s="114"/>
      <c r="X787" s="114"/>
      <c r="Y787" s="114"/>
      <c r="Z787" s="114"/>
    </row>
    <row r="788" spans="1:26" ht="14.25" customHeight="1">
      <c r="A788" s="114"/>
      <c r="B788" s="114"/>
      <c r="C788" s="114"/>
      <c r="D788" s="114"/>
      <c r="E788" s="114"/>
      <c r="F788" s="114"/>
      <c r="G788" s="114"/>
      <c r="H788" s="114"/>
      <c r="I788" s="114"/>
      <c r="J788" s="114"/>
      <c r="K788" s="114"/>
      <c r="L788" s="114"/>
      <c r="M788" s="114"/>
      <c r="N788" s="114"/>
      <c r="O788" s="114"/>
      <c r="P788" s="114"/>
      <c r="Q788" s="114"/>
      <c r="R788" s="114"/>
      <c r="S788" s="114"/>
      <c r="T788" s="114"/>
      <c r="U788" s="114"/>
      <c r="V788" s="114"/>
      <c r="W788" s="114"/>
      <c r="X788" s="114"/>
      <c r="Y788" s="114"/>
      <c r="Z788" s="114"/>
    </row>
    <row r="789" spans="1:26" ht="14.25" customHeight="1">
      <c r="A789" s="114"/>
      <c r="B789" s="114"/>
      <c r="C789" s="114"/>
      <c r="D789" s="114"/>
      <c r="E789" s="114"/>
      <c r="F789" s="114"/>
      <c r="G789" s="114"/>
      <c r="H789" s="114"/>
      <c r="I789" s="114"/>
      <c r="J789" s="114"/>
      <c r="K789" s="114"/>
      <c r="L789" s="114"/>
      <c r="M789" s="114"/>
      <c r="N789" s="114"/>
      <c r="O789" s="114"/>
      <c r="P789" s="114"/>
      <c r="Q789" s="114"/>
      <c r="R789" s="114"/>
      <c r="S789" s="114"/>
      <c r="T789" s="114"/>
      <c r="U789" s="114"/>
      <c r="V789" s="114"/>
      <c r="W789" s="114"/>
      <c r="X789" s="114"/>
      <c r="Y789" s="114"/>
      <c r="Z789" s="114"/>
    </row>
    <row r="790" spans="1:26" ht="14.25" customHeight="1">
      <c r="A790" s="114"/>
      <c r="B790" s="114"/>
      <c r="C790" s="114"/>
      <c r="D790" s="114"/>
      <c r="E790" s="114"/>
      <c r="F790" s="114"/>
      <c r="G790" s="114"/>
      <c r="H790" s="114"/>
      <c r="I790" s="114"/>
      <c r="J790" s="114"/>
      <c r="K790" s="114"/>
      <c r="L790" s="114"/>
      <c r="M790" s="114"/>
      <c r="N790" s="114"/>
      <c r="O790" s="114"/>
      <c r="P790" s="114"/>
      <c r="Q790" s="114"/>
      <c r="R790" s="114"/>
      <c r="S790" s="114"/>
      <c r="T790" s="114"/>
      <c r="U790" s="114"/>
      <c r="V790" s="114"/>
      <c r="W790" s="114"/>
      <c r="X790" s="114"/>
      <c r="Y790" s="114"/>
      <c r="Z790" s="114"/>
    </row>
    <row r="791" spans="1:26" ht="14.25" customHeight="1">
      <c r="A791" s="114"/>
      <c r="B791" s="114"/>
      <c r="C791" s="114"/>
      <c r="D791" s="114"/>
      <c r="E791" s="114"/>
      <c r="F791" s="114"/>
      <c r="G791" s="114"/>
      <c r="H791" s="114"/>
      <c r="I791" s="114"/>
      <c r="J791" s="114"/>
      <c r="K791" s="114"/>
      <c r="L791" s="114"/>
      <c r="M791" s="114"/>
      <c r="N791" s="114"/>
      <c r="O791" s="114"/>
      <c r="P791" s="114"/>
      <c r="Q791" s="114"/>
      <c r="R791" s="114"/>
      <c r="S791" s="114"/>
      <c r="T791" s="114"/>
      <c r="U791" s="114"/>
      <c r="V791" s="114"/>
      <c r="W791" s="114"/>
      <c r="X791" s="114"/>
      <c r="Y791" s="114"/>
      <c r="Z791" s="114"/>
    </row>
    <row r="792" spans="1:26" ht="14.25" customHeight="1">
      <c r="A792" s="114"/>
      <c r="B792" s="114"/>
      <c r="C792" s="114"/>
      <c r="D792" s="114"/>
      <c r="E792" s="114"/>
      <c r="F792" s="114"/>
      <c r="G792" s="114"/>
      <c r="H792" s="114"/>
      <c r="I792" s="114"/>
      <c r="J792" s="114"/>
      <c r="K792" s="114"/>
      <c r="L792" s="114"/>
      <c r="M792" s="114"/>
      <c r="N792" s="114"/>
      <c r="O792" s="114"/>
      <c r="P792" s="114"/>
      <c r="Q792" s="114"/>
      <c r="R792" s="114"/>
      <c r="S792" s="114"/>
      <c r="T792" s="114"/>
      <c r="U792" s="114"/>
      <c r="V792" s="114"/>
      <c r="W792" s="114"/>
      <c r="X792" s="114"/>
      <c r="Y792" s="114"/>
      <c r="Z792" s="114"/>
    </row>
    <row r="793" spans="1:26" ht="14.25" customHeight="1">
      <c r="A793" s="114"/>
      <c r="B793" s="114"/>
      <c r="C793" s="114"/>
      <c r="D793" s="114"/>
      <c r="E793" s="114"/>
      <c r="F793" s="114"/>
      <c r="G793" s="114"/>
      <c r="H793" s="114"/>
      <c r="I793" s="114"/>
      <c r="J793" s="114"/>
      <c r="K793" s="114"/>
      <c r="L793" s="114"/>
      <c r="M793" s="114"/>
      <c r="N793" s="114"/>
      <c r="O793" s="114"/>
      <c r="P793" s="114"/>
      <c r="Q793" s="114"/>
      <c r="R793" s="114"/>
      <c r="S793" s="114"/>
      <c r="T793" s="114"/>
      <c r="U793" s="114"/>
      <c r="V793" s="114"/>
      <c r="W793" s="114"/>
      <c r="X793" s="114"/>
      <c r="Y793" s="114"/>
      <c r="Z793" s="114"/>
    </row>
    <row r="794" spans="1:26" ht="14.25" customHeight="1">
      <c r="A794" s="114"/>
      <c r="B794" s="114"/>
      <c r="C794" s="114"/>
      <c r="D794" s="114"/>
      <c r="E794" s="114"/>
      <c r="F794" s="114"/>
      <c r="G794" s="114"/>
      <c r="H794" s="114"/>
      <c r="I794" s="114"/>
      <c r="J794" s="114"/>
      <c r="K794" s="114"/>
      <c r="L794" s="114"/>
      <c r="M794" s="114"/>
      <c r="N794" s="114"/>
      <c r="O794" s="114"/>
      <c r="P794" s="114"/>
      <c r="Q794" s="114"/>
      <c r="R794" s="114"/>
      <c r="S794" s="114"/>
      <c r="T794" s="114"/>
      <c r="U794" s="114"/>
      <c r="V794" s="114"/>
      <c r="W794" s="114"/>
      <c r="X794" s="114"/>
      <c r="Y794" s="114"/>
      <c r="Z794" s="114"/>
    </row>
    <row r="795" spans="1:26" ht="14.25" customHeight="1">
      <c r="A795" s="114"/>
      <c r="B795" s="114"/>
      <c r="C795" s="114"/>
      <c r="D795" s="114"/>
      <c r="E795" s="114"/>
      <c r="F795" s="114"/>
      <c r="G795" s="114"/>
      <c r="H795" s="114"/>
      <c r="I795" s="114"/>
      <c r="J795" s="114"/>
      <c r="K795" s="114"/>
      <c r="L795" s="114"/>
      <c r="M795" s="114"/>
      <c r="N795" s="114"/>
      <c r="O795" s="114"/>
      <c r="P795" s="114"/>
      <c r="Q795" s="114"/>
      <c r="R795" s="114"/>
      <c r="S795" s="114"/>
      <c r="T795" s="114"/>
      <c r="U795" s="114"/>
      <c r="V795" s="114"/>
      <c r="W795" s="114"/>
      <c r="X795" s="114"/>
      <c r="Y795" s="114"/>
      <c r="Z795" s="114"/>
    </row>
    <row r="796" spans="1:26" ht="14.25" customHeight="1">
      <c r="A796" s="114"/>
      <c r="B796" s="114"/>
      <c r="C796" s="114"/>
      <c r="D796" s="114"/>
      <c r="E796" s="114"/>
      <c r="F796" s="114"/>
      <c r="G796" s="114"/>
      <c r="H796" s="114"/>
      <c r="I796" s="114"/>
      <c r="J796" s="114"/>
      <c r="K796" s="114"/>
      <c r="L796" s="114"/>
      <c r="M796" s="114"/>
      <c r="N796" s="114"/>
      <c r="O796" s="114"/>
      <c r="P796" s="114"/>
      <c r="Q796" s="114"/>
      <c r="R796" s="114"/>
      <c r="S796" s="114"/>
      <c r="T796" s="114"/>
      <c r="U796" s="114"/>
      <c r="V796" s="114"/>
      <c r="W796" s="114"/>
      <c r="X796" s="114"/>
      <c r="Y796" s="114"/>
      <c r="Z796" s="114"/>
    </row>
    <row r="797" spans="1:26" ht="14.25" customHeight="1">
      <c r="A797" s="114"/>
      <c r="B797" s="114"/>
      <c r="C797" s="114"/>
      <c r="D797" s="114"/>
      <c r="E797" s="114"/>
      <c r="F797" s="114"/>
      <c r="G797" s="114"/>
      <c r="H797" s="114"/>
      <c r="I797" s="114"/>
      <c r="J797" s="114"/>
      <c r="K797" s="114"/>
      <c r="L797" s="114"/>
      <c r="M797" s="114"/>
      <c r="N797" s="114"/>
      <c r="O797" s="114"/>
      <c r="P797" s="114"/>
      <c r="Q797" s="114"/>
      <c r="R797" s="114"/>
      <c r="S797" s="114"/>
      <c r="T797" s="114"/>
      <c r="U797" s="114"/>
      <c r="V797" s="114"/>
      <c r="W797" s="114"/>
      <c r="X797" s="114"/>
      <c r="Y797" s="114"/>
      <c r="Z797" s="114"/>
    </row>
    <row r="798" spans="1:26" ht="14.25" customHeight="1">
      <c r="A798" s="114"/>
      <c r="B798" s="114"/>
      <c r="C798" s="114"/>
      <c r="D798" s="114"/>
      <c r="E798" s="114"/>
      <c r="F798" s="114"/>
      <c r="G798" s="114"/>
      <c r="H798" s="114"/>
      <c r="I798" s="114"/>
      <c r="J798" s="114"/>
      <c r="K798" s="114"/>
      <c r="L798" s="114"/>
      <c r="M798" s="114"/>
      <c r="N798" s="114"/>
      <c r="O798" s="114"/>
      <c r="P798" s="114"/>
      <c r="Q798" s="114"/>
      <c r="R798" s="114"/>
      <c r="S798" s="114"/>
      <c r="T798" s="114"/>
      <c r="U798" s="114"/>
      <c r="V798" s="114"/>
      <c r="W798" s="114"/>
      <c r="X798" s="114"/>
      <c r="Y798" s="114"/>
      <c r="Z798" s="114"/>
    </row>
    <row r="799" spans="1:26" ht="14.25" customHeight="1">
      <c r="A799" s="114"/>
      <c r="B799" s="114"/>
      <c r="C799" s="114"/>
      <c r="D799" s="114"/>
      <c r="E799" s="114"/>
      <c r="F799" s="114"/>
      <c r="G799" s="114"/>
      <c r="H799" s="114"/>
      <c r="I799" s="114"/>
      <c r="J799" s="114"/>
      <c r="K799" s="114"/>
      <c r="L799" s="114"/>
      <c r="M799" s="114"/>
      <c r="N799" s="114"/>
      <c r="O799" s="114"/>
      <c r="P799" s="114"/>
      <c r="Q799" s="114"/>
      <c r="R799" s="114"/>
      <c r="S799" s="114"/>
      <c r="T799" s="114"/>
      <c r="U799" s="114"/>
      <c r="V799" s="114"/>
      <c r="W799" s="114"/>
      <c r="X799" s="114"/>
      <c r="Y799" s="114"/>
      <c r="Z799" s="114"/>
    </row>
    <row r="800" spans="1:26" ht="14.25" customHeight="1">
      <c r="A800" s="114"/>
      <c r="B800" s="114"/>
      <c r="C800" s="114"/>
      <c r="D800" s="114"/>
      <c r="E800" s="114"/>
      <c r="F800" s="114"/>
      <c r="G800" s="114"/>
      <c r="H800" s="114"/>
      <c r="I800" s="114"/>
      <c r="J800" s="114"/>
      <c r="K800" s="114"/>
      <c r="L800" s="114"/>
      <c r="M800" s="114"/>
      <c r="N800" s="114"/>
      <c r="O800" s="114"/>
      <c r="P800" s="114"/>
      <c r="Q800" s="114"/>
      <c r="R800" s="114"/>
      <c r="S800" s="114"/>
      <c r="T800" s="114"/>
      <c r="U800" s="114"/>
      <c r="V800" s="114"/>
      <c r="W800" s="114"/>
      <c r="X800" s="114"/>
      <c r="Y800" s="114"/>
      <c r="Z800" s="114"/>
    </row>
    <row r="801" spans="1:26" ht="14.25" customHeight="1">
      <c r="A801" s="114"/>
      <c r="B801" s="114"/>
      <c r="C801" s="114"/>
      <c r="D801" s="114"/>
      <c r="E801" s="114"/>
      <c r="F801" s="114"/>
      <c r="G801" s="114"/>
      <c r="H801" s="114"/>
      <c r="I801" s="114"/>
      <c r="J801" s="114"/>
      <c r="K801" s="114"/>
      <c r="L801" s="114"/>
      <c r="M801" s="114"/>
      <c r="N801" s="114"/>
      <c r="O801" s="114"/>
      <c r="P801" s="114"/>
      <c r="Q801" s="114"/>
      <c r="R801" s="114"/>
      <c r="S801" s="114"/>
      <c r="T801" s="114"/>
      <c r="U801" s="114"/>
      <c r="V801" s="114"/>
      <c r="W801" s="114"/>
      <c r="X801" s="114"/>
      <c r="Y801" s="114"/>
      <c r="Z801" s="114"/>
    </row>
    <row r="802" spans="1:26" ht="14.25" customHeight="1">
      <c r="A802" s="114"/>
      <c r="B802" s="114"/>
      <c r="C802" s="114"/>
      <c r="D802" s="114"/>
      <c r="E802" s="114"/>
      <c r="F802" s="114"/>
      <c r="G802" s="114"/>
      <c r="H802" s="114"/>
      <c r="I802" s="114"/>
      <c r="J802" s="114"/>
      <c r="K802" s="114"/>
      <c r="L802" s="114"/>
      <c r="M802" s="114"/>
      <c r="N802" s="114"/>
      <c r="O802" s="114"/>
      <c r="P802" s="114"/>
      <c r="Q802" s="114"/>
      <c r="R802" s="114"/>
      <c r="S802" s="114"/>
      <c r="T802" s="114"/>
      <c r="U802" s="114"/>
      <c r="V802" s="114"/>
      <c r="W802" s="114"/>
      <c r="X802" s="114"/>
      <c r="Y802" s="114"/>
      <c r="Z802" s="114"/>
    </row>
    <row r="803" spans="1:26" ht="14.25" customHeight="1">
      <c r="A803" s="114"/>
      <c r="B803" s="114"/>
      <c r="C803" s="114"/>
      <c r="D803" s="114"/>
      <c r="E803" s="114"/>
      <c r="F803" s="114"/>
      <c r="G803" s="114"/>
      <c r="H803" s="114"/>
      <c r="I803" s="114"/>
      <c r="J803" s="114"/>
      <c r="K803" s="114"/>
      <c r="L803" s="114"/>
      <c r="M803" s="114"/>
      <c r="N803" s="114"/>
      <c r="O803" s="114"/>
      <c r="P803" s="114"/>
      <c r="Q803" s="114"/>
      <c r="R803" s="114"/>
      <c r="S803" s="114"/>
      <c r="T803" s="114"/>
      <c r="U803" s="114"/>
      <c r="V803" s="114"/>
      <c r="W803" s="114"/>
      <c r="X803" s="114"/>
      <c r="Y803" s="114"/>
      <c r="Z803" s="114"/>
    </row>
    <row r="804" spans="1:26" ht="14.25" customHeight="1">
      <c r="A804" s="114"/>
      <c r="B804" s="114"/>
      <c r="C804" s="114"/>
      <c r="D804" s="114"/>
      <c r="E804" s="114"/>
      <c r="F804" s="114"/>
      <c r="G804" s="114"/>
      <c r="H804" s="114"/>
      <c r="I804" s="114"/>
      <c r="J804" s="114"/>
      <c r="K804" s="114"/>
      <c r="L804" s="114"/>
      <c r="M804" s="114"/>
      <c r="N804" s="114"/>
      <c r="O804" s="114"/>
      <c r="P804" s="114"/>
      <c r="Q804" s="114"/>
      <c r="R804" s="114"/>
      <c r="S804" s="114"/>
      <c r="T804" s="114"/>
      <c r="U804" s="114"/>
      <c r="V804" s="114"/>
      <c r="W804" s="114"/>
      <c r="X804" s="114"/>
      <c r="Y804" s="114"/>
      <c r="Z804" s="114"/>
    </row>
    <row r="805" spans="1:26" ht="14.25" customHeight="1">
      <c r="A805" s="114"/>
      <c r="B805" s="114"/>
      <c r="C805" s="114"/>
      <c r="D805" s="114"/>
      <c r="E805" s="114"/>
      <c r="F805" s="114"/>
      <c r="G805" s="114"/>
      <c r="H805" s="114"/>
      <c r="I805" s="114"/>
      <c r="J805" s="114"/>
      <c r="K805" s="114"/>
      <c r="L805" s="114"/>
      <c r="M805" s="114"/>
      <c r="N805" s="114"/>
      <c r="O805" s="114"/>
      <c r="P805" s="114"/>
      <c r="Q805" s="114"/>
      <c r="R805" s="114"/>
      <c r="S805" s="114"/>
      <c r="T805" s="114"/>
      <c r="U805" s="114"/>
      <c r="V805" s="114"/>
      <c r="W805" s="114"/>
      <c r="X805" s="114"/>
      <c r="Y805" s="114"/>
      <c r="Z805" s="114"/>
    </row>
    <row r="806" spans="1:26" ht="14.25" customHeight="1">
      <c r="A806" s="114"/>
      <c r="B806" s="114"/>
      <c r="C806" s="114"/>
      <c r="D806" s="114"/>
      <c r="E806" s="114"/>
      <c r="F806" s="114"/>
      <c r="G806" s="114"/>
      <c r="H806" s="114"/>
      <c r="I806" s="114"/>
      <c r="J806" s="114"/>
      <c r="K806" s="114"/>
      <c r="L806" s="114"/>
      <c r="M806" s="114"/>
      <c r="N806" s="114"/>
      <c r="O806" s="114"/>
      <c r="P806" s="114"/>
      <c r="Q806" s="114"/>
      <c r="R806" s="114"/>
      <c r="S806" s="114"/>
      <c r="T806" s="114"/>
      <c r="U806" s="114"/>
      <c r="V806" s="114"/>
      <c r="W806" s="114"/>
      <c r="X806" s="114"/>
      <c r="Y806" s="114"/>
      <c r="Z806" s="114"/>
    </row>
    <row r="807" spans="1:26" ht="14.25" customHeight="1">
      <c r="A807" s="114"/>
      <c r="B807" s="114"/>
      <c r="C807" s="114"/>
      <c r="D807" s="114"/>
      <c r="E807" s="114"/>
      <c r="F807" s="114"/>
      <c r="G807" s="114"/>
      <c r="H807" s="114"/>
      <c r="I807" s="114"/>
      <c r="J807" s="114"/>
      <c r="K807" s="114"/>
      <c r="L807" s="114"/>
      <c r="M807" s="114"/>
      <c r="N807" s="114"/>
      <c r="O807" s="114"/>
      <c r="P807" s="114"/>
      <c r="Q807" s="114"/>
      <c r="R807" s="114"/>
      <c r="S807" s="114"/>
      <c r="T807" s="114"/>
      <c r="U807" s="114"/>
      <c r="V807" s="114"/>
      <c r="W807" s="114"/>
      <c r="X807" s="114"/>
      <c r="Y807" s="114"/>
      <c r="Z807" s="114"/>
    </row>
    <row r="808" spans="1:26" ht="14.25" customHeight="1">
      <c r="A808" s="114"/>
      <c r="B808" s="114"/>
      <c r="C808" s="114"/>
      <c r="D808" s="114"/>
      <c r="E808" s="114"/>
      <c r="F808" s="114"/>
      <c r="G808" s="114"/>
      <c r="H808" s="114"/>
      <c r="I808" s="114"/>
      <c r="J808" s="114"/>
      <c r="K808" s="114"/>
      <c r="L808" s="114"/>
      <c r="M808" s="114"/>
      <c r="N808" s="114"/>
      <c r="O808" s="114"/>
      <c r="P808" s="114"/>
      <c r="Q808" s="114"/>
      <c r="R808" s="114"/>
      <c r="S808" s="114"/>
      <c r="T808" s="114"/>
      <c r="U808" s="114"/>
      <c r="V808" s="114"/>
      <c r="W808" s="114"/>
      <c r="X808" s="114"/>
      <c r="Y808" s="114"/>
      <c r="Z808" s="114"/>
    </row>
    <row r="809" spans="1:26" ht="14.25" customHeight="1">
      <c r="A809" s="114"/>
      <c r="B809" s="114"/>
      <c r="C809" s="114"/>
      <c r="D809" s="114"/>
      <c r="E809" s="114"/>
      <c r="F809" s="114"/>
      <c r="G809" s="114"/>
      <c r="H809" s="114"/>
      <c r="I809" s="114"/>
      <c r="J809" s="114"/>
      <c r="K809" s="114"/>
      <c r="L809" s="114"/>
      <c r="M809" s="114"/>
      <c r="N809" s="114"/>
      <c r="O809" s="114"/>
      <c r="P809" s="114"/>
      <c r="Q809" s="114"/>
      <c r="R809" s="114"/>
      <c r="S809" s="114"/>
      <c r="T809" s="114"/>
      <c r="U809" s="114"/>
      <c r="V809" s="114"/>
      <c r="W809" s="114"/>
      <c r="X809" s="114"/>
      <c r="Y809" s="114"/>
      <c r="Z809" s="114"/>
    </row>
    <row r="810" spans="1:26" ht="14.25" customHeight="1">
      <c r="A810" s="114"/>
      <c r="B810" s="114"/>
      <c r="C810" s="114"/>
      <c r="D810" s="114"/>
      <c r="E810" s="114"/>
      <c r="F810" s="114"/>
      <c r="G810" s="114"/>
      <c r="H810" s="114"/>
      <c r="I810" s="114"/>
      <c r="J810" s="114"/>
      <c r="K810" s="114"/>
      <c r="L810" s="114"/>
      <c r="M810" s="114"/>
      <c r="N810" s="114"/>
      <c r="O810" s="114"/>
      <c r="P810" s="114"/>
      <c r="Q810" s="114"/>
      <c r="R810" s="114"/>
      <c r="S810" s="114"/>
      <c r="T810" s="114"/>
      <c r="U810" s="114"/>
      <c r="V810" s="114"/>
      <c r="W810" s="114"/>
      <c r="X810" s="114"/>
      <c r="Y810" s="114"/>
      <c r="Z810" s="114"/>
    </row>
    <row r="811" spans="1:26" ht="14.25" customHeight="1">
      <c r="A811" s="114"/>
      <c r="B811" s="114"/>
      <c r="C811" s="114"/>
      <c r="D811" s="114"/>
      <c r="E811" s="114"/>
      <c r="F811" s="114"/>
      <c r="G811" s="114"/>
      <c r="H811" s="114"/>
      <c r="I811" s="114"/>
      <c r="J811" s="114"/>
      <c r="K811" s="114"/>
      <c r="L811" s="114"/>
      <c r="M811" s="114"/>
      <c r="N811" s="114"/>
      <c r="O811" s="114"/>
      <c r="P811" s="114"/>
      <c r="Q811" s="114"/>
      <c r="R811" s="114"/>
      <c r="S811" s="114"/>
      <c r="T811" s="114"/>
      <c r="U811" s="114"/>
      <c r="V811" s="114"/>
      <c r="W811" s="114"/>
      <c r="X811" s="114"/>
      <c r="Y811" s="114"/>
      <c r="Z811" s="114"/>
    </row>
    <row r="812" spans="1:26" ht="14.25" customHeight="1">
      <c r="A812" s="114"/>
      <c r="B812" s="114"/>
      <c r="C812" s="114"/>
      <c r="D812" s="114"/>
      <c r="E812" s="114"/>
      <c r="F812" s="114"/>
      <c r="G812" s="114"/>
      <c r="H812" s="114"/>
      <c r="I812" s="114"/>
      <c r="J812" s="114"/>
      <c r="K812" s="114"/>
      <c r="L812" s="114"/>
      <c r="M812" s="114"/>
      <c r="N812" s="114"/>
      <c r="O812" s="114"/>
      <c r="P812" s="114"/>
      <c r="Q812" s="114"/>
      <c r="R812" s="114"/>
      <c r="S812" s="114"/>
      <c r="T812" s="114"/>
      <c r="U812" s="114"/>
      <c r="V812" s="114"/>
      <c r="W812" s="114"/>
      <c r="X812" s="114"/>
      <c r="Y812" s="114"/>
      <c r="Z812" s="114"/>
    </row>
    <row r="813" spans="1:26" ht="14.25" customHeight="1">
      <c r="A813" s="114"/>
      <c r="B813" s="114"/>
      <c r="C813" s="114"/>
      <c r="D813" s="114"/>
      <c r="E813" s="114"/>
      <c r="F813" s="114"/>
      <c r="G813" s="114"/>
      <c r="H813" s="114"/>
      <c r="I813" s="114"/>
      <c r="J813" s="114"/>
      <c r="K813" s="114"/>
      <c r="L813" s="114"/>
      <c r="M813" s="114"/>
      <c r="N813" s="114"/>
      <c r="O813" s="114"/>
      <c r="P813" s="114"/>
      <c r="Q813" s="114"/>
      <c r="R813" s="114"/>
      <c r="S813" s="114"/>
      <c r="T813" s="114"/>
      <c r="U813" s="114"/>
      <c r="V813" s="114"/>
      <c r="W813" s="114"/>
      <c r="X813" s="114"/>
      <c r="Y813" s="114"/>
      <c r="Z813" s="114"/>
    </row>
    <row r="814" spans="1:26" ht="14.25" customHeight="1">
      <c r="A814" s="114"/>
      <c r="B814" s="114"/>
      <c r="C814" s="114"/>
      <c r="D814" s="114"/>
      <c r="E814" s="114"/>
      <c r="F814" s="114"/>
      <c r="G814" s="114"/>
      <c r="H814" s="114"/>
      <c r="I814" s="114"/>
      <c r="J814" s="114"/>
      <c r="K814" s="114"/>
      <c r="L814" s="114"/>
      <c r="M814" s="114"/>
      <c r="N814" s="114"/>
      <c r="O814" s="114"/>
      <c r="P814" s="114"/>
      <c r="Q814" s="114"/>
      <c r="R814" s="114"/>
      <c r="S814" s="114"/>
      <c r="T814" s="114"/>
      <c r="U814" s="114"/>
      <c r="V814" s="114"/>
      <c r="W814" s="114"/>
      <c r="X814" s="114"/>
      <c r="Y814" s="114"/>
      <c r="Z814" s="114"/>
    </row>
    <row r="815" spans="1:26" ht="14.25" customHeight="1">
      <c r="A815" s="114"/>
      <c r="B815" s="114"/>
      <c r="C815" s="114"/>
      <c r="D815" s="114"/>
      <c r="E815" s="114"/>
      <c r="F815" s="114"/>
      <c r="G815" s="114"/>
      <c r="H815" s="114"/>
      <c r="I815" s="114"/>
      <c r="J815" s="114"/>
      <c r="K815" s="114"/>
      <c r="L815" s="114"/>
      <c r="M815" s="114"/>
      <c r="N815" s="114"/>
      <c r="O815" s="114"/>
      <c r="P815" s="114"/>
      <c r="Q815" s="114"/>
      <c r="R815" s="114"/>
      <c r="S815" s="114"/>
      <c r="T815" s="114"/>
      <c r="U815" s="114"/>
      <c r="V815" s="114"/>
      <c r="W815" s="114"/>
      <c r="X815" s="114"/>
      <c r="Y815" s="114"/>
      <c r="Z815" s="114"/>
    </row>
    <row r="816" spans="1:26" ht="14.25" customHeight="1">
      <c r="A816" s="114"/>
      <c r="B816" s="114"/>
      <c r="C816" s="114"/>
      <c r="D816" s="114"/>
      <c r="E816" s="114"/>
      <c r="F816" s="114"/>
      <c r="G816" s="114"/>
      <c r="H816" s="114"/>
      <c r="I816" s="114"/>
      <c r="J816" s="114"/>
      <c r="K816" s="114"/>
      <c r="L816" s="114"/>
      <c r="M816" s="114"/>
      <c r="N816" s="114"/>
      <c r="O816" s="114"/>
      <c r="P816" s="114"/>
      <c r="Q816" s="114"/>
      <c r="R816" s="114"/>
      <c r="S816" s="114"/>
      <c r="T816" s="114"/>
      <c r="U816" s="114"/>
      <c r="V816" s="114"/>
      <c r="W816" s="114"/>
      <c r="X816" s="114"/>
      <c r="Y816" s="114"/>
      <c r="Z816" s="114"/>
    </row>
    <row r="817" spans="1:26" ht="14.25" customHeight="1">
      <c r="A817" s="114"/>
      <c r="B817" s="114"/>
      <c r="C817" s="114"/>
      <c r="D817" s="114"/>
      <c r="E817" s="114"/>
      <c r="F817" s="114"/>
      <c r="G817" s="114"/>
      <c r="H817" s="114"/>
      <c r="I817" s="114"/>
      <c r="J817" s="114"/>
      <c r="K817" s="114"/>
      <c r="L817" s="114"/>
      <c r="M817" s="114"/>
      <c r="N817" s="114"/>
      <c r="O817" s="114"/>
      <c r="P817" s="114"/>
      <c r="Q817" s="114"/>
      <c r="R817" s="114"/>
      <c r="S817" s="114"/>
      <c r="T817" s="114"/>
      <c r="U817" s="114"/>
      <c r="V817" s="114"/>
      <c r="W817" s="114"/>
      <c r="X817" s="114"/>
      <c r="Y817" s="114"/>
      <c r="Z817" s="114"/>
    </row>
    <row r="818" spans="1:26" ht="14.25" customHeight="1">
      <c r="A818" s="114"/>
      <c r="B818" s="114"/>
      <c r="C818" s="114"/>
      <c r="D818" s="114"/>
      <c r="E818" s="114"/>
      <c r="F818" s="114"/>
      <c r="G818" s="114"/>
      <c r="H818" s="114"/>
      <c r="I818" s="114"/>
      <c r="J818" s="114"/>
      <c r="K818" s="114"/>
      <c r="L818" s="114"/>
      <c r="M818" s="114"/>
      <c r="N818" s="114"/>
      <c r="O818" s="114"/>
      <c r="P818" s="114"/>
      <c r="Q818" s="114"/>
      <c r="R818" s="114"/>
      <c r="S818" s="114"/>
      <c r="T818" s="114"/>
      <c r="U818" s="114"/>
      <c r="V818" s="114"/>
      <c r="W818" s="114"/>
      <c r="X818" s="114"/>
      <c r="Y818" s="114"/>
      <c r="Z818" s="114"/>
    </row>
    <row r="819" spans="1:26" ht="14.25" customHeight="1">
      <c r="A819" s="114"/>
      <c r="B819" s="114"/>
      <c r="C819" s="114"/>
      <c r="D819" s="114"/>
      <c r="E819" s="114"/>
      <c r="F819" s="114"/>
      <c r="G819" s="114"/>
      <c r="H819" s="114"/>
      <c r="I819" s="114"/>
      <c r="J819" s="114"/>
      <c r="K819" s="114"/>
      <c r="L819" s="114"/>
      <c r="M819" s="114"/>
      <c r="N819" s="114"/>
      <c r="O819" s="114"/>
      <c r="P819" s="114"/>
      <c r="Q819" s="114"/>
      <c r="R819" s="114"/>
      <c r="S819" s="114"/>
      <c r="T819" s="114"/>
      <c r="U819" s="114"/>
      <c r="V819" s="114"/>
      <c r="W819" s="114"/>
      <c r="X819" s="114"/>
      <c r="Y819" s="114"/>
      <c r="Z819" s="114"/>
    </row>
    <row r="820" spans="1:26" ht="14.25" customHeight="1">
      <c r="A820" s="114"/>
      <c r="B820" s="114"/>
      <c r="C820" s="114"/>
      <c r="D820" s="114"/>
      <c r="E820" s="114"/>
      <c r="F820" s="114"/>
      <c r="G820" s="114"/>
      <c r="H820" s="114"/>
      <c r="I820" s="114"/>
      <c r="J820" s="114"/>
      <c r="K820" s="114"/>
      <c r="L820" s="114"/>
      <c r="M820" s="114"/>
      <c r="N820" s="114"/>
      <c r="O820" s="114"/>
      <c r="P820" s="114"/>
      <c r="Q820" s="114"/>
      <c r="R820" s="114"/>
      <c r="S820" s="114"/>
      <c r="T820" s="114"/>
      <c r="U820" s="114"/>
      <c r="V820" s="114"/>
      <c r="W820" s="114"/>
      <c r="X820" s="114"/>
      <c r="Y820" s="114"/>
      <c r="Z820" s="114"/>
    </row>
    <row r="821" spans="1:26" ht="14.25" customHeight="1">
      <c r="A821" s="114"/>
      <c r="B821" s="114"/>
      <c r="C821" s="114"/>
      <c r="D821" s="114"/>
      <c r="E821" s="114"/>
      <c r="F821" s="114"/>
      <c r="G821" s="114"/>
      <c r="H821" s="114"/>
      <c r="I821" s="114"/>
      <c r="J821" s="114"/>
      <c r="K821" s="114"/>
      <c r="L821" s="114"/>
      <c r="M821" s="114"/>
      <c r="N821" s="114"/>
      <c r="O821" s="114"/>
      <c r="P821" s="114"/>
      <c r="Q821" s="114"/>
      <c r="R821" s="114"/>
      <c r="S821" s="114"/>
      <c r="T821" s="114"/>
      <c r="U821" s="114"/>
      <c r="V821" s="114"/>
      <c r="W821" s="114"/>
      <c r="X821" s="114"/>
      <c r="Y821" s="114"/>
      <c r="Z821" s="114"/>
    </row>
    <row r="822" spans="1:26" ht="14.25" customHeight="1">
      <c r="A822" s="114"/>
      <c r="B822" s="114"/>
      <c r="C822" s="114"/>
      <c r="D822" s="114"/>
      <c r="E822" s="114"/>
      <c r="F822" s="114"/>
      <c r="G822" s="114"/>
      <c r="H822" s="114"/>
      <c r="I822" s="114"/>
      <c r="J822" s="114"/>
      <c r="K822" s="114"/>
      <c r="L822" s="114"/>
      <c r="M822" s="114"/>
      <c r="N822" s="114"/>
      <c r="O822" s="114"/>
      <c r="P822" s="114"/>
      <c r="Q822" s="114"/>
      <c r="R822" s="114"/>
      <c r="S822" s="114"/>
      <c r="T822" s="114"/>
      <c r="U822" s="114"/>
      <c r="V822" s="114"/>
      <c r="W822" s="114"/>
      <c r="X822" s="114"/>
      <c r="Y822" s="114"/>
      <c r="Z822" s="114"/>
    </row>
    <row r="823" spans="1:26" ht="14.25" customHeight="1">
      <c r="A823" s="114"/>
      <c r="B823" s="114"/>
      <c r="C823" s="114"/>
      <c r="D823" s="114"/>
      <c r="E823" s="114"/>
      <c r="F823" s="114"/>
      <c r="G823" s="114"/>
      <c r="H823" s="114"/>
      <c r="I823" s="114"/>
      <c r="J823" s="114"/>
      <c r="K823" s="114"/>
      <c r="L823" s="114"/>
      <c r="M823" s="114"/>
      <c r="N823" s="114"/>
      <c r="O823" s="114"/>
      <c r="P823" s="114"/>
      <c r="Q823" s="114"/>
      <c r="R823" s="114"/>
      <c r="S823" s="114"/>
      <c r="T823" s="114"/>
      <c r="U823" s="114"/>
      <c r="V823" s="114"/>
      <c r="W823" s="114"/>
      <c r="X823" s="114"/>
      <c r="Y823" s="114"/>
      <c r="Z823" s="114"/>
    </row>
    <row r="824" spans="1:26" ht="14.25" customHeight="1">
      <c r="A824" s="114"/>
      <c r="B824" s="114"/>
      <c r="C824" s="114"/>
      <c r="D824" s="114"/>
      <c r="E824" s="114"/>
      <c r="F824" s="114"/>
      <c r="G824" s="114"/>
      <c r="H824" s="114"/>
      <c r="I824" s="114"/>
      <c r="J824" s="114"/>
      <c r="K824" s="114"/>
      <c r="L824" s="114"/>
      <c r="M824" s="114"/>
      <c r="N824" s="114"/>
      <c r="O824" s="114"/>
      <c r="P824" s="114"/>
      <c r="Q824" s="114"/>
      <c r="R824" s="114"/>
      <c r="S824" s="114"/>
      <c r="T824" s="114"/>
      <c r="U824" s="114"/>
      <c r="V824" s="114"/>
      <c r="W824" s="114"/>
      <c r="X824" s="114"/>
      <c r="Y824" s="114"/>
      <c r="Z824" s="114"/>
    </row>
    <row r="825" spans="1:26" ht="14.25" customHeight="1">
      <c r="A825" s="114"/>
      <c r="B825" s="114"/>
      <c r="C825" s="114"/>
      <c r="D825" s="114"/>
      <c r="E825" s="114"/>
      <c r="F825" s="114"/>
      <c r="G825" s="114"/>
      <c r="H825" s="114"/>
      <c r="I825" s="114"/>
      <c r="J825" s="114"/>
      <c r="K825" s="114"/>
      <c r="L825" s="114"/>
      <c r="M825" s="114"/>
      <c r="N825" s="114"/>
      <c r="O825" s="114"/>
      <c r="P825" s="114"/>
      <c r="Q825" s="114"/>
      <c r="R825" s="114"/>
      <c r="S825" s="114"/>
      <c r="T825" s="114"/>
      <c r="U825" s="114"/>
      <c r="V825" s="114"/>
      <c r="W825" s="114"/>
      <c r="X825" s="114"/>
      <c r="Y825" s="114"/>
      <c r="Z825" s="114"/>
    </row>
    <row r="826" spans="1:26" ht="14.25" customHeight="1">
      <c r="A826" s="114"/>
      <c r="B826" s="114"/>
      <c r="C826" s="114"/>
      <c r="D826" s="114"/>
      <c r="E826" s="114"/>
      <c r="F826" s="114"/>
      <c r="G826" s="114"/>
      <c r="H826" s="114"/>
      <c r="I826" s="114"/>
      <c r="J826" s="114"/>
      <c r="K826" s="114"/>
      <c r="L826" s="114"/>
      <c r="M826" s="114"/>
      <c r="N826" s="114"/>
      <c r="O826" s="114"/>
      <c r="P826" s="114"/>
      <c r="Q826" s="114"/>
      <c r="R826" s="114"/>
      <c r="S826" s="114"/>
      <c r="T826" s="114"/>
      <c r="U826" s="114"/>
      <c r="V826" s="114"/>
      <c r="W826" s="114"/>
      <c r="X826" s="114"/>
      <c r="Y826" s="114"/>
      <c r="Z826" s="114"/>
    </row>
    <row r="827" spans="1:26" ht="14.25" customHeight="1">
      <c r="A827" s="114"/>
      <c r="B827" s="114"/>
      <c r="C827" s="114"/>
      <c r="D827" s="114"/>
      <c r="E827" s="114"/>
      <c r="F827" s="114"/>
      <c r="G827" s="114"/>
      <c r="H827" s="114"/>
      <c r="I827" s="114"/>
      <c r="J827" s="114"/>
      <c r="K827" s="114"/>
      <c r="L827" s="114"/>
      <c r="M827" s="114"/>
      <c r="N827" s="114"/>
      <c r="O827" s="114"/>
      <c r="P827" s="114"/>
      <c r="Q827" s="114"/>
      <c r="R827" s="114"/>
      <c r="S827" s="114"/>
      <c r="T827" s="114"/>
      <c r="U827" s="114"/>
      <c r="V827" s="114"/>
      <c r="W827" s="114"/>
      <c r="X827" s="114"/>
      <c r="Y827" s="114"/>
      <c r="Z827" s="114"/>
    </row>
    <row r="828" spans="1:26" ht="14.25" customHeight="1">
      <c r="A828" s="114"/>
      <c r="B828" s="114"/>
      <c r="C828" s="114"/>
      <c r="D828" s="114"/>
      <c r="E828" s="114"/>
      <c r="F828" s="114"/>
      <c r="G828" s="114"/>
      <c r="H828" s="114"/>
      <c r="I828" s="114"/>
      <c r="J828" s="114"/>
      <c r="K828" s="114"/>
      <c r="L828" s="114"/>
      <c r="M828" s="114"/>
      <c r="N828" s="114"/>
      <c r="O828" s="114"/>
      <c r="P828" s="114"/>
      <c r="Q828" s="114"/>
      <c r="R828" s="114"/>
      <c r="S828" s="114"/>
      <c r="T828" s="114"/>
      <c r="U828" s="114"/>
      <c r="V828" s="114"/>
      <c r="W828" s="114"/>
      <c r="X828" s="114"/>
      <c r="Y828" s="114"/>
      <c r="Z828" s="114"/>
    </row>
    <row r="829" spans="1:26" ht="14.25" customHeight="1">
      <c r="A829" s="114"/>
      <c r="B829" s="114"/>
      <c r="C829" s="114"/>
      <c r="D829" s="114"/>
      <c r="E829" s="114"/>
      <c r="F829" s="114"/>
      <c r="G829" s="114"/>
      <c r="H829" s="114"/>
      <c r="I829" s="114"/>
      <c r="J829" s="114"/>
      <c r="K829" s="114"/>
      <c r="L829" s="114"/>
      <c r="M829" s="114"/>
      <c r="N829" s="114"/>
      <c r="O829" s="114"/>
      <c r="P829" s="114"/>
      <c r="Q829" s="114"/>
      <c r="R829" s="114"/>
      <c r="S829" s="114"/>
      <c r="T829" s="114"/>
      <c r="U829" s="114"/>
      <c r="V829" s="114"/>
      <c r="W829" s="114"/>
      <c r="X829" s="114"/>
      <c r="Y829" s="114"/>
      <c r="Z829" s="114"/>
    </row>
    <row r="830" spans="1:26" ht="14.25" customHeight="1">
      <c r="A830" s="114"/>
      <c r="B830" s="114"/>
      <c r="C830" s="114"/>
      <c r="D830" s="114"/>
      <c r="E830" s="114"/>
      <c r="F830" s="114"/>
      <c r="G830" s="114"/>
      <c r="H830" s="114"/>
      <c r="I830" s="114"/>
      <c r="J830" s="114"/>
      <c r="K830" s="114"/>
      <c r="L830" s="114"/>
      <c r="M830" s="114"/>
      <c r="N830" s="114"/>
      <c r="O830" s="114"/>
      <c r="P830" s="114"/>
      <c r="Q830" s="114"/>
      <c r="R830" s="114"/>
      <c r="S830" s="114"/>
      <c r="T830" s="114"/>
      <c r="U830" s="114"/>
      <c r="V830" s="114"/>
      <c r="W830" s="114"/>
      <c r="X830" s="114"/>
      <c r="Y830" s="114"/>
      <c r="Z830" s="114"/>
    </row>
    <row r="831" spans="1:26" ht="14.25" customHeight="1">
      <c r="A831" s="114"/>
      <c r="B831" s="114"/>
      <c r="C831" s="114"/>
      <c r="D831" s="114"/>
      <c r="E831" s="114"/>
      <c r="F831" s="114"/>
      <c r="G831" s="114"/>
      <c r="H831" s="114"/>
      <c r="I831" s="114"/>
      <c r="J831" s="114"/>
      <c r="K831" s="114"/>
      <c r="L831" s="114"/>
      <c r="M831" s="114"/>
      <c r="N831" s="114"/>
      <c r="O831" s="114"/>
      <c r="P831" s="114"/>
      <c r="Q831" s="114"/>
      <c r="R831" s="114"/>
      <c r="S831" s="114"/>
      <c r="T831" s="114"/>
      <c r="U831" s="114"/>
      <c r="V831" s="114"/>
      <c r="W831" s="114"/>
      <c r="X831" s="114"/>
      <c r="Y831" s="114"/>
      <c r="Z831" s="114"/>
    </row>
    <row r="832" spans="1:26" ht="14.25" customHeight="1">
      <c r="A832" s="114"/>
      <c r="B832" s="114"/>
      <c r="C832" s="114"/>
      <c r="D832" s="114"/>
      <c r="E832" s="114"/>
      <c r="F832" s="114"/>
      <c r="G832" s="114"/>
      <c r="H832" s="114"/>
      <c r="I832" s="114"/>
      <c r="J832" s="114"/>
      <c r="K832" s="114"/>
      <c r="L832" s="114"/>
      <c r="M832" s="114"/>
      <c r="N832" s="114"/>
      <c r="O832" s="114"/>
      <c r="P832" s="114"/>
      <c r="Q832" s="114"/>
      <c r="R832" s="114"/>
      <c r="S832" s="114"/>
      <c r="T832" s="114"/>
      <c r="U832" s="114"/>
      <c r="V832" s="114"/>
      <c r="W832" s="114"/>
      <c r="X832" s="114"/>
      <c r="Y832" s="114"/>
      <c r="Z832" s="114"/>
    </row>
    <row r="833" spans="1:26" ht="14.25" customHeight="1">
      <c r="A833" s="114"/>
      <c r="B833" s="114"/>
      <c r="C833" s="114"/>
      <c r="D833" s="114"/>
      <c r="E833" s="114"/>
      <c r="F833" s="114"/>
      <c r="G833" s="114"/>
      <c r="H833" s="114"/>
      <c r="I833" s="114"/>
      <c r="J833" s="114"/>
      <c r="K833" s="114"/>
      <c r="L833" s="114"/>
      <c r="M833" s="114"/>
      <c r="N833" s="114"/>
      <c r="O833" s="114"/>
      <c r="P833" s="114"/>
      <c r="Q833" s="114"/>
      <c r="R833" s="114"/>
      <c r="S833" s="114"/>
      <c r="T833" s="114"/>
      <c r="U833" s="114"/>
      <c r="V833" s="114"/>
      <c r="W833" s="114"/>
      <c r="X833" s="114"/>
      <c r="Y833" s="114"/>
      <c r="Z833" s="114"/>
    </row>
    <row r="834" spans="1:26" ht="14.25" customHeight="1">
      <c r="A834" s="114"/>
      <c r="B834" s="114"/>
      <c r="C834" s="114"/>
      <c r="D834" s="114"/>
      <c r="E834" s="114"/>
      <c r="F834" s="114"/>
      <c r="G834" s="114"/>
      <c r="H834" s="114"/>
      <c r="I834" s="114"/>
      <c r="J834" s="114"/>
      <c r="K834" s="114"/>
      <c r="L834" s="114"/>
      <c r="M834" s="114"/>
      <c r="N834" s="114"/>
      <c r="O834" s="114"/>
      <c r="P834" s="114"/>
      <c r="Q834" s="114"/>
      <c r="R834" s="114"/>
      <c r="S834" s="114"/>
      <c r="T834" s="114"/>
      <c r="U834" s="114"/>
      <c r="V834" s="114"/>
      <c r="W834" s="114"/>
      <c r="X834" s="114"/>
      <c r="Y834" s="114"/>
      <c r="Z834" s="114"/>
    </row>
    <row r="835" spans="1:26" ht="14.25" customHeight="1">
      <c r="A835" s="114"/>
      <c r="B835" s="114"/>
      <c r="C835" s="114"/>
      <c r="D835" s="114"/>
      <c r="E835" s="114"/>
      <c r="F835" s="114"/>
      <c r="G835" s="114"/>
      <c r="H835" s="114"/>
      <c r="I835" s="114"/>
      <c r="J835" s="114"/>
      <c r="K835" s="114"/>
      <c r="L835" s="114"/>
      <c r="M835" s="114"/>
      <c r="N835" s="114"/>
      <c r="O835" s="114"/>
      <c r="P835" s="114"/>
      <c r="Q835" s="114"/>
      <c r="R835" s="114"/>
      <c r="S835" s="114"/>
      <c r="T835" s="114"/>
      <c r="U835" s="114"/>
      <c r="V835" s="114"/>
      <c r="W835" s="114"/>
      <c r="X835" s="114"/>
      <c r="Y835" s="114"/>
      <c r="Z835" s="114"/>
    </row>
    <row r="836" spans="1:26" ht="14.25" customHeight="1">
      <c r="A836" s="114"/>
      <c r="B836" s="114"/>
      <c r="C836" s="114"/>
      <c r="D836" s="114"/>
      <c r="E836" s="114"/>
      <c r="F836" s="114"/>
      <c r="G836" s="114"/>
      <c r="H836" s="114"/>
      <c r="I836" s="114"/>
      <c r="J836" s="114"/>
      <c r="K836" s="114"/>
      <c r="L836" s="114"/>
      <c r="M836" s="114"/>
      <c r="N836" s="114"/>
      <c r="O836" s="114"/>
      <c r="P836" s="114"/>
      <c r="Q836" s="114"/>
      <c r="R836" s="114"/>
      <c r="S836" s="114"/>
      <c r="T836" s="114"/>
      <c r="U836" s="114"/>
      <c r="V836" s="114"/>
      <c r="W836" s="114"/>
      <c r="X836" s="114"/>
      <c r="Y836" s="114"/>
      <c r="Z836" s="114"/>
    </row>
    <row r="837" spans="1:26" ht="14.25" customHeight="1">
      <c r="A837" s="114"/>
      <c r="B837" s="114"/>
      <c r="C837" s="114"/>
      <c r="D837" s="114"/>
      <c r="E837" s="114"/>
      <c r="F837" s="114"/>
      <c r="G837" s="114"/>
      <c r="H837" s="114"/>
      <c r="I837" s="114"/>
      <c r="J837" s="114"/>
      <c r="K837" s="114"/>
      <c r="L837" s="114"/>
      <c r="M837" s="114"/>
      <c r="N837" s="114"/>
      <c r="O837" s="114"/>
      <c r="P837" s="114"/>
      <c r="Q837" s="114"/>
      <c r="R837" s="114"/>
      <c r="S837" s="114"/>
      <c r="T837" s="114"/>
      <c r="U837" s="114"/>
      <c r="V837" s="114"/>
      <c r="W837" s="114"/>
      <c r="X837" s="114"/>
      <c r="Y837" s="114"/>
      <c r="Z837" s="114"/>
    </row>
    <row r="838" spans="1:26" ht="14.25" customHeight="1">
      <c r="A838" s="114"/>
      <c r="B838" s="114"/>
      <c r="C838" s="114"/>
      <c r="D838" s="114"/>
      <c r="E838" s="114"/>
      <c r="F838" s="114"/>
      <c r="G838" s="114"/>
      <c r="H838" s="114"/>
      <c r="I838" s="114"/>
      <c r="J838" s="114"/>
      <c r="K838" s="114"/>
      <c r="L838" s="114"/>
      <c r="M838" s="114"/>
      <c r="N838" s="114"/>
      <c r="O838" s="114"/>
      <c r="P838" s="114"/>
      <c r="Q838" s="114"/>
      <c r="R838" s="114"/>
      <c r="S838" s="114"/>
      <c r="T838" s="114"/>
      <c r="U838" s="114"/>
      <c r="V838" s="114"/>
      <c r="W838" s="114"/>
      <c r="X838" s="114"/>
      <c r="Y838" s="114"/>
      <c r="Z838" s="114"/>
    </row>
    <row r="839" spans="1:26" ht="14.25" customHeight="1">
      <c r="A839" s="114"/>
      <c r="B839" s="114"/>
      <c r="C839" s="114"/>
      <c r="D839" s="114"/>
      <c r="E839" s="114"/>
      <c r="F839" s="114"/>
      <c r="G839" s="114"/>
      <c r="H839" s="114"/>
      <c r="I839" s="114"/>
      <c r="J839" s="114"/>
      <c r="K839" s="114"/>
      <c r="L839" s="114"/>
      <c r="M839" s="114"/>
      <c r="N839" s="114"/>
      <c r="O839" s="114"/>
      <c r="P839" s="114"/>
      <c r="Q839" s="114"/>
      <c r="R839" s="114"/>
      <c r="S839" s="114"/>
      <c r="T839" s="114"/>
      <c r="U839" s="114"/>
      <c r="V839" s="114"/>
      <c r="W839" s="114"/>
      <c r="X839" s="114"/>
      <c r="Y839" s="114"/>
      <c r="Z839" s="114"/>
    </row>
    <row r="840" spans="1:26" ht="14.25" customHeight="1">
      <c r="A840" s="114"/>
      <c r="B840" s="114"/>
      <c r="C840" s="114"/>
      <c r="D840" s="114"/>
      <c r="E840" s="114"/>
      <c r="F840" s="114"/>
      <c r="G840" s="114"/>
      <c r="H840" s="114"/>
      <c r="I840" s="114"/>
      <c r="J840" s="114"/>
      <c r="K840" s="114"/>
      <c r="L840" s="114"/>
      <c r="M840" s="114"/>
      <c r="N840" s="114"/>
      <c r="O840" s="114"/>
      <c r="P840" s="114"/>
      <c r="Q840" s="114"/>
      <c r="R840" s="114"/>
      <c r="S840" s="114"/>
      <c r="T840" s="114"/>
      <c r="U840" s="114"/>
      <c r="V840" s="114"/>
      <c r="W840" s="114"/>
      <c r="X840" s="114"/>
      <c r="Y840" s="114"/>
      <c r="Z840" s="114"/>
    </row>
    <row r="841" spans="1:26" ht="14.25" customHeight="1">
      <c r="A841" s="114"/>
      <c r="B841" s="114"/>
      <c r="C841" s="114"/>
      <c r="D841" s="114"/>
      <c r="E841" s="114"/>
      <c r="F841" s="114"/>
      <c r="G841" s="114"/>
      <c r="H841" s="114"/>
      <c r="I841" s="114"/>
      <c r="J841" s="114"/>
      <c r="K841" s="114"/>
      <c r="L841" s="114"/>
      <c r="M841" s="114"/>
      <c r="N841" s="114"/>
      <c r="O841" s="114"/>
      <c r="P841" s="114"/>
      <c r="Q841" s="114"/>
      <c r="R841" s="114"/>
      <c r="S841" s="114"/>
      <c r="T841" s="114"/>
      <c r="U841" s="114"/>
      <c r="V841" s="114"/>
      <c r="W841" s="114"/>
      <c r="X841" s="114"/>
      <c r="Y841" s="114"/>
      <c r="Z841" s="114"/>
    </row>
    <row r="842" spans="1:26" ht="14.25" customHeight="1">
      <c r="A842" s="114"/>
      <c r="B842" s="114"/>
      <c r="C842" s="114"/>
      <c r="D842" s="114"/>
      <c r="E842" s="114"/>
      <c r="F842" s="114"/>
      <c r="G842" s="114"/>
      <c r="H842" s="114"/>
      <c r="I842" s="114"/>
      <c r="J842" s="114"/>
      <c r="K842" s="114"/>
      <c r="L842" s="114"/>
      <c r="M842" s="114"/>
      <c r="N842" s="114"/>
      <c r="O842" s="114"/>
      <c r="P842" s="114"/>
      <c r="Q842" s="114"/>
      <c r="R842" s="114"/>
      <c r="S842" s="114"/>
      <c r="T842" s="114"/>
      <c r="U842" s="114"/>
      <c r="V842" s="114"/>
      <c r="W842" s="114"/>
      <c r="X842" s="114"/>
      <c r="Y842" s="114"/>
      <c r="Z842" s="114"/>
    </row>
    <row r="843" spans="1:26" ht="14.25" customHeight="1">
      <c r="A843" s="114"/>
      <c r="B843" s="114"/>
      <c r="C843" s="114"/>
      <c r="D843" s="114"/>
      <c r="E843" s="114"/>
      <c r="F843" s="114"/>
      <c r="G843" s="114"/>
      <c r="H843" s="114"/>
      <c r="I843" s="114"/>
      <c r="J843" s="114"/>
      <c r="K843" s="114"/>
      <c r="L843" s="114"/>
      <c r="M843" s="114"/>
      <c r="N843" s="114"/>
      <c r="O843" s="114"/>
      <c r="P843" s="114"/>
      <c r="Q843" s="114"/>
      <c r="R843" s="114"/>
      <c r="S843" s="114"/>
      <c r="T843" s="114"/>
      <c r="U843" s="114"/>
      <c r="V843" s="114"/>
      <c r="W843" s="114"/>
      <c r="X843" s="114"/>
      <c r="Y843" s="114"/>
      <c r="Z843" s="114"/>
    </row>
    <row r="844" spans="1:26" ht="14.25" customHeight="1">
      <c r="A844" s="114"/>
      <c r="B844" s="114"/>
      <c r="C844" s="114"/>
      <c r="D844" s="114"/>
      <c r="E844" s="114"/>
      <c r="F844" s="114"/>
      <c r="G844" s="114"/>
      <c r="H844" s="114"/>
      <c r="I844" s="114"/>
      <c r="J844" s="114"/>
      <c r="K844" s="114"/>
      <c r="L844" s="114"/>
      <c r="M844" s="114"/>
      <c r="N844" s="114"/>
      <c r="O844" s="114"/>
      <c r="P844" s="114"/>
      <c r="Q844" s="114"/>
      <c r="R844" s="114"/>
      <c r="S844" s="114"/>
      <c r="T844" s="114"/>
      <c r="U844" s="114"/>
      <c r="V844" s="114"/>
      <c r="W844" s="114"/>
      <c r="X844" s="114"/>
      <c r="Y844" s="114"/>
      <c r="Z844" s="114"/>
    </row>
    <row r="845" spans="1:26" ht="14.25" customHeight="1">
      <c r="A845" s="114"/>
      <c r="B845" s="114"/>
      <c r="C845" s="114"/>
      <c r="D845" s="114"/>
      <c r="E845" s="114"/>
      <c r="F845" s="114"/>
      <c r="G845" s="114"/>
      <c r="H845" s="114"/>
      <c r="I845" s="114"/>
      <c r="J845" s="114"/>
      <c r="K845" s="114"/>
      <c r="L845" s="114"/>
      <c r="M845" s="114"/>
      <c r="N845" s="114"/>
      <c r="O845" s="114"/>
      <c r="P845" s="114"/>
      <c r="Q845" s="114"/>
      <c r="R845" s="114"/>
      <c r="S845" s="114"/>
      <c r="T845" s="114"/>
      <c r="U845" s="114"/>
      <c r="V845" s="114"/>
      <c r="W845" s="114"/>
      <c r="X845" s="114"/>
      <c r="Y845" s="114"/>
      <c r="Z845" s="114"/>
    </row>
    <row r="846" spans="1:26" ht="14.25" customHeight="1">
      <c r="A846" s="114"/>
      <c r="B846" s="114"/>
      <c r="C846" s="114"/>
      <c r="D846" s="114"/>
      <c r="E846" s="114"/>
      <c r="F846" s="114"/>
      <c r="G846" s="114"/>
      <c r="H846" s="114"/>
      <c r="I846" s="114"/>
      <c r="J846" s="114"/>
      <c r="K846" s="114"/>
      <c r="L846" s="114"/>
      <c r="M846" s="114"/>
      <c r="N846" s="114"/>
      <c r="O846" s="114"/>
      <c r="P846" s="114"/>
      <c r="Q846" s="114"/>
      <c r="R846" s="114"/>
      <c r="S846" s="114"/>
      <c r="T846" s="114"/>
      <c r="U846" s="114"/>
      <c r="V846" s="114"/>
      <c r="W846" s="114"/>
      <c r="X846" s="114"/>
      <c r="Y846" s="114"/>
      <c r="Z846" s="114"/>
    </row>
    <row r="847" spans="1:26" ht="14.25" customHeight="1">
      <c r="A847" s="114"/>
      <c r="B847" s="114"/>
      <c r="C847" s="114"/>
      <c r="D847" s="114"/>
      <c r="E847" s="114"/>
      <c r="F847" s="114"/>
      <c r="G847" s="114"/>
      <c r="H847" s="114"/>
      <c r="I847" s="114"/>
      <c r="J847" s="114"/>
      <c r="K847" s="114"/>
      <c r="L847" s="114"/>
      <c r="M847" s="114"/>
      <c r="N847" s="114"/>
      <c r="O847" s="114"/>
      <c r="P847" s="114"/>
      <c r="Q847" s="114"/>
      <c r="R847" s="114"/>
      <c r="S847" s="114"/>
      <c r="T847" s="114"/>
      <c r="U847" s="114"/>
      <c r="V847" s="114"/>
      <c r="W847" s="114"/>
      <c r="X847" s="114"/>
      <c r="Y847" s="114"/>
      <c r="Z847" s="114"/>
    </row>
    <row r="848" spans="1:26" ht="14.25" customHeight="1">
      <c r="A848" s="114"/>
      <c r="B848" s="114"/>
      <c r="C848" s="114"/>
      <c r="D848" s="114"/>
      <c r="E848" s="114"/>
      <c r="F848" s="114"/>
      <c r="G848" s="114"/>
      <c r="H848" s="114"/>
      <c r="I848" s="114"/>
      <c r="J848" s="114"/>
      <c r="K848" s="114"/>
      <c r="L848" s="114"/>
      <c r="M848" s="114"/>
      <c r="N848" s="114"/>
      <c r="O848" s="114"/>
      <c r="P848" s="114"/>
      <c r="Q848" s="114"/>
      <c r="R848" s="114"/>
      <c r="S848" s="114"/>
      <c r="T848" s="114"/>
      <c r="U848" s="114"/>
      <c r="V848" s="114"/>
      <c r="W848" s="114"/>
      <c r="X848" s="114"/>
      <c r="Y848" s="114"/>
      <c r="Z848" s="114"/>
    </row>
    <row r="849" spans="1:26" ht="14.25" customHeight="1">
      <c r="A849" s="114"/>
      <c r="B849" s="114"/>
      <c r="C849" s="114"/>
      <c r="D849" s="114"/>
      <c r="E849" s="114"/>
      <c r="F849" s="114"/>
      <c r="G849" s="114"/>
      <c r="H849" s="114"/>
      <c r="I849" s="114"/>
      <c r="J849" s="114"/>
      <c r="K849" s="114"/>
      <c r="L849" s="114"/>
      <c r="M849" s="114"/>
      <c r="N849" s="114"/>
      <c r="O849" s="114"/>
      <c r="P849" s="114"/>
      <c r="Q849" s="114"/>
      <c r="R849" s="114"/>
      <c r="S849" s="114"/>
      <c r="T849" s="114"/>
      <c r="U849" s="114"/>
      <c r="V849" s="114"/>
      <c r="W849" s="114"/>
      <c r="X849" s="114"/>
      <c r="Y849" s="114"/>
      <c r="Z849" s="114"/>
    </row>
    <row r="850" spans="1:26" ht="14.25" customHeight="1">
      <c r="A850" s="114"/>
      <c r="B850" s="114"/>
      <c r="C850" s="114"/>
      <c r="D850" s="114"/>
      <c r="E850" s="114"/>
      <c r="F850" s="114"/>
      <c r="G850" s="114"/>
      <c r="H850" s="114"/>
      <c r="I850" s="114"/>
      <c r="J850" s="114"/>
      <c r="K850" s="114"/>
      <c r="L850" s="114"/>
      <c r="M850" s="114"/>
      <c r="N850" s="114"/>
      <c r="O850" s="114"/>
      <c r="P850" s="114"/>
      <c r="Q850" s="114"/>
      <c r="R850" s="114"/>
      <c r="S850" s="114"/>
      <c r="T850" s="114"/>
      <c r="U850" s="114"/>
      <c r="V850" s="114"/>
      <c r="W850" s="114"/>
      <c r="X850" s="114"/>
      <c r="Y850" s="114"/>
      <c r="Z850" s="114"/>
    </row>
    <row r="851" spans="1:26" ht="14.25" customHeight="1">
      <c r="A851" s="114"/>
      <c r="B851" s="114"/>
      <c r="C851" s="114"/>
      <c r="D851" s="114"/>
      <c r="E851" s="114"/>
      <c r="F851" s="114"/>
      <c r="G851" s="114"/>
      <c r="H851" s="114"/>
      <c r="I851" s="114"/>
      <c r="J851" s="114"/>
      <c r="K851" s="114"/>
      <c r="L851" s="114"/>
      <c r="M851" s="114"/>
      <c r="N851" s="114"/>
      <c r="O851" s="114"/>
      <c r="P851" s="114"/>
      <c r="Q851" s="114"/>
      <c r="R851" s="114"/>
      <c r="S851" s="114"/>
      <c r="T851" s="114"/>
      <c r="U851" s="114"/>
      <c r="V851" s="114"/>
      <c r="W851" s="114"/>
      <c r="X851" s="114"/>
      <c r="Y851" s="114"/>
      <c r="Z851" s="114"/>
    </row>
    <row r="852" spans="1:26" ht="14.25" customHeight="1">
      <c r="A852" s="114"/>
      <c r="B852" s="114"/>
      <c r="C852" s="114"/>
      <c r="D852" s="114"/>
      <c r="E852" s="114"/>
      <c r="F852" s="114"/>
      <c r="G852" s="114"/>
      <c r="H852" s="114"/>
      <c r="I852" s="114"/>
      <c r="J852" s="114"/>
      <c r="K852" s="114"/>
      <c r="L852" s="114"/>
      <c r="M852" s="114"/>
      <c r="N852" s="114"/>
      <c r="O852" s="114"/>
      <c r="P852" s="114"/>
      <c r="Q852" s="114"/>
      <c r="R852" s="114"/>
      <c r="S852" s="114"/>
      <c r="T852" s="114"/>
      <c r="U852" s="114"/>
      <c r="V852" s="114"/>
      <c r="W852" s="114"/>
      <c r="X852" s="114"/>
      <c r="Y852" s="114"/>
      <c r="Z852" s="114"/>
    </row>
    <row r="853" spans="1:26" ht="14.25" customHeight="1">
      <c r="A853" s="114"/>
      <c r="B853" s="114"/>
      <c r="C853" s="114"/>
      <c r="D853" s="114"/>
      <c r="E853" s="114"/>
      <c r="F853" s="114"/>
      <c r="G853" s="114"/>
      <c r="H853" s="114"/>
      <c r="I853" s="114"/>
      <c r="J853" s="114"/>
      <c r="K853" s="114"/>
      <c r="L853" s="114"/>
      <c r="M853" s="114"/>
      <c r="N853" s="114"/>
      <c r="O853" s="114"/>
      <c r="P853" s="114"/>
      <c r="Q853" s="114"/>
      <c r="R853" s="114"/>
      <c r="S853" s="114"/>
      <c r="T853" s="114"/>
      <c r="U853" s="114"/>
      <c r="V853" s="114"/>
      <c r="W853" s="114"/>
      <c r="X853" s="114"/>
      <c r="Y853" s="114"/>
      <c r="Z853" s="114"/>
    </row>
    <row r="854" spans="1:26" ht="14.25" customHeight="1">
      <c r="A854" s="114"/>
      <c r="B854" s="114"/>
      <c r="C854" s="114"/>
      <c r="D854" s="114"/>
      <c r="E854" s="114"/>
      <c r="F854" s="114"/>
      <c r="G854" s="114"/>
      <c r="H854" s="114"/>
      <c r="I854" s="114"/>
      <c r="J854" s="114"/>
      <c r="K854" s="114"/>
      <c r="L854" s="114"/>
      <c r="M854" s="114"/>
      <c r="N854" s="114"/>
      <c r="O854" s="114"/>
      <c r="P854" s="114"/>
      <c r="Q854" s="114"/>
      <c r="R854" s="114"/>
      <c r="S854" s="114"/>
      <c r="T854" s="114"/>
      <c r="U854" s="114"/>
      <c r="V854" s="114"/>
      <c r="W854" s="114"/>
      <c r="X854" s="114"/>
      <c r="Y854" s="114"/>
      <c r="Z854" s="114"/>
    </row>
    <row r="855" spans="1:26" ht="14.25" customHeight="1">
      <c r="A855" s="114"/>
      <c r="B855" s="114"/>
      <c r="C855" s="114"/>
      <c r="D855" s="114"/>
      <c r="E855" s="114"/>
      <c r="F855" s="114"/>
      <c r="G855" s="114"/>
      <c r="H855" s="114"/>
      <c r="I855" s="114"/>
      <c r="J855" s="114"/>
      <c r="K855" s="114"/>
      <c r="L855" s="114"/>
      <c r="M855" s="114"/>
      <c r="N855" s="114"/>
      <c r="O855" s="114"/>
      <c r="P855" s="114"/>
      <c r="Q855" s="114"/>
      <c r="R855" s="114"/>
      <c r="S855" s="114"/>
      <c r="T855" s="114"/>
      <c r="U855" s="114"/>
      <c r="V855" s="114"/>
      <c r="W855" s="114"/>
      <c r="X855" s="114"/>
      <c r="Y855" s="114"/>
      <c r="Z855" s="114"/>
    </row>
    <row r="856" spans="1:26" ht="14.25" customHeight="1">
      <c r="A856" s="114"/>
      <c r="B856" s="114"/>
      <c r="C856" s="114"/>
      <c r="D856" s="114"/>
      <c r="E856" s="114"/>
      <c r="F856" s="114"/>
      <c r="G856" s="114"/>
      <c r="H856" s="114"/>
      <c r="I856" s="114"/>
      <c r="J856" s="114"/>
      <c r="K856" s="114"/>
      <c r="L856" s="114"/>
      <c r="M856" s="114"/>
      <c r="N856" s="114"/>
      <c r="O856" s="114"/>
      <c r="P856" s="114"/>
      <c r="Q856" s="114"/>
      <c r="R856" s="114"/>
      <c r="S856" s="114"/>
      <c r="T856" s="114"/>
      <c r="U856" s="114"/>
      <c r="V856" s="114"/>
      <c r="W856" s="114"/>
      <c r="X856" s="114"/>
      <c r="Y856" s="114"/>
      <c r="Z856" s="114"/>
    </row>
    <row r="857" spans="1:26" ht="14.25" customHeight="1">
      <c r="A857" s="114"/>
      <c r="B857" s="114"/>
      <c r="C857" s="114"/>
      <c r="D857" s="114"/>
      <c r="E857" s="114"/>
      <c r="F857" s="114"/>
      <c r="G857" s="114"/>
      <c r="H857" s="114"/>
      <c r="I857" s="114"/>
      <c r="J857" s="114"/>
      <c r="K857" s="114"/>
      <c r="L857" s="114"/>
      <c r="M857" s="114"/>
      <c r="N857" s="114"/>
      <c r="O857" s="114"/>
      <c r="P857" s="114"/>
      <c r="Q857" s="114"/>
      <c r="R857" s="114"/>
      <c r="S857" s="114"/>
      <c r="T857" s="114"/>
      <c r="U857" s="114"/>
      <c r="V857" s="114"/>
      <c r="W857" s="114"/>
      <c r="X857" s="114"/>
      <c r="Y857" s="114"/>
      <c r="Z857" s="114"/>
    </row>
    <row r="858" spans="1:26" ht="14.25" customHeight="1">
      <c r="A858" s="114"/>
      <c r="B858" s="114"/>
      <c r="C858" s="114"/>
      <c r="D858" s="114"/>
      <c r="E858" s="114"/>
      <c r="F858" s="114"/>
      <c r="G858" s="114"/>
      <c r="H858" s="114"/>
      <c r="I858" s="114"/>
      <c r="J858" s="114"/>
      <c r="K858" s="114"/>
      <c r="L858" s="114"/>
      <c r="M858" s="114"/>
      <c r="N858" s="114"/>
      <c r="O858" s="114"/>
      <c r="P858" s="114"/>
      <c r="Q858" s="114"/>
      <c r="R858" s="114"/>
      <c r="S858" s="114"/>
      <c r="T858" s="114"/>
      <c r="U858" s="114"/>
      <c r="V858" s="114"/>
      <c r="W858" s="114"/>
      <c r="X858" s="114"/>
      <c r="Y858" s="114"/>
      <c r="Z858" s="114"/>
    </row>
    <row r="859" spans="1:26" ht="14.25" customHeight="1">
      <c r="A859" s="114"/>
      <c r="B859" s="114"/>
      <c r="C859" s="114"/>
      <c r="D859" s="114"/>
      <c r="E859" s="114"/>
      <c r="F859" s="114"/>
      <c r="G859" s="114"/>
      <c r="H859" s="114"/>
      <c r="I859" s="114"/>
      <c r="J859" s="114"/>
      <c r="K859" s="114"/>
      <c r="L859" s="114"/>
      <c r="M859" s="114"/>
      <c r="N859" s="114"/>
      <c r="O859" s="114"/>
      <c r="P859" s="114"/>
      <c r="Q859" s="114"/>
      <c r="R859" s="114"/>
      <c r="S859" s="114"/>
      <c r="T859" s="114"/>
      <c r="U859" s="114"/>
      <c r="V859" s="114"/>
      <c r="W859" s="114"/>
      <c r="X859" s="114"/>
      <c r="Y859" s="114"/>
      <c r="Z859" s="114"/>
    </row>
    <row r="860" spans="1:26" ht="14.25" customHeight="1">
      <c r="A860" s="114"/>
      <c r="B860" s="114"/>
      <c r="C860" s="114"/>
      <c r="D860" s="114"/>
      <c r="E860" s="114"/>
      <c r="F860" s="114"/>
      <c r="G860" s="114"/>
      <c r="H860" s="114"/>
      <c r="I860" s="114"/>
      <c r="J860" s="114"/>
      <c r="K860" s="114"/>
      <c r="L860" s="114"/>
      <c r="M860" s="114"/>
      <c r="N860" s="114"/>
      <c r="O860" s="114"/>
      <c r="P860" s="114"/>
      <c r="Q860" s="114"/>
      <c r="R860" s="114"/>
      <c r="S860" s="114"/>
      <c r="T860" s="114"/>
      <c r="U860" s="114"/>
      <c r="V860" s="114"/>
      <c r="W860" s="114"/>
      <c r="X860" s="114"/>
      <c r="Y860" s="114"/>
      <c r="Z860" s="114"/>
    </row>
    <row r="861" spans="1:26" ht="14.25" customHeight="1">
      <c r="A861" s="114"/>
      <c r="B861" s="114"/>
      <c r="C861" s="114"/>
      <c r="D861" s="114"/>
      <c r="E861" s="114"/>
      <c r="F861" s="114"/>
      <c r="G861" s="114"/>
      <c r="H861" s="114"/>
      <c r="I861" s="114"/>
      <c r="J861" s="114"/>
      <c r="K861" s="114"/>
      <c r="L861" s="114"/>
      <c r="M861" s="114"/>
      <c r="N861" s="114"/>
      <c r="O861" s="114"/>
      <c r="P861" s="114"/>
      <c r="Q861" s="114"/>
      <c r="R861" s="114"/>
      <c r="S861" s="114"/>
      <c r="T861" s="114"/>
      <c r="U861" s="114"/>
      <c r="V861" s="114"/>
      <c r="W861" s="114"/>
      <c r="X861" s="114"/>
      <c r="Y861" s="114"/>
      <c r="Z861" s="114"/>
    </row>
    <row r="862" spans="1:26" ht="14.25" customHeight="1">
      <c r="A862" s="114"/>
      <c r="B862" s="114"/>
      <c r="C862" s="114"/>
      <c r="D862" s="114"/>
      <c r="E862" s="114"/>
      <c r="F862" s="114"/>
      <c r="G862" s="114"/>
      <c r="H862" s="114"/>
      <c r="I862" s="114"/>
      <c r="J862" s="114"/>
      <c r="K862" s="114"/>
      <c r="L862" s="114"/>
      <c r="M862" s="114"/>
      <c r="N862" s="114"/>
      <c r="O862" s="114"/>
      <c r="P862" s="114"/>
      <c r="Q862" s="114"/>
      <c r="R862" s="114"/>
      <c r="S862" s="114"/>
      <c r="T862" s="114"/>
      <c r="U862" s="114"/>
      <c r="V862" s="114"/>
      <c r="W862" s="114"/>
      <c r="X862" s="114"/>
      <c r="Y862" s="114"/>
      <c r="Z862" s="114"/>
    </row>
    <row r="863" spans="1:26" ht="14.25" customHeight="1">
      <c r="A863" s="114"/>
      <c r="B863" s="114"/>
      <c r="C863" s="114"/>
      <c r="D863" s="114"/>
      <c r="E863" s="114"/>
      <c r="F863" s="114"/>
      <c r="G863" s="114"/>
      <c r="H863" s="114"/>
      <c r="I863" s="114"/>
      <c r="J863" s="114"/>
      <c r="K863" s="114"/>
      <c r="L863" s="114"/>
      <c r="M863" s="114"/>
      <c r="N863" s="114"/>
      <c r="O863" s="114"/>
      <c r="P863" s="114"/>
      <c r="Q863" s="114"/>
      <c r="R863" s="114"/>
      <c r="S863" s="114"/>
      <c r="T863" s="114"/>
      <c r="U863" s="114"/>
      <c r="V863" s="114"/>
      <c r="W863" s="114"/>
      <c r="X863" s="114"/>
      <c r="Y863" s="114"/>
      <c r="Z863" s="114"/>
    </row>
    <row r="864" spans="1:26" ht="14.25" customHeight="1">
      <c r="A864" s="114"/>
      <c r="B864" s="114"/>
      <c r="C864" s="114"/>
      <c r="D864" s="114"/>
      <c r="E864" s="114"/>
      <c r="F864" s="114"/>
      <c r="G864" s="114"/>
      <c r="H864" s="114"/>
      <c r="I864" s="114"/>
      <c r="J864" s="114"/>
      <c r="K864" s="114"/>
      <c r="L864" s="114"/>
      <c r="M864" s="114"/>
      <c r="N864" s="114"/>
      <c r="O864" s="114"/>
      <c r="P864" s="114"/>
      <c r="Q864" s="114"/>
      <c r="R864" s="114"/>
      <c r="S864" s="114"/>
      <c r="T864" s="114"/>
      <c r="U864" s="114"/>
      <c r="V864" s="114"/>
      <c r="W864" s="114"/>
      <c r="X864" s="114"/>
      <c r="Y864" s="114"/>
      <c r="Z864" s="114"/>
    </row>
    <row r="865" spans="1:26" ht="14.25" customHeight="1">
      <c r="A865" s="114"/>
      <c r="B865" s="114"/>
      <c r="C865" s="114"/>
      <c r="D865" s="114"/>
      <c r="E865" s="114"/>
      <c r="F865" s="114"/>
      <c r="G865" s="114"/>
      <c r="H865" s="114"/>
      <c r="I865" s="114"/>
      <c r="J865" s="114"/>
      <c r="K865" s="114"/>
      <c r="L865" s="114"/>
      <c r="M865" s="114"/>
      <c r="N865" s="114"/>
      <c r="O865" s="114"/>
      <c r="P865" s="114"/>
      <c r="Q865" s="114"/>
      <c r="R865" s="114"/>
      <c r="S865" s="114"/>
      <c r="T865" s="114"/>
      <c r="U865" s="114"/>
      <c r="V865" s="114"/>
      <c r="W865" s="114"/>
      <c r="X865" s="114"/>
      <c r="Y865" s="114"/>
      <c r="Z865" s="114"/>
    </row>
    <row r="866" spans="1:26" ht="14.25" customHeight="1">
      <c r="A866" s="114"/>
      <c r="B866" s="114"/>
      <c r="C866" s="114"/>
      <c r="D866" s="114"/>
      <c r="E866" s="114"/>
      <c r="F866" s="114"/>
      <c r="G866" s="114"/>
      <c r="H866" s="114"/>
      <c r="I866" s="114"/>
      <c r="J866" s="114"/>
      <c r="K866" s="114"/>
      <c r="L866" s="114"/>
      <c r="M866" s="114"/>
      <c r="N866" s="114"/>
      <c r="O866" s="114"/>
      <c r="P866" s="114"/>
      <c r="Q866" s="114"/>
      <c r="R866" s="114"/>
      <c r="S866" s="114"/>
      <c r="T866" s="114"/>
      <c r="U866" s="114"/>
      <c r="V866" s="114"/>
      <c r="W866" s="114"/>
      <c r="X866" s="114"/>
      <c r="Y866" s="114"/>
      <c r="Z866" s="114"/>
    </row>
    <row r="867" spans="1:26" ht="14.25" customHeight="1">
      <c r="A867" s="114"/>
      <c r="B867" s="114"/>
      <c r="C867" s="114"/>
      <c r="D867" s="114"/>
      <c r="E867" s="114"/>
      <c r="F867" s="114"/>
      <c r="G867" s="114"/>
      <c r="H867" s="114"/>
      <c r="I867" s="114"/>
      <c r="J867" s="114"/>
      <c r="K867" s="114"/>
      <c r="L867" s="114"/>
      <c r="M867" s="114"/>
      <c r="N867" s="114"/>
      <c r="O867" s="114"/>
      <c r="P867" s="114"/>
      <c r="Q867" s="114"/>
      <c r="R867" s="114"/>
      <c r="S867" s="114"/>
      <c r="T867" s="114"/>
      <c r="U867" s="114"/>
      <c r="V867" s="114"/>
      <c r="W867" s="114"/>
      <c r="X867" s="114"/>
      <c r="Y867" s="114"/>
      <c r="Z867" s="114"/>
    </row>
    <row r="868" spans="1:26" ht="14.25" customHeight="1">
      <c r="A868" s="114"/>
      <c r="B868" s="114"/>
      <c r="C868" s="114"/>
      <c r="D868" s="114"/>
      <c r="E868" s="114"/>
      <c r="F868" s="114"/>
      <c r="G868" s="114"/>
      <c r="H868" s="114"/>
      <c r="I868" s="114"/>
      <c r="J868" s="114"/>
      <c r="K868" s="114"/>
      <c r="L868" s="114"/>
      <c r="M868" s="114"/>
      <c r="N868" s="114"/>
      <c r="O868" s="114"/>
      <c r="P868" s="114"/>
      <c r="Q868" s="114"/>
      <c r="R868" s="114"/>
      <c r="S868" s="114"/>
      <c r="T868" s="114"/>
      <c r="U868" s="114"/>
      <c r="V868" s="114"/>
      <c r="W868" s="114"/>
      <c r="X868" s="114"/>
      <c r="Y868" s="114"/>
      <c r="Z868" s="114"/>
    </row>
    <row r="869" spans="1:26" ht="14.25" customHeight="1">
      <c r="A869" s="114"/>
      <c r="B869" s="114"/>
      <c r="C869" s="114"/>
      <c r="D869" s="114"/>
      <c r="E869" s="114"/>
      <c r="F869" s="114"/>
      <c r="G869" s="114"/>
      <c r="H869" s="114"/>
      <c r="I869" s="114"/>
      <c r="J869" s="114"/>
      <c r="K869" s="114"/>
      <c r="L869" s="114"/>
      <c r="M869" s="114"/>
      <c r="N869" s="114"/>
      <c r="O869" s="114"/>
      <c r="P869" s="114"/>
      <c r="Q869" s="114"/>
      <c r="R869" s="114"/>
      <c r="S869" s="114"/>
      <c r="T869" s="114"/>
      <c r="U869" s="114"/>
      <c r="V869" s="114"/>
      <c r="W869" s="114"/>
      <c r="X869" s="114"/>
      <c r="Y869" s="114"/>
      <c r="Z869" s="114"/>
    </row>
    <row r="870" spans="1:26" ht="14.25" customHeight="1">
      <c r="A870" s="114"/>
      <c r="B870" s="114"/>
      <c r="C870" s="114"/>
      <c r="D870" s="114"/>
      <c r="E870" s="114"/>
      <c r="F870" s="114"/>
      <c r="G870" s="114"/>
      <c r="H870" s="114"/>
      <c r="I870" s="114"/>
      <c r="J870" s="114"/>
      <c r="K870" s="114"/>
      <c r="L870" s="114"/>
      <c r="M870" s="114"/>
      <c r="N870" s="114"/>
      <c r="O870" s="114"/>
      <c r="P870" s="114"/>
      <c r="Q870" s="114"/>
      <c r="R870" s="114"/>
      <c r="S870" s="114"/>
      <c r="T870" s="114"/>
      <c r="U870" s="114"/>
      <c r="V870" s="114"/>
      <c r="W870" s="114"/>
      <c r="X870" s="114"/>
      <c r="Y870" s="114"/>
      <c r="Z870" s="114"/>
    </row>
    <row r="871" spans="1:26" ht="14.25" customHeight="1">
      <c r="A871" s="114"/>
      <c r="B871" s="114"/>
      <c r="C871" s="114"/>
      <c r="D871" s="114"/>
      <c r="E871" s="114"/>
      <c r="F871" s="114"/>
      <c r="G871" s="114"/>
      <c r="H871" s="114"/>
      <c r="I871" s="114"/>
      <c r="J871" s="114"/>
      <c r="K871" s="114"/>
      <c r="L871" s="114"/>
      <c r="M871" s="114"/>
      <c r="N871" s="114"/>
      <c r="O871" s="114"/>
      <c r="P871" s="114"/>
      <c r="Q871" s="114"/>
      <c r="R871" s="114"/>
      <c r="S871" s="114"/>
      <c r="T871" s="114"/>
      <c r="U871" s="114"/>
      <c r="V871" s="114"/>
      <c r="W871" s="114"/>
      <c r="X871" s="114"/>
      <c r="Y871" s="114"/>
      <c r="Z871" s="114"/>
    </row>
    <row r="872" spans="1:26" ht="14.25" customHeight="1">
      <c r="A872" s="114"/>
      <c r="B872" s="114"/>
      <c r="C872" s="114"/>
      <c r="D872" s="114"/>
      <c r="E872" s="114"/>
      <c r="F872" s="114"/>
      <c r="G872" s="114"/>
      <c r="H872" s="114"/>
      <c r="I872" s="114"/>
      <c r="J872" s="114"/>
      <c r="K872" s="114"/>
      <c r="L872" s="114"/>
      <c r="M872" s="114"/>
      <c r="N872" s="114"/>
      <c r="O872" s="114"/>
      <c r="P872" s="114"/>
      <c r="Q872" s="114"/>
      <c r="R872" s="114"/>
      <c r="S872" s="114"/>
      <c r="T872" s="114"/>
      <c r="U872" s="114"/>
      <c r="V872" s="114"/>
      <c r="W872" s="114"/>
      <c r="X872" s="114"/>
      <c r="Y872" s="114"/>
      <c r="Z872" s="114"/>
    </row>
    <row r="873" spans="1:26" ht="14.25" customHeight="1">
      <c r="A873" s="114"/>
      <c r="B873" s="114"/>
      <c r="C873" s="114"/>
      <c r="D873" s="114"/>
      <c r="E873" s="114"/>
      <c r="F873" s="114"/>
      <c r="G873" s="114"/>
      <c r="H873" s="114"/>
      <c r="I873" s="114"/>
      <c r="J873" s="114"/>
      <c r="K873" s="114"/>
      <c r="L873" s="114"/>
      <c r="M873" s="114"/>
      <c r="N873" s="114"/>
      <c r="O873" s="114"/>
      <c r="P873" s="114"/>
      <c r="Q873" s="114"/>
      <c r="R873" s="114"/>
      <c r="S873" s="114"/>
      <c r="T873" s="114"/>
      <c r="U873" s="114"/>
      <c r="V873" s="114"/>
      <c r="W873" s="114"/>
      <c r="X873" s="114"/>
      <c r="Y873" s="114"/>
      <c r="Z873" s="114"/>
    </row>
    <row r="874" spans="1:26" ht="14.25" customHeight="1">
      <c r="A874" s="114"/>
      <c r="B874" s="114"/>
      <c r="C874" s="114"/>
      <c r="D874" s="114"/>
      <c r="E874" s="114"/>
      <c r="F874" s="114"/>
      <c r="G874" s="114"/>
      <c r="H874" s="114"/>
      <c r="I874" s="114"/>
      <c r="J874" s="114"/>
      <c r="K874" s="114"/>
      <c r="L874" s="114"/>
      <c r="M874" s="114"/>
      <c r="N874" s="114"/>
      <c r="O874" s="114"/>
      <c r="P874" s="114"/>
      <c r="Q874" s="114"/>
      <c r="R874" s="114"/>
      <c r="S874" s="114"/>
      <c r="T874" s="114"/>
      <c r="U874" s="114"/>
      <c r="V874" s="114"/>
      <c r="W874" s="114"/>
      <c r="X874" s="114"/>
      <c r="Y874" s="114"/>
      <c r="Z874" s="114"/>
    </row>
    <row r="875" spans="1:26" ht="14.25" customHeight="1">
      <c r="A875" s="114"/>
      <c r="B875" s="114"/>
      <c r="C875" s="114"/>
      <c r="D875" s="114"/>
      <c r="E875" s="114"/>
      <c r="F875" s="114"/>
      <c r="G875" s="114"/>
      <c r="H875" s="114"/>
      <c r="I875" s="114"/>
      <c r="J875" s="114"/>
      <c r="K875" s="114"/>
      <c r="L875" s="114"/>
      <c r="M875" s="114"/>
      <c r="N875" s="114"/>
      <c r="O875" s="114"/>
      <c r="P875" s="114"/>
      <c r="Q875" s="114"/>
      <c r="R875" s="114"/>
      <c r="S875" s="114"/>
      <c r="T875" s="114"/>
      <c r="U875" s="114"/>
      <c r="V875" s="114"/>
      <c r="W875" s="114"/>
      <c r="X875" s="114"/>
      <c r="Y875" s="114"/>
      <c r="Z875" s="114"/>
    </row>
    <row r="876" spans="1:26" ht="14.25" customHeight="1">
      <c r="A876" s="114"/>
      <c r="B876" s="114"/>
      <c r="C876" s="114"/>
      <c r="D876" s="114"/>
      <c r="E876" s="114"/>
      <c r="F876" s="114"/>
      <c r="G876" s="114"/>
      <c r="H876" s="114"/>
      <c r="I876" s="114"/>
      <c r="J876" s="114"/>
      <c r="K876" s="114"/>
      <c r="L876" s="114"/>
      <c r="M876" s="114"/>
      <c r="N876" s="114"/>
      <c r="O876" s="114"/>
      <c r="P876" s="114"/>
      <c r="Q876" s="114"/>
      <c r="R876" s="114"/>
      <c r="S876" s="114"/>
      <c r="T876" s="114"/>
      <c r="U876" s="114"/>
      <c r="V876" s="114"/>
      <c r="W876" s="114"/>
      <c r="X876" s="114"/>
      <c r="Y876" s="114"/>
      <c r="Z876" s="114"/>
    </row>
    <row r="877" spans="1:26" ht="14.25" customHeight="1">
      <c r="A877" s="114"/>
      <c r="B877" s="114"/>
      <c r="C877" s="114"/>
      <c r="D877" s="114"/>
      <c r="E877" s="114"/>
      <c r="F877" s="114"/>
      <c r="G877" s="114"/>
      <c r="H877" s="114"/>
      <c r="I877" s="114"/>
      <c r="J877" s="114"/>
      <c r="K877" s="114"/>
      <c r="L877" s="114"/>
      <c r="M877" s="114"/>
      <c r="N877" s="114"/>
      <c r="O877" s="114"/>
      <c r="P877" s="114"/>
      <c r="Q877" s="114"/>
      <c r="R877" s="114"/>
      <c r="S877" s="114"/>
      <c r="T877" s="114"/>
      <c r="U877" s="114"/>
      <c r="V877" s="114"/>
      <c r="W877" s="114"/>
      <c r="X877" s="114"/>
      <c r="Y877" s="114"/>
      <c r="Z877" s="114"/>
    </row>
    <row r="878" spans="1:26" ht="14.25" customHeight="1">
      <c r="A878" s="114"/>
      <c r="B878" s="114"/>
      <c r="C878" s="114"/>
      <c r="D878" s="114"/>
      <c r="E878" s="114"/>
      <c r="F878" s="114"/>
      <c r="G878" s="114"/>
      <c r="H878" s="114"/>
      <c r="I878" s="114"/>
      <c r="J878" s="114"/>
      <c r="K878" s="114"/>
      <c r="L878" s="114"/>
      <c r="M878" s="114"/>
      <c r="N878" s="114"/>
      <c r="O878" s="114"/>
      <c r="P878" s="114"/>
      <c r="Q878" s="114"/>
      <c r="R878" s="114"/>
      <c r="S878" s="114"/>
      <c r="T878" s="114"/>
      <c r="U878" s="114"/>
      <c r="V878" s="114"/>
      <c r="W878" s="114"/>
      <c r="X878" s="114"/>
      <c r="Y878" s="114"/>
      <c r="Z878" s="114"/>
    </row>
    <row r="879" spans="1:26" ht="14.25" customHeight="1">
      <c r="A879" s="114"/>
      <c r="B879" s="114"/>
      <c r="C879" s="114"/>
      <c r="D879" s="114"/>
      <c r="E879" s="114"/>
      <c r="F879" s="114"/>
      <c r="G879" s="114"/>
      <c r="H879" s="114"/>
      <c r="I879" s="114"/>
      <c r="J879" s="114"/>
      <c r="K879" s="114"/>
      <c r="L879" s="114"/>
      <c r="M879" s="114"/>
      <c r="N879" s="114"/>
      <c r="O879" s="114"/>
      <c r="P879" s="114"/>
      <c r="Q879" s="114"/>
      <c r="R879" s="114"/>
      <c r="S879" s="114"/>
      <c r="T879" s="114"/>
      <c r="U879" s="114"/>
      <c r="V879" s="114"/>
      <c r="W879" s="114"/>
      <c r="X879" s="114"/>
      <c r="Y879" s="114"/>
      <c r="Z879" s="114"/>
    </row>
    <row r="880" spans="1:26" ht="14.25" customHeight="1">
      <c r="A880" s="114"/>
      <c r="B880" s="114"/>
      <c r="C880" s="114"/>
      <c r="D880" s="114"/>
      <c r="E880" s="114"/>
      <c r="F880" s="114"/>
      <c r="G880" s="114"/>
      <c r="H880" s="114"/>
      <c r="I880" s="114"/>
      <c r="J880" s="114"/>
      <c r="K880" s="114"/>
      <c r="L880" s="114"/>
      <c r="M880" s="114"/>
      <c r="N880" s="114"/>
      <c r="O880" s="114"/>
      <c r="P880" s="114"/>
      <c r="Q880" s="114"/>
      <c r="R880" s="114"/>
      <c r="S880" s="114"/>
      <c r="T880" s="114"/>
      <c r="U880" s="114"/>
      <c r="V880" s="114"/>
      <c r="W880" s="114"/>
      <c r="X880" s="114"/>
      <c r="Y880" s="114"/>
      <c r="Z880" s="114"/>
    </row>
    <row r="881" spans="1:26" ht="14.25" customHeight="1">
      <c r="A881" s="114"/>
      <c r="B881" s="114"/>
      <c r="C881" s="114"/>
      <c r="D881" s="114"/>
      <c r="E881" s="114"/>
      <c r="F881" s="114"/>
      <c r="G881" s="114"/>
      <c r="H881" s="114"/>
      <c r="I881" s="114"/>
      <c r="J881" s="114"/>
      <c r="K881" s="114"/>
      <c r="L881" s="114"/>
      <c r="M881" s="114"/>
      <c r="N881" s="114"/>
      <c r="O881" s="114"/>
      <c r="P881" s="114"/>
      <c r="Q881" s="114"/>
      <c r="R881" s="114"/>
      <c r="S881" s="114"/>
      <c r="T881" s="114"/>
      <c r="U881" s="114"/>
      <c r="V881" s="114"/>
      <c r="W881" s="114"/>
      <c r="X881" s="114"/>
      <c r="Y881" s="114"/>
      <c r="Z881" s="114"/>
    </row>
    <row r="882" spans="1:26" ht="14.25" customHeight="1">
      <c r="A882" s="114"/>
      <c r="B882" s="114"/>
      <c r="C882" s="114"/>
      <c r="D882" s="114"/>
      <c r="E882" s="114"/>
      <c r="F882" s="114"/>
      <c r="G882" s="114"/>
      <c r="H882" s="114"/>
      <c r="I882" s="114"/>
      <c r="J882" s="114"/>
      <c r="K882" s="114"/>
      <c r="L882" s="114"/>
      <c r="M882" s="114"/>
      <c r="N882" s="114"/>
      <c r="O882" s="114"/>
      <c r="P882" s="114"/>
      <c r="Q882" s="114"/>
      <c r="R882" s="114"/>
      <c r="S882" s="114"/>
      <c r="T882" s="114"/>
      <c r="U882" s="114"/>
      <c r="V882" s="114"/>
      <c r="W882" s="114"/>
      <c r="X882" s="114"/>
      <c r="Y882" s="114"/>
      <c r="Z882" s="114"/>
    </row>
    <row r="883" spans="1:26" ht="14.25" customHeight="1">
      <c r="A883" s="114"/>
      <c r="B883" s="114"/>
      <c r="C883" s="114"/>
      <c r="D883" s="114"/>
      <c r="E883" s="114"/>
      <c r="F883" s="114"/>
      <c r="G883" s="114"/>
      <c r="H883" s="114"/>
      <c r="I883" s="114"/>
      <c r="J883" s="114"/>
      <c r="K883" s="114"/>
      <c r="L883" s="114"/>
      <c r="M883" s="114"/>
      <c r="N883" s="114"/>
      <c r="O883" s="114"/>
      <c r="P883" s="114"/>
      <c r="Q883" s="114"/>
      <c r="R883" s="114"/>
      <c r="S883" s="114"/>
      <c r="T883" s="114"/>
      <c r="U883" s="114"/>
      <c r="V883" s="114"/>
      <c r="W883" s="114"/>
      <c r="X883" s="114"/>
      <c r="Y883" s="114"/>
      <c r="Z883" s="114"/>
    </row>
    <row r="884" spans="1:26" ht="14.25" customHeight="1">
      <c r="A884" s="114"/>
      <c r="B884" s="114"/>
      <c r="C884" s="114"/>
      <c r="D884" s="114"/>
      <c r="E884" s="114"/>
      <c r="F884" s="114"/>
      <c r="G884" s="114"/>
      <c r="H884" s="114"/>
      <c r="I884" s="114"/>
      <c r="J884" s="114"/>
      <c r="K884" s="114"/>
      <c r="L884" s="114"/>
      <c r="M884" s="114"/>
      <c r="N884" s="114"/>
      <c r="O884" s="114"/>
      <c r="P884" s="114"/>
      <c r="Q884" s="114"/>
      <c r="R884" s="114"/>
      <c r="S884" s="114"/>
      <c r="T884" s="114"/>
      <c r="U884" s="114"/>
      <c r="V884" s="114"/>
      <c r="W884" s="114"/>
      <c r="X884" s="114"/>
      <c r="Y884" s="114"/>
      <c r="Z884" s="114"/>
    </row>
    <row r="885" spans="1:26" ht="14.25" customHeight="1">
      <c r="A885" s="114"/>
      <c r="B885" s="114"/>
      <c r="C885" s="114"/>
      <c r="D885" s="114"/>
      <c r="E885" s="114"/>
      <c r="F885" s="114"/>
      <c r="G885" s="114"/>
      <c r="H885" s="114"/>
      <c r="I885" s="114"/>
      <c r="J885" s="114"/>
      <c r="K885" s="114"/>
      <c r="L885" s="114"/>
      <c r="M885" s="114"/>
      <c r="N885" s="114"/>
      <c r="O885" s="114"/>
      <c r="P885" s="114"/>
      <c r="Q885" s="114"/>
      <c r="R885" s="114"/>
      <c r="S885" s="114"/>
      <c r="T885" s="114"/>
      <c r="U885" s="114"/>
      <c r="V885" s="114"/>
      <c r="W885" s="114"/>
      <c r="X885" s="114"/>
      <c r="Y885" s="114"/>
      <c r="Z885" s="114"/>
    </row>
    <row r="886" spans="1:26" ht="14.25" customHeight="1">
      <c r="A886" s="114"/>
      <c r="B886" s="114"/>
      <c r="C886" s="114"/>
      <c r="D886" s="114"/>
      <c r="E886" s="114"/>
      <c r="F886" s="114"/>
      <c r="G886" s="114"/>
      <c r="H886" s="114"/>
      <c r="I886" s="114"/>
      <c r="J886" s="114"/>
      <c r="K886" s="114"/>
      <c r="L886" s="114"/>
      <c r="M886" s="114"/>
      <c r="N886" s="114"/>
      <c r="O886" s="114"/>
      <c r="P886" s="114"/>
      <c r="Q886" s="114"/>
      <c r="R886" s="114"/>
      <c r="S886" s="114"/>
      <c r="T886" s="114"/>
      <c r="U886" s="114"/>
      <c r="V886" s="114"/>
      <c r="W886" s="114"/>
      <c r="X886" s="114"/>
      <c r="Y886" s="114"/>
      <c r="Z886" s="114"/>
    </row>
    <row r="887" spans="1:26" ht="14.25" customHeight="1">
      <c r="A887" s="114"/>
      <c r="B887" s="114"/>
      <c r="C887" s="114"/>
      <c r="D887" s="114"/>
      <c r="E887" s="114"/>
      <c r="F887" s="114"/>
      <c r="G887" s="114"/>
      <c r="H887" s="114"/>
      <c r="I887" s="114"/>
      <c r="J887" s="114"/>
      <c r="K887" s="114"/>
      <c r="L887" s="114"/>
      <c r="M887" s="114"/>
      <c r="N887" s="114"/>
      <c r="O887" s="114"/>
      <c r="P887" s="114"/>
      <c r="Q887" s="114"/>
      <c r="R887" s="114"/>
      <c r="S887" s="114"/>
      <c r="T887" s="114"/>
      <c r="U887" s="114"/>
      <c r="V887" s="114"/>
      <c r="W887" s="114"/>
      <c r="X887" s="114"/>
      <c r="Y887" s="114"/>
      <c r="Z887" s="114"/>
    </row>
    <row r="888" spans="1:26" ht="14.25" customHeight="1">
      <c r="A888" s="114"/>
      <c r="B888" s="114"/>
      <c r="C888" s="114"/>
      <c r="D888" s="114"/>
      <c r="E888" s="114"/>
      <c r="F888" s="114"/>
      <c r="G888" s="114"/>
      <c r="H888" s="114"/>
      <c r="I888" s="114"/>
      <c r="J888" s="114"/>
      <c r="K888" s="114"/>
      <c r="L888" s="114"/>
      <c r="M888" s="114"/>
      <c r="N888" s="114"/>
      <c r="O888" s="114"/>
      <c r="P888" s="114"/>
      <c r="Q888" s="114"/>
      <c r="R888" s="114"/>
      <c r="S888" s="114"/>
      <c r="T888" s="114"/>
      <c r="U888" s="114"/>
      <c r="V888" s="114"/>
      <c r="W888" s="114"/>
      <c r="X888" s="114"/>
      <c r="Y888" s="114"/>
      <c r="Z888" s="114"/>
    </row>
    <row r="889" spans="1:26" ht="14.25" customHeight="1">
      <c r="A889" s="114"/>
      <c r="B889" s="114"/>
      <c r="C889" s="114"/>
      <c r="D889" s="114"/>
      <c r="E889" s="114"/>
      <c r="F889" s="114"/>
      <c r="G889" s="114"/>
      <c r="H889" s="114"/>
      <c r="I889" s="114"/>
      <c r="J889" s="114"/>
      <c r="K889" s="114"/>
      <c r="L889" s="114"/>
      <c r="M889" s="114"/>
      <c r="N889" s="114"/>
      <c r="O889" s="114"/>
      <c r="P889" s="114"/>
      <c r="Q889" s="114"/>
      <c r="R889" s="114"/>
      <c r="S889" s="114"/>
      <c r="T889" s="114"/>
      <c r="U889" s="114"/>
      <c r="V889" s="114"/>
      <c r="W889" s="114"/>
      <c r="X889" s="114"/>
      <c r="Y889" s="114"/>
      <c r="Z889" s="114"/>
    </row>
    <row r="890" spans="1:26" ht="14.25" customHeight="1">
      <c r="A890" s="114"/>
      <c r="B890" s="114"/>
      <c r="C890" s="114"/>
      <c r="D890" s="114"/>
      <c r="E890" s="114"/>
      <c r="F890" s="114"/>
      <c r="G890" s="114"/>
      <c r="H890" s="114"/>
      <c r="I890" s="114"/>
      <c r="J890" s="114"/>
      <c r="K890" s="114"/>
      <c r="L890" s="114"/>
      <c r="M890" s="114"/>
      <c r="N890" s="114"/>
      <c r="O890" s="114"/>
      <c r="P890" s="114"/>
      <c r="Q890" s="114"/>
      <c r="R890" s="114"/>
      <c r="S890" s="114"/>
      <c r="T890" s="114"/>
      <c r="U890" s="114"/>
      <c r="V890" s="114"/>
      <c r="W890" s="114"/>
      <c r="X890" s="114"/>
      <c r="Y890" s="114"/>
      <c r="Z890" s="114"/>
    </row>
    <row r="891" spans="1:26" ht="14.25" customHeight="1">
      <c r="A891" s="114"/>
      <c r="B891" s="114"/>
      <c r="C891" s="114"/>
      <c r="D891" s="114"/>
      <c r="E891" s="114"/>
      <c r="F891" s="114"/>
      <c r="G891" s="114"/>
      <c r="H891" s="114"/>
      <c r="I891" s="114"/>
      <c r="J891" s="114"/>
      <c r="K891" s="114"/>
      <c r="L891" s="114"/>
      <c r="M891" s="114"/>
      <c r="N891" s="114"/>
      <c r="O891" s="114"/>
      <c r="P891" s="114"/>
      <c r="Q891" s="114"/>
      <c r="R891" s="114"/>
      <c r="S891" s="114"/>
      <c r="T891" s="114"/>
      <c r="U891" s="114"/>
      <c r="V891" s="114"/>
      <c r="W891" s="114"/>
      <c r="X891" s="114"/>
      <c r="Y891" s="114"/>
      <c r="Z891" s="114"/>
    </row>
    <row r="892" spans="1:26" ht="14.25" customHeight="1">
      <c r="A892" s="114"/>
      <c r="B892" s="114"/>
      <c r="C892" s="114"/>
      <c r="D892" s="114"/>
      <c r="E892" s="114"/>
      <c r="F892" s="114"/>
      <c r="G892" s="114"/>
      <c r="H892" s="114"/>
      <c r="I892" s="114"/>
      <c r="J892" s="114"/>
      <c r="K892" s="114"/>
      <c r="L892" s="114"/>
      <c r="M892" s="114"/>
      <c r="N892" s="114"/>
      <c r="O892" s="114"/>
      <c r="P892" s="114"/>
      <c r="Q892" s="114"/>
      <c r="R892" s="114"/>
      <c r="S892" s="114"/>
      <c r="T892" s="114"/>
      <c r="U892" s="114"/>
      <c r="V892" s="114"/>
      <c r="W892" s="114"/>
      <c r="X892" s="114"/>
      <c r="Y892" s="114"/>
      <c r="Z892" s="114"/>
    </row>
    <row r="893" spans="1:26" ht="14.25" customHeight="1">
      <c r="A893" s="114"/>
      <c r="B893" s="114"/>
      <c r="C893" s="114"/>
      <c r="D893" s="114"/>
      <c r="E893" s="114"/>
      <c r="F893" s="114"/>
      <c r="G893" s="114"/>
      <c r="H893" s="114"/>
      <c r="I893" s="114"/>
      <c r="J893" s="114"/>
      <c r="K893" s="114"/>
      <c r="L893" s="114"/>
      <c r="M893" s="114"/>
      <c r="N893" s="114"/>
      <c r="O893" s="114"/>
      <c r="P893" s="114"/>
      <c r="Q893" s="114"/>
      <c r="R893" s="114"/>
      <c r="S893" s="114"/>
      <c r="T893" s="114"/>
      <c r="U893" s="114"/>
      <c r="V893" s="114"/>
      <c r="W893" s="114"/>
      <c r="X893" s="114"/>
      <c r="Y893" s="114"/>
      <c r="Z893" s="114"/>
    </row>
    <row r="894" spans="1:26" ht="14.25" customHeight="1">
      <c r="A894" s="114"/>
      <c r="B894" s="114"/>
      <c r="C894" s="114"/>
      <c r="D894" s="114"/>
      <c r="E894" s="114"/>
      <c r="F894" s="114"/>
      <c r="G894" s="114"/>
      <c r="H894" s="114"/>
      <c r="I894" s="114"/>
      <c r="J894" s="114"/>
      <c r="K894" s="114"/>
      <c r="L894" s="114"/>
      <c r="M894" s="114"/>
      <c r="N894" s="114"/>
      <c r="O894" s="114"/>
      <c r="P894" s="114"/>
      <c r="Q894" s="114"/>
      <c r="R894" s="114"/>
      <c r="S894" s="114"/>
      <c r="T894" s="114"/>
      <c r="U894" s="114"/>
      <c r="V894" s="114"/>
      <c r="W894" s="114"/>
      <c r="X894" s="114"/>
      <c r="Y894" s="114"/>
      <c r="Z894" s="114"/>
    </row>
    <row r="895" spans="1:26" ht="14.25" customHeight="1">
      <c r="A895" s="114"/>
      <c r="B895" s="114"/>
      <c r="C895" s="114"/>
      <c r="D895" s="114"/>
      <c r="E895" s="114"/>
      <c r="F895" s="114"/>
      <c r="G895" s="114"/>
      <c r="H895" s="114"/>
      <c r="I895" s="114"/>
      <c r="J895" s="114"/>
      <c r="K895" s="114"/>
      <c r="L895" s="114"/>
      <c r="M895" s="114"/>
      <c r="N895" s="114"/>
      <c r="O895" s="114"/>
      <c r="P895" s="114"/>
      <c r="Q895" s="114"/>
      <c r="R895" s="114"/>
      <c r="S895" s="114"/>
      <c r="T895" s="114"/>
      <c r="U895" s="114"/>
      <c r="V895" s="114"/>
      <c r="W895" s="114"/>
      <c r="X895" s="114"/>
      <c r="Y895" s="114"/>
      <c r="Z895" s="114"/>
    </row>
    <row r="896" spans="1:26" ht="14.25" customHeight="1">
      <c r="A896" s="114"/>
      <c r="B896" s="114"/>
      <c r="C896" s="114"/>
      <c r="D896" s="114"/>
      <c r="E896" s="114"/>
      <c r="F896" s="114"/>
      <c r="G896" s="114"/>
      <c r="H896" s="114"/>
      <c r="I896" s="114"/>
      <c r="J896" s="114"/>
      <c r="K896" s="114"/>
      <c r="L896" s="114"/>
      <c r="M896" s="114"/>
      <c r="N896" s="114"/>
      <c r="O896" s="114"/>
      <c r="P896" s="114"/>
      <c r="Q896" s="114"/>
      <c r="R896" s="114"/>
      <c r="S896" s="114"/>
      <c r="T896" s="114"/>
      <c r="U896" s="114"/>
      <c r="V896" s="114"/>
      <c r="W896" s="114"/>
      <c r="X896" s="114"/>
      <c r="Y896" s="114"/>
      <c r="Z896" s="114"/>
    </row>
    <row r="897" spans="1:26" ht="14.25" customHeight="1">
      <c r="A897" s="114"/>
      <c r="B897" s="114"/>
      <c r="C897" s="114"/>
      <c r="D897" s="114"/>
      <c r="E897" s="114"/>
      <c r="F897" s="114"/>
      <c r="G897" s="114"/>
      <c r="H897" s="114"/>
      <c r="I897" s="114"/>
      <c r="J897" s="114"/>
      <c r="K897" s="114"/>
      <c r="L897" s="114"/>
      <c r="M897" s="114"/>
      <c r="N897" s="114"/>
      <c r="O897" s="114"/>
      <c r="P897" s="114"/>
      <c r="Q897" s="114"/>
      <c r="R897" s="114"/>
      <c r="S897" s="114"/>
      <c r="T897" s="114"/>
      <c r="U897" s="114"/>
      <c r="V897" s="114"/>
      <c r="W897" s="114"/>
      <c r="X897" s="114"/>
      <c r="Y897" s="114"/>
      <c r="Z897" s="114"/>
    </row>
    <row r="898" spans="1:26" ht="14.25" customHeight="1">
      <c r="A898" s="114"/>
      <c r="B898" s="114"/>
      <c r="C898" s="114"/>
      <c r="D898" s="114"/>
      <c r="E898" s="114"/>
      <c r="F898" s="114"/>
      <c r="G898" s="114"/>
      <c r="H898" s="114"/>
      <c r="I898" s="114"/>
      <c r="J898" s="114"/>
      <c r="K898" s="114"/>
      <c r="L898" s="114"/>
      <c r="M898" s="114"/>
      <c r="N898" s="114"/>
      <c r="O898" s="114"/>
      <c r="P898" s="114"/>
      <c r="Q898" s="114"/>
      <c r="R898" s="114"/>
      <c r="S898" s="114"/>
      <c r="T898" s="114"/>
      <c r="U898" s="114"/>
      <c r="V898" s="114"/>
      <c r="W898" s="114"/>
      <c r="X898" s="114"/>
      <c r="Y898" s="114"/>
      <c r="Z898" s="114"/>
    </row>
    <row r="899" spans="1:26" ht="14.25" customHeight="1">
      <c r="A899" s="114"/>
      <c r="B899" s="114"/>
      <c r="C899" s="114"/>
      <c r="D899" s="114"/>
      <c r="E899" s="114"/>
      <c r="F899" s="114"/>
      <c r="G899" s="114"/>
      <c r="H899" s="114"/>
      <c r="I899" s="114"/>
      <c r="J899" s="114"/>
      <c r="K899" s="114"/>
      <c r="L899" s="114"/>
      <c r="M899" s="114"/>
      <c r="N899" s="114"/>
      <c r="O899" s="114"/>
      <c r="P899" s="114"/>
      <c r="Q899" s="114"/>
      <c r="R899" s="114"/>
      <c r="S899" s="114"/>
      <c r="T899" s="114"/>
      <c r="U899" s="114"/>
      <c r="V899" s="114"/>
      <c r="W899" s="114"/>
      <c r="X899" s="114"/>
      <c r="Y899" s="114"/>
      <c r="Z899" s="114"/>
    </row>
    <row r="900" spans="1:26" ht="14.25" customHeight="1">
      <c r="A900" s="114"/>
      <c r="B900" s="114"/>
      <c r="C900" s="114"/>
      <c r="D900" s="114"/>
      <c r="E900" s="114"/>
      <c r="F900" s="114"/>
      <c r="G900" s="114"/>
      <c r="H900" s="114"/>
      <c r="I900" s="114"/>
      <c r="J900" s="114"/>
      <c r="K900" s="114"/>
      <c r="L900" s="114"/>
      <c r="M900" s="114"/>
      <c r="N900" s="114"/>
      <c r="O900" s="114"/>
      <c r="P900" s="114"/>
      <c r="Q900" s="114"/>
      <c r="R900" s="114"/>
      <c r="S900" s="114"/>
      <c r="T900" s="114"/>
      <c r="U900" s="114"/>
      <c r="V900" s="114"/>
      <c r="W900" s="114"/>
      <c r="X900" s="114"/>
      <c r="Y900" s="114"/>
      <c r="Z900" s="114"/>
    </row>
    <row r="901" spans="1:26" ht="14.25" customHeight="1">
      <c r="A901" s="114"/>
      <c r="B901" s="114"/>
      <c r="C901" s="114"/>
      <c r="D901" s="114"/>
      <c r="E901" s="114"/>
      <c r="F901" s="114"/>
      <c r="G901" s="114"/>
      <c r="H901" s="114"/>
      <c r="I901" s="114"/>
      <c r="J901" s="114"/>
      <c r="K901" s="114"/>
      <c r="L901" s="114"/>
      <c r="M901" s="114"/>
      <c r="N901" s="114"/>
      <c r="O901" s="114"/>
      <c r="P901" s="114"/>
      <c r="Q901" s="114"/>
      <c r="R901" s="114"/>
      <c r="S901" s="114"/>
      <c r="T901" s="114"/>
      <c r="U901" s="114"/>
      <c r="V901" s="114"/>
      <c r="W901" s="114"/>
      <c r="X901" s="114"/>
      <c r="Y901" s="114"/>
      <c r="Z901" s="114"/>
    </row>
    <row r="902" spans="1:26" ht="14.25" customHeight="1">
      <c r="A902" s="114"/>
      <c r="B902" s="114"/>
      <c r="C902" s="114"/>
      <c r="D902" s="114"/>
      <c r="E902" s="114"/>
      <c r="F902" s="114"/>
      <c r="G902" s="114"/>
      <c r="H902" s="114"/>
      <c r="I902" s="114"/>
      <c r="J902" s="114"/>
      <c r="K902" s="114"/>
      <c r="L902" s="114"/>
      <c r="M902" s="114"/>
      <c r="N902" s="114"/>
      <c r="O902" s="114"/>
      <c r="P902" s="114"/>
      <c r="Q902" s="114"/>
      <c r="R902" s="114"/>
      <c r="S902" s="114"/>
      <c r="T902" s="114"/>
      <c r="U902" s="114"/>
      <c r="V902" s="114"/>
      <c r="W902" s="114"/>
      <c r="X902" s="114"/>
      <c r="Y902" s="114"/>
      <c r="Z902" s="114"/>
    </row>
    <row r="903" spans="1:26" ht="14.25" customHeight="1">
      <c r="A903" s="114"/>
      <c r="B903" s="114"/>
      <c r="C903" s="114"/>
      <c r="D903" s="114"/>
      <c r="E903" s="114"/>
      <c r="F903" s="114"/>
      <c r="G903" s="114"/>
      <c r="H903" s="114"/>
      <c r="I903" s="114"/>
      <c r="J903" s="114"/>
      <c r="K903" s="114"/>
      <c r="L903" s="114"/>
      <c r="M903" s="114"/>
      <c r="N903" s="114"/>
      <c r="O903" s="114"/>
      <c r="P903" s="114"/>
      <c r="Q903" s="114"/>
      <c r="R903" s="114"/>
      <c r="S903" s="114"/>
      <c r="T903" s="114"/>
      <c r="U903" s="114"/>
      <c r="V903" s="114"/>
      <c r="W903" s="114"/>
      <c r="X903" s="114"/>
      <c r="Y903" s="114"/>
      <c r="Z903" s="114"/>
    </row>
    <row r="904" spans="1:26" ht="14.25" customHeight="1">
      <c r="A904" s="114"/>
      <c r="B904" s="114"/>
      <c r="C904" s="114"/>
      <c r="D904" s="114"/>
      <c r="E904" s="114"/>
      <c r="F904" s="114"/>
      <c r="G904" s="114"/>
      <c r="H904" s="114"/>
      <c r="I904" s="114"/>
      <c r="J904" s="114"/>
      <c r="K904" s="114"/>
      <c r="L904" s="114"/>
      <c r="M904" s="114"/>
      <c r="N904" s="114"/>
      <c r="O904" s="114"/>
      <c r="P904" s="114"/>
      <c r="Q904" s="114"/>
      <c r="R904" s="114"/>
      <c r="S904" s="114"/>
      <c r="T904" s="114"/>
      <c r="U904" s="114"/>
      <c r="V904" s="114"/>
      <c r="W904" s="114"/>
      <c r="X904" s="114"/>
      <c r="Y904" s="114"/>
      <c r="Z904" s="114"/>
    </row>
    <row r="905" spans="1:26" ht="14.25" customHeight="1">
      <c r="A905" s="114"/>
      <c r="B905" s="114"/>
      <c r="C905" s="114"/>
      <c r="D905" s="114"/>
      <c r="E905" s="114"/>
      <c r="F905" s="114"/>
      <c r="G905" s="114"/>
      <c r="H905" s="114"/>
      <c r="I905" s="114"/>
      <c r="J905" s="114"/>
      <c r="K905" s="114"/>
      <c r="L905" s="114"/>
      <c r="M905" s="114"/>
      <c r="N905" s="114"/>
      <c r="O905" s="114"/>
      <c r="P905" s="114"/>
      <c r="Q905" s="114"/>
      <c r="R905" s="114"/>
      <c r="S905" s="114"/>
      <c r="T905" s="114"/>
      <c r="U905" s="114"/>
      <c r="V905" s="114"/>
      <c r="W905" s="114"/>
      <c r="X905" s="114"/>
      <c r="Y905" s="114"/>
      <c r="Z905" s="114"/>
    </row>
    <row r="906" spans="1:26" ht="14.25" customHeight="1">
      <c r="A906" s="114"/>
      <c r="B906" s="114"/>
      <c r="C906" s="114"/>
      <c r="D906" s="114"/>
      <c r="E906" s="114"/>
      <c r="F906" s="114"/>
      <c r="G906" s="114"/>
      <c r="H906" s="114"/>
      <c r="I906" s="114"/>
      <c r="J906" s="114"/>
      <c r="K906" s="114"/>
      <c r="L906" s="114"/>
      <c r="M906" s="114"/>
      <c r="N906" s="114"/>
      <c r="O906" s="114"/>
      <c r="P906" s="114"/>
      <c r="Q906" s="114"/>
      <c r="R906" s="114"/>
      <c r="S906" s="114"/>
      <c r="T906" s="114"/>
      <c r="U906" s="114"/>
      <c r="V906" s="114"/>
      <c r="W906" s="114"/>
      <c r="X906" s="114"/>
      <c r="Y906" s="114"/>
      <c r="Z906" s="114"/>
    </row>
    <row r="907" spans="1:26" ht="14.25" customHeight="1">
      <c r="A907" s="114"/>
      <c r="B907" s="114"/>
      <c r="C907" s="114"/>
      <c r="D907" s="114"/>
      <c r="E907" s="114"/>
      <c r="F907" s="114"/>
      <c r="G907" s="114"/>
      <c r="H907" s="114"/>
      <c r="I907" s="114"/>
      <c r="J907" s="114"/>
      <c r="K907" s="114"/>
      <c r="L907" s="114"/>
      <c r="M907" s="114"/>
      <c r="N907" s="114"/>
      <c r="O907" s="114"/>
      <c r="P907" s="114"/>
      <c r="Q907" s="114"/>
      <c r="R907" s="114"/>
      <c r="S907" s="114"/>
      <c r="T907" s="114"/>
      <c r="U907" s="114"/>
      <c r="V907" s="114"/>
      <c r="W907" s="114"/>
      <c r="X907" s="114"/>
      <c r="Y907" s="114"/>
      <c r="Z907" s="114"/>
    </row>
    <row r="908" spans="1:26" ht="14.25" customHeight="1">
      <c r="A908" s="114"/>
      <c r="B908" s="114"/>
      <c r="C908" s="114"/>
      <c r="D908" s="114"/>
      <c r="E908" s="114"/>
      <c r="F908" s="114"/>
      <c r="G908" s="114"/>
      <c r="H908" s="114"/>
      <c r="I908" s="114"/>
      <c r="J908" s="114"/>
      <c r="K908" s="114"/>
      <c r="L908" s="114"/>
      <c r="M908" s="114"/>
      <c r="N908" s="114"/>
      <c r="O908" s="114"/>
      <c r="P908" s="114"/>
      <c r="Q908" s="114"/>
      <c r="R908" s="114"/>
      <c r="S908" s="114"/>
      <c r="T908" s="114"/>
      <c r="U908" s="114"/>
      <c r="V908" s="114"/>
      <c r="W908" s="114"/>
      <c r="X908" s="114"/>
      <c r="Y908" s="114"/>
      <c r="Z908" s="114"/>
    </row>
    <row r="909" spans="1:26" ht="14.25" customHeight="1">
      <c r="A909" s="114"/>
      <c r="B909" s="114"/>
      <c r="C909" s="114"/>
      <c r="D909" s="114"/>
      <c r="E909" s="114"/>
      <c r="F909" s="114"/>
      <c r="G909" s="114"/>
      <c r="H909" s="114"/>
      <c r="I909" s="114"/>
      <c r="J909" s="114"/>
      <c r="K909" s="114"/>
      <c r="L909" s="114"/>
      <c r="M909" s="114"/>
      <c r="N909" s="114"/>
      <c r="O909" s="114"/>
      <c r="P909" s="114"/>
      <c r="Q909" s="114"/>
      <c r="R909" s="114"/>
      <c r="S909" s="114"/>
      <c r="T909" s="114"/>
      <c r="U909" s="114"/>
      <c r="V909" s="114"/>
      <c r="W909" s="114"/>
      <c r="X909" s="114"/>
      <c r="Y909" s="114"/>
      <c r="Z909" s="114"/>
    </row>
    <row r="910" spans="1:26" ht="14.25" customHeight="1">
      <c r="A910" s="114"/>
      <c r="B910" s="114"/>
      <c r="C910" s="114"/>
      <c r="D910" s="114"/>
      <c r="E910" s="114"/>
      <c r="F910" s="114"/>
      <c r="G910" s="114"/>
      <c r="H910" s="114"/>
      <c r="I910" s="114"/>
      <c r="J910" s="114"/>
      <c r="K910" s="114"/>
      <c r="L910" s="114"/>
      <c r="M910" s="114"/>
      <c r="N910" s="114"/>
      <c r="O910" s="114"/>
      <c r="P910" s="114"/>
      <c r="Q910" s="114"/>
      <c r="R910" s="114"/>
      <c r="S910" s="114"/>
      <c r="T910" s="114"/>
      <c r="U910" s="114"/>
      <c r="V910" s="114"/>
      <c r="W910" s="114"/>
      <c r="X910" s="114"/>
      <c r="Y910" s="114"/>
      <c r="Z910" s="114"/>
    </row>
    <row r="911" spans="1:26" ht="14.25" customHeight="1">
      <c r="A911" s="114"/>
      <c r="B911" s="114"/>
      <c r="C911" s="114"/>
      <c r="D911" s="114"/>
      <c r="E911" s="114"/>
      <c r="F911" s="114"/>
      <c r="G911" s="114"/>
      <c r="H911" s="114"/>
      <c r="I911" s="114"/>
      <c r="J911" s="114"/>
      <c r="K911" s="114"/>
      <c r="L911" s="114"/>
      <c r="M911" s="114"/>
      <c r="N911" s="114"/>
      <c r="O911" s="114"/>
      <c r="P911" s="114"/>
      <c r="Q911" s="114"/>
      <c r="R911" s="114"/>
      <c r="S911" s="114"/>
      <c r="T911" s="114"/>
      <c r="U911" s="114"/>
      <c r="V911" s="114"/>
      <c r="W911" s="114"/>
      <c r="X911" s="114"/>
      <c r="Y911" s="114"/>
      <c r="Z911" s="114"/>
    </row>
    <row r="912" spans="1:26" ht="14.25" customHeight="1">
      <c r="A912" s="114"/>
      <c r="B912" s="114"/>
      <c r="C912" s="114"/>
      <c r="D912" s="114"/>
      <c r="E912" s="114"/>
      <c r="F912" s="114"/>
      <c r="G912" s="114"/>
      <c r="H912" s="114"/>
      <c r="I912" s="114"/>
      <c r="J912" s="114"/>
      <c r="K912" s="114"/>
      <c r="L912" s="114"/>
      <c r="M912" s="114"/>
      <c r="N912" s="114"/>
      <c r="O912" s="114"/>
      <c r="P912" s="114"/>
      <c r="Q912" s="114"/>
      <c r="R912" s="114"/>
      <c r="S912" s="114"/>
      <c r="T912" s="114"/>
      <c r="U912" s="114"/>
      <c r="V912" s="114"/>
      <c r="W912" s="114"/>
      <c r="X912" s="114"/>
      <c r="Y912" s="114"/>
      <c r="Z912" s="114"/>
    </row>
    <row r="913" spans="1:26" ht="14.25" customHeight="1">
      <c r="A913" s="114"/>
      <c r="B913" s="114"/>
      <c r="C913" s="114"/>
      <c r="D913" s="114"/>
      <c r="E913" s="114"/>
      <c r="F913" s="114"/>
      <c r="G913" s="114"/>
      <c r="H913" s="114"/>
      <c r="I913" s="114"/>
      <c r="J913" s="114"/>
      <c r="K913" s="114"/>
      <c r="L913" s="114"/>
      <c r="M913" s="114"/>
      <c r="N913" s="114"/>
      <c r="O913" s="114"/>
      <c r="P913" s="114"/>
      <c r="Q913" s="114"/>
      <c r="R913" s="114"/>
      <c r="S913" s="114"/>
      <c r="T913" s="114"/>
      <c r="U913" s="114"/>
      <c r="V913" s="114"/>
      <c r="W913" s="114"/>
      <c r="X913" s="114"/>
      <c r="Y913" s="114"/>
      <c r="Z913" s="114"/>
    </row>
    <row r="914" spans="1:26" ht="14.25" customHeight="1">
      <c r="A914" s="114"/>
      <c r="B914" s="114"/>
      <c r="C914" s="114"/>
      <c r="D914" s="114"/>
      <c r="E914" s="114"/>
      <c r="F914" s="114"/>
      <c r="G914" s="114"/>
      <c r="H914" s="114"/>
      <c r="I914" s="114"/>
      <c r="J914" s="114"/>
      <c r="K914" s="114"/>
      <c r="L914" s="114"/>
      <c r="M914" s="114"/>
      <c r="N914" s="114"/>
      <c r="O914" s="114"/>
      <c r="P914" s="114"/>
      <c r="Q914" s="114"/>
      <c r="R914" s="114"/>
      <c r="S914" s="114"/>
      <c r="T914" s="114"/>
      <c r="U914" s="114"/>
      <c r="V914" s="114"/>
      <c r="W914" s="114"/>
      <c r="X914" s="114"/>
      <c r="Y914" s="114"/>
      <c r="Z914" s="114"/>
    </row>
    <row r="915" spans="1:26" ht="14.25" customHeight="1">
      <c r="A915" s="114"/>
      <c r="B915" s="114"/>
      <c r="C915" s="114"/>
      <c r="D915" s="114"/>
      <c r="E915" s="114"/>
      <c r="F915" s="114"/>
      <c r="G915" s="114"/>
      <c r="H915" s="114"/>
      <c r="I915" s="114"/>
      <c r="J915" s="114"/>
      <c r="K915" s="114"/>
      <c r="L915" s="114"/>
      <c r="M915" s="114"/>
      <c r="N915" s="114"/>
      <c r="O915" s="114"/>
      <c r="P915" s="114"/>
      <c r="Q915" s="114"/>
      <c r="R915" s="114"/>
      <c r="S915" s="114"/>
      <c r="T915" s="114"/>
      <c r="U915" s="114"/>
      <c r="V915" s="114"/>
      <c r="W915" s="114"/>
      <c r="X915" s="114"/>
      <c r="Y915" s="114"/>
      <c r="Z915" s="114"/>
    </row>
    <row r="916" spans="1:26" ht="14.25" customHeight="1">
      <c r="A916" s="114"/>
      <c r="B916" s="114"/>
      <c r="C916" s="114"/>
      <c r="D916" s="114"/>
      <c r="E916" s="114"/>
      <c r="F916" s="114"/>
      <c r="G916" s="114"/>
      <c r="H916" s="114"/>
      <c r="I916" s="114"/>
      <c r="J916" s="114"/>
      <c r="K916" s="114"/>
      <c r="L916" s="114"/>
      <c r="M916" s="114"/>
      <c r="N916" s="114"/>
      <c r="O916" s="114"/>
      <c r="P916" s="114"/>
      <c r="Q916" s="114"/>
      <c r="R916" s="114"/>
      <c r="S916" s="114"/>
      <c r="T916" s="114"/>
      <c r="U916" s="114"/>
      <c r="V916" s="114"/>
      <c r="W916" s="114"/>
      <c r="X916" s="114"/>
      <c r="Y916" s="114"/>
      <c r="Z916" s="114"/>
    </row>
    <row r="917" spans="1:26" ht="14.25" customHeight="1">
      <c r="A917" s="114"/>
      <c r="B917" s="114"/>
      <c r="C917" s="114"/>
      <c r="D917" s="114"/>
      <c r="E917" s="114"/>
      <c r="F917" s="114"/>
      <c r="G917" s="114"/>
      <c r="H917" s="114"/>
      <c r="I917" s="114"/>
      <c r="J917" s="114"/>
      <c r="K917" s="114"/>
      <c r="L917" s="114"/>
      <c r="M917" s="114"/>
      <c r="N917" s="114"/>
      <c r="O917" s="114"/>
      <c r="P917" s="114"/>
      <c r="Q917" s="114"/>
      <c r="R917" s="114"/>
      <c r="S917" s="114"/>
      <c r="T917" s="114"/>
      <c r="U917" s="114"/>
      <c r="V917" s="114"/>
      <c r="W917" s="114"/>
      <c r="X917" s="114"/>
      <c r="Y917" s="114"/>
      <c r="Z917" s="114"/>
    </row>
    <row r="918" spans="1:26" ht="14.25" customHeight="1">
      <c r="A918" s="114"/>
      <c r="B918" s="114"/>
      <c r="C918" s="114"/>
      <c r="D918" s="114"/>
      <c r="E918" s="114"/>
      <c r="F918" s="114"/>
      <c r="G918" s="114"/>
      <c r="H918" s="114"/>
      <c r="I918" s="114"/>
      <c r="J918" s="114"/>
      <c r="K918" s="114"/>
      <c r="L918" s="114"/>
      <c r="M918" s="114"/>
      <c r="N918" s="114"/>
      <c r="O918" s="114"/>
      <c r="P918" s="114"/>
      <c r="Q918" s="114"/>
      <c r="R918" s="114"/>
      <c r="S918" s="114"/>
      <c r="T918" s="114"/>
      <c r="U918" s="114"/>
      <c r="V918" s="114"/>
      <c r="W918" s="114"/>
      <c r="X918" s="114"/>
      <c r="Y918" s="114"/>
      <c r="Z918" s="114"/>
    </row>
    <row r="919" spans="1:26" ht="14.25" customHeight="1">
      <c r="A919" s="114"/>
      <c r="B919" s="114"/>
      <c r="C919" s="114"/>
      <c r="D919" s="114"/>
      <c r="E919" s="114"/>
      <c r="F919" s="114"/>
      <c r="G919" s="114"/>
      <c r="H919" s="114"/>
      <c r="I919" s="114"/>
      <c r="J919" s="114"/>
      <c r="K919" s="114"/>
      <c r="L919" s="114"/>
      <c r="M919" s="114"/>
      <c r="N919" s="114"/>
      <c r="O919" s="114"/>
      <c r="P919" s="114"/>
      <c r="Q919" s="114"/>
      <c r="R919" s="114"/>
      <c r="S919" s="114"/>
      <c r="T919" s="114"/>
      <c r="U919" s="114"/>
      <c r="V919" s="114"/>
      <c r="W919" s="114"/>
      <c r="X919" s="114"/>
      <c r="Y919" s="114"/>
      <c r="Z919" s="114"/>
    </row>
    <row r="920" spans="1:26" ht="14.25" customHeight="1">
      <c r="A920" s="114"/>
      <c r="B920" s="114"/>
      <c r="C920" s="114"/>
      <c r="D920" s="114"/>
      <c r="E920" s="114"/>
      <c r="F920" s="114"/>
      <c r="G920" s="114"/>
      <c r="H920" s="114"/>
      <c r="I920" s="114"/>
      <c r="J920" s="114"/>
      <c r="K920" s="114"/>
      <c r="L920" s="114"/>
      <c r="M920" s="114"/>
      <c r="N920" s="114"/>
      <c r="O920" s="114"/>
      <c r="P920" s="114"/>
      <c r="Q920" s="114"/>
      <c r="R920" s="114"/>
      <c r="S920" s="114"/>
      <c r="T920" s="114"/>
      <c r="U920" s="114"/>
      <c r="V920" s="114"/>
      <c r="W920" s="114"/>
      <c r="X920" s="114"/>
      <c r="Y920" s="114"/>
      <c r="Z920" s="114"/>
    </row>
    <row r="921" spans="1:26" ht="14.25" customHeight="1">
      <c r="A921" s="114"/>
      <c r="B921" s="114"/>
      <c r="C921" s="114"/>
      <c r="D921" s="114"/>
      <c r="E921" s="114"/>
      <c r="F921" s="114"/>
      <c r="G921" s="114"/>
      <c r="H921" s="114"/>
      <c r="I921" s="114"/>
      <c r="J921" s="114"/>
      <c r="K921" s="114"/>
      <c r="L921" s="114"/>
      <c r="M921" s="114"/>
      <c r="N921" s="114"/>
      <c r="O921" s="114"/>
      <c r="P921" s="114"/>
      <c r="Q921" s="114"/>
      <c r="R921" s="114"/>
      <c r="S921" s="114"/>
      <c r="T921" s="114"/>
      <c r="U921" s="114"/>
      <c r="V921" s="114"/>
      <c r="W921" s="114"/>
      <c r="X921" s="114"/>
      <c r="Y921" s="114"/>
      <c r="Z921" s="114"/>
    </row>
    <row r="922" spans="1:26" ht="14.25" customHeight="1">
      <c r="A922" s="114"/>
      <c r="B922" s="114"/>
      <c r="C922" s="114"/>
      <c r="D922" s="114"/>
      <c r="E922" s="114"/>
      <c r="F922" s="114"/>
      <c r="G922" s="114"/>
      <c r="H922" s="114"/>
      <c r="I922" s="114"/>
      <c r="J922" s="114"/>
      <c r="K922" s="114"/>
      <c r="L922" s="114"/>
      <c r="M922" s="114"/>
      <c r="N922" s="114"/>
      <c r="O922" s="114"/>
      <c r="P922" s="114"/>
      <c r="Q922" s="114"/>
      <c r="R922" s="114"/>
      <c r="S922" s="114"/>
      <c r="T922" s="114"/>
      <c r="U922" s="114"/>
      <c r="V922" s="114"/>
      <c r="W922" s="114"/>
      <c r="X922" s="114"/>
      <c r="Y922" s="114"/>
      <c r="Z922" s="114"/>
    </row>
    <row r="923" spans="1:26" ht="14.25" customHeight="1">
      <c r="A923" s="114"/>
      <c r="B923" s="114"/>
      <c r="C923" s="114"/>
      <c r="D923" s="114"/>
      <c r="E923" s="114"/>
      <c r="F923" s="114"/>
      <c r="G923" s="114"/>
      <c r="H923" s="114"/>
      <c r="I923" s="114"/>
      <c r="J923" s="114"/>
      <c r="K923" s="114"/>
      <c r="L923" s="114"/>
      <c r="M923" s="114"/>
      <c r="N923" s="114"/>
      <c r="O923" s="114"/>
      <c r="P923" s="114"/>
      <c r="Q923" s="114"/>
      <c r="R923" s="114"/>
      <c r="S923" s="114"/>
      <c r="T923" s="114"/>
      <c r="U923" s="114"/>
      <c r="V923" s="114"/>
      <c r="W923" s="114"/>
      <c r="X923" s="114"/>
      <c r="Y923" s="114"/>
      <c r="Z923" s="114"/>
    </row>
    <row r="924" spans="1:26" ht="14.25" customHeight="1">
      <c r="A924" s="114"/>
      <c r="B924" s="114"/>
      <c r="C924" s="114"/>
      <c r="D924" s="114"/>
      <c r="E924" s="114"/>
      <c r="F924" s="114"/>
      <c r="G924" s="114"/>
      <c r="H924" s="114"/>
      <c r="I924" s="114"/>
      <c r="J924" s="114"/>
      <c r="K924" s="114"/>
      <c r="L924" s="114"/>
      <c r="M924" s="114"/>
      <c r="N924" s="114"/>
      <c r="O924" s="114"/>
      <c r="P924" s="114"/>
      <c r="Q924" s="114"/>
      <c r="R924" s="114"/>
      <c r="S924" s="114"/>
      <c r="T924" s="114"/>
      <c r="U924" s="114"/>
      <c r="V924" s="114"/>
      <c r="W924" s="114"/>
      <c r="X924" s="114"/>
      <c r="Y924" s="114"/>
      <c r="Z924" s="114"/>
    </row>
    <row r="925" spans="1:26" ht="14.25" customHeight="1">
      <c r="A925" s="114"/>
      <c r="B925" s="114"/>
      <c r="C925" s="114"/>
      <c r="D925" s="114"/>
      <c r="E925" s="114"/>
      <c r="F925" s="114"/>
      <c r="G925" s="114"/>
      <c r="H925" s="114"/>
      <c r="I925" s="114"/>
      <c r="J925" s="114"/>
      <c r="K925" s="114"/>
      <c r="L925" s="114"/>
      <c r="M925" s="114"/>
      <c r="N925" s="114"/>
      <c r="O925" s="114"/>
      <c r="P925" s="114"/>
      <c r="Q925" s="114"/>
      <c r="R925" s="114"/>
      <c r="S925" s="114"/>
      <c r="T925" s="114"/>
      <c r="U925" s="114"/>
      <c r="V925" s="114"/>
      <c r="W925" s="114"/>
      <c r="X925" s="114"/>
      <c r="Y925" s="114"/>
      <c r="Z925" s="114"/>
    </row>
    <row r="926" spans="1:26" ht="14.25" customHeight="1">
      <c r="A926" s="114"/>
      <c r="B926" s="114"/>
      <c r="C926" s="114"/>
      <c r="D926" s="114"/>
      <c r="E926" s="114"/>
      <c r="F926" s="114"/>
      <c r="G926" s="114"/>
      <c r="H926" s="114"/>
      <c r="I926" s="114"/>
      <c r="J926" s="114"/>
      <c r="K926" s="114"/>
      <c r="L926" s="114"/>
      <c r="M926" s="114"/>
      <c r="N926" s="114"/>
      <c r="O926" s="114"/>
      <c r="P926" s="114"/>
      <c r="Q926" s="114"/>
      <c r="R926" s="114"/>
      <c r="S926" s="114"/>
      <c r="T926" s="114"/>
      <c r="U926" s="114"/>
      <c r="V926" s="114"/>
      <c r="W926" s="114"/>
      <c r="X926" s="114"/>
      <c r="Y926" s="114"/>
      <c r="Z926" s="114"/>
    </row>
    <row r="927" spans="1:26" ht="14.25" customHeight="1">
      <c r="A927" s="114"/>
      <c r="B927" s="114"/>
      <c r="C927" s="114"/>
      <c r="D927" s="114"/>
      <c r="E927" s="114"/>
      <c r="F927" s="114"/>
      <c r="G927" s="114"/>
      <c r="H927" s="114"/>
      <c r="I927" s="114"/>
      <c r="J927" s="114"/>
      <c r="K927" s="114"/>
      <c r="L927" s="114"/>
      <c r="M927" s="114"/>
      <c r="N927" s="114"/>
      <c r="O927" s="114"/>
      <c r="P927" s="114"/>
      <c r="Q927" s="114"/>
      <c r="R927" s="114"/>
      <c r="S927" s="114"/>
      <c r="T927" s="114"/>
      <c r="U927" s="114"/>
      <c r="V927" s="114"/>
      <c r="W927" s="114"/>
      <c r="X927" s="114"/>
      <c r="Y927" s="114"/>
      <c r="Z927" s="114"/>
    </row>
    <row r="928" spans="1:26" ht="14.25" customHeight="1">
      <c r="A928" s="114"/>
      <c r="B928" s="114"/>
      <c r="C928" s="114"/>
      <c r="D928" s="114"/>
      <c r="E928" s="114"/>
      <c r="F928" s="114"/>
      <c r="G928" s="114"/>
      <c r="H928" s="114"/>
      <c r="I928" s="114"/>
      <c r="J928" s="114"/>
      <c r="K928" s="114"/>
      <c r="L928" s="114"/>
      <c r="M928" s="114"/>
      <c r="N928" s="114"/>
      <c r="O928" s="114"/>
      <c r="P928" s="114"/>
      <c r="Q928" s="114"/>
      <c r="R928" s="114"/>
      <c r="S928" s="114"/>
      <c r="T928" s="114"/>
      <c r="U928" s="114"/>
      <c r="V928" s="114"/>
      <c r="W928" s="114"/>
      <c r="X928" s="114"/>
      <c r="Y928" s="114"/>
      <c r="Z928" s="114"/>
    </row>
    <row r="929" spans="1:26" ht="14.25" customHeight="1">
      <c r="A929" s="114"/>
      <c r="B929" s="114"/>
      <c r="C929" s="114"/>
      <c r="D929" s="114"/>
      <c r="E929" s="114"/>
      <c r="F929" s="114"/>
      <c r="G929" s="114"/>
      <c r="H929" s="114"/>
      <c r="I929" s="114"/>
      <c r="J929" s="114"/>
      <c r="K929" s="114"/>
      <c r="L929" s="114"/>
      <c r="M929" s="114"/>
      <c r="N929" s="114"/>
      <c r="O929" s="114"/>
      <c r="P929" s="114"/>
      <c r="Q929" s="114"/>
      <c r="R929" s="114"/>
      <c r="S929" s="114"/>
      <c r="T929" s="114"/>
      <c r="U929" s="114"/>
      <c r="V929" s="114"/>
      <c r="W929" s="114"/>
      <c r="X929" s="114"/>
      <c r="Y929" s="114"/>
      <c r="Z929" s="114"/>
    </row>
    <row r="930" spans="1:26" ht="14.25" customHeight="1">
      <c r="A930" s="114"/>
      <c r="B930" s="114"/>
      <c r="C930" s="114"/>
      <c r="D930" s="114"/>
      <c r="E930" s="114"/>
      <c r="F930" s="114"/>
      <c r="G930" s="114"/>
      <c r="H930" s="114"/>
      <c r="I930" s="114"/>
      <c r="J930" s="114"/>
      <c r="K930" s="114"/>
      <c r="L930" s="114"/>
      <c r="M930" s="114"/>
      <c r="N930" s="114"/>
      <c r="O930" s="114"/>
      <c r="P930" s="114"/>
      <c r="Q930" s="114"/>
      <c r="R930" s="114"/>
      <c r="S930" s="114"/>
      <c r="T930" s="114"/>
      <c r="U930" s="114"/>
      <c r="V930" s="114"/>
      <c r="W930" s="114"/>
      <c r="X930" s="114"/>
      <c r="Y930" s="114"/>
      <c r="Z930" s="114"/>
    </row>
    <row r="931" spans="1:26" ht="14.25" customHeight="1">
      <c r="A931" s="114"/>
      <c r="B931" s="114"/>
      <c r="C931" s="114"/>
      <c r="D931" s="114"/>
      <c r="E931" s="114"/>
      <c r="F931" s="114"/>
      <c r="G931" s="114"/>
      <c r="H931" s="114"/>
      <c r="I931" s="114"/>
      <c r="J931" s="114"/>
      <c r="K931" s="114"/>
      <c r="L931" s="114"/>
      <c r="M931" s="114"/>
      <c r="N931" s="114"/>
      <c r="O931" s="114"/>
      <c r="P931" s="114"/>
      <c r="Q931" s="114"/>
      <c r="R931" s="114"/>
      <c r="S931" s="114"/>
      <c r="T931" s="114"/>
      <c r="U931" s="114"/>
      <c r="V931" s="114"/>
      <c r="W931" s="114"/>
      <c r="X931" s="114"/>
      <c r="Y931" s="114"/>
      <c r="Z931" s="114"/>
    </row>
    <row r="932" spans="1:26" ht="14.25" customHeight="1">
      <c r="A932" s="114"/>
      <c r="B932" s="114"/>
      <c r="C932" s="114"/>
      <c r="D932" s="114"/>
      <c r="E932" s="114"/>
      <c r="F932" s="114"/>
      <c r="G932" s="114"/>
      <c r="H932" s="114"/>
      <c r="I932" s="114"/>
      <c r="J932" s="114"/>
      <c r="K932" s="114"/>
      <c r="L932" s="114"/>
      <c r="M932" s="114"/>
      <c r="N932" s="114"/>
      <c r="O932" s="114"/>
      <c r="P932" s="114"/>
      <c r="Q932" s="114"/>
      <c r="R932" s="114"/>
      <c r="S932" s="114"/>
      <c r="T932" s="114"/>
      <c r="U932" s="114"/>
      <c r="V932" s="114"/>
      <c r="W932" s="114"/>
      <c r="X932" s="114"/>
      <c r="Y932" s="114"/>
      <c r="Z932" s="114"/>
    </row>
    <row r="933" spans="1:26" ht="14.25" customHeight="1">
      <c r="A933" s="114"/>
      <c r="B933" s="114"/>
      <c r="C933" s="114"/>
      <c r="D933" s="114"/>
      <c r="E933" s="114"/>
      <c r="F933" s="114"/>
      <c r="G933" s="114"/>
      <c r="H933" s="114"/>
      <c r="I933" s="114"/>
      <c r="J933" s="114"/>
      <c r="K933" s="114"/>
      <c r="L933" s="114"/>
      <c r="M933" s="114"/>
      <c r="N933" s="114"/>
      <c r="O933" s="114"/>
      <c r="P933" s="114"/>
      <c r="Q933" s="114"/>
      <c r="R933" s="114"/>
      <c r="S933" s="114"/>
      <c r="T933" s="114"/>
      <c r="U933" s="114"/>
      <c r="V933" s="114"/>
      <c r="W933" s="114"/>
      <c r="X933" s="114"/>
      <c r="Y933" s="114"/>
      <c r="Z933" s="114"/>
    </row>
    <row r="934" spans="1:26" ht="14.25" customHeight="1">
      <c r="A934" s="114"/>
      <c r="B934" s="114"/>
      <c r="C934" s="114"/>
      <c r="D934" s="114"/>
      <c r="E934" s="114"/>
      <c r="F934" s="114"/>
      <c r="G934" s="114"/>
      <c r="H934" s="114"/>
      <c r="I934" s="114"/>
      <c r="J934" s="114"/>
      <c r="K934" s="114"/>
      <c r="L934" s="114"/>
      <c r="M934" s="114"/>
      <c r="N934" s="114"/>
      <c r="O934" s="114"/>
      <c r="P934" s="114"/>
      <c r="Q934" s="114"/>
      <c r="R934" s="114"/>
      <c r="S934" s="114"/>
      <c r="T934" s="114"/>
      <c r="U934" s="114"/>
      <c r="V934" s="114"/>
      <c r="W934" s="114"/>
      <c r="X934" s="114"/>
      <c r="Y934" s="114"/>
      <c r="Z934" s="114"/>
    </row>
    <row r="935" spans="1:26" ht="14.25" customHeight="1">
      <c r="A935" s="114"/>
      <c r="B935" s="114"/>
      <c r="C935" s="114"/>
      <c r="D935" s="114"/>
      <c r="E935" s="114"/>
      <c r="F935" s="114"/>
      <c r="G935" s="114"/>
      <c r="H935" s="114"/>
      <c r="I935" s="114"/>
      <c r="J935" s="114"/>
      <c r="K935" s="114"/>
      <c r="L935" s="114"/>
      <c r="M935" s="114"/>
      <c r="N935" s="114"/>
      <c r="O935" s="114"/>
      <c r="P935" s="114"/>
      <c r="Q935" s="114"/>
      <c r="R935" s="114"/>
      <c r="S935" s="114"/>
      <c r="T935" s="114"/>
      <c r="U935" s="114"/>
      <c r="V935" s="114"/>
      <c r="W935" s="114"/>
      <c r="X935" s="114"/>
      <c r="Y935" s="114"/>
      <c r="Z935" s="114"/>
    </row>
    <row r="936" spans="1:26" ht="14.25" customHeight="1">
      <c r="A936" s="114"/>
      <c r="B936" s="114"/>
      <c r="C936" s="114"/>
      <c r="D936" s="114"/>
      <c r="E936" s="114"/>
      <c r="F936" s="114"/>
      <c r="G936" s="114"/>
      <c r="H936" s="114"/>
      <c r="I936" s="114"/>
      <c r="J936" s="114"/>
      <c r="K936" s="114"/>
      <c r="L936" s="114"/>
      <c r="M936" s="114"/>
      <c r="N936" s="114"/>
      <c r="O936" s="114"/>
      <c r="P936" s="114"/>
      <c r="Q936" s="114"/>
      <c r="R936" s="114"/>
      <c r="S936" s="114"/>
      <c r="T936" s="114"/>
      <c r="U936" s="114"/>
      <c r="V936" s="114"/>
      <c r="W936" s="114"/>
      <c r="X936" s="114"/>
      <c r="Y936" s="114"/>
      <c r="Z936" s="114"/>
    </row>
    <row r="937" spans="1:26" ht="14.25" customHeight="1">
      <c r="A937" s="114"/>
      <c r="B937" s="114"/>
      <c r="C937" s="114"/>
      <c r="D937" s="114"/>
      <c r="E937" s="114"/>
      <c r="F937" s="114"/>
      <c r="G937" s="114"/>
      <c r="H937" s="114"/>
      <c r="I937" s="114"/>
      <c r="J937" s="114"/>
      <c r="K937" s="114"/>
      <c r="L937" s="114"/>
      <c r="M937" s="114"/>
      <c r="N937" s="114"/>
      <c r="O937" s="114"/>
      <c r="P937" s="114"/>
      <c r="Q937" s="114"/>
      <c r="R937" s="114"/>
      <c r="S937" s="114"/>
      <c r="T937" s="114"/>
      <c r="U937" s="114"/>
      <c r="V937" s="114"/>
      <c r="W937" s="114"/>
      <c r="X937" s="114"/>
      <c r="Y937" s="114"/>
      <c r="Z937" s="114"/>
    </row>
    <row r="938" spans="1:26" ht="14.25" customHeight="1">
      <c r="A938" s="114"/>
      <c r="B938" s="114"/>
      <c r="C938" s="114"/>
      <c r="D938" s="114"/>
      <c r="E938" s="114"/>
      <c r="F938" s="114"/>
      <c r="G938" s="114"/>
      <c r="H938" s="114"/>
      <c r="I938" s="114"/>
      <c r="J938" s="114"/>
      <c r="K938" s="114"/>
      <c r="L938" s="114"/>
      <c r="M938" s="114"/>
      <c r="N938" s="114"/>
      <c r="O938" s="114"/>
      <c r="P938" s="114"/>
      <c r="Q938" s="114"/>
      <c r="R938" s="114"/>
      <c r="S938" s="114"/>
      <c r="T938" s="114"/>
      <c r="U938" s="114"/>
      <c r="V938" s="114"/>
      <c r="W938" s="114"/>
      <c r="X938" s="114"/>
      <c r="Y938" s="114"/>
      <c r="Z938" s="114"/>
    </row>
    <row r="939" spans="1:26" ht="14.25" customHeight="1">
      <c r="A939" s="114"/>
      <c r="B939" s="114"/>
      <c r="C939" s="114"/>
      <c r="D939" s="114"/>
      <c r="E939" s="114"/>
      <c r="F939" s="114"/>
      <c r="G939" s="114"/>
      <c r="H939" s="114"/>
      <c r="I939" s="114"/>
      <c r="J939" s="114"/>
      <c r="K939" s="114"/>
      <c r="L939" s="114"/>
      <c r="M939" s="114"/>
      <c r="N939" s="114"/>
      <c r="O939" s="114"/>
      <c r="P939" s="114"/>
      <c r="Q939" s="114"/>
      <c r="R939" s="114"/>
      <c r="S939" s="114"/>
      <c r="T939" s="114"/>
      <c r="U939" s="114"/>
      <c r="V939" s="114"/>
      <c r="W939" s="114"/>
      <c r="X939" s="114"/>
      <c r="Y939" s="114"/>
      <c r="Z939" s="114"/>
    </row>
    <row r="940" spans="1:26" ht="14.25" customHeight="1">
      <c r="A940" s="114"/>
      <c r="B940" s="114"/>
      <c r="C940" s="114"/>
      <c r="D940" s="114"/>
      <c r="E940" s="114"/>
      <c r="F940" s="114"/>
      <c r="G940" s="114"/>
      <c r="H940" s="114"/>
      <c r="I940" s="114"/>
      <c r="J940" s="114"/>
      <c r="K940" s="114"/>
      <c r="L940" s="114"/>
      <c r="M940" s="114"/>
      <c r="N940" s="114"/>
      <c r="O940" s="114"/>
      <c r="P940" s="114"/>
      <c r="Q940" s="114"/>
      <c r="R940" s="114"/>
      <c r="S940" s="114"/>
      <c r="T940" s="114"/>
      <c r="U940" s="114"/>
      <c r="V940" s="114"/>
      <c r="W940" s="114"/>
      <c r="X940" s="114"/>
      <c r="Y940" s="114"/>
      <c r="Z940" s="114"/>
    </row>
    <row r="941" spans="1:26" ht="14.25" customHeight="1">
      <c r="A941" s="114"/>
      <c r="B941" s="114"/>
      <c r="C941" s="114"/>
      <c r="D941" s="114"/>
      <c r="E941" s="114"/>
      <c r="F941" s="114"/>
      <c r="G941" s="114"/>
      <c r="H941" s="114"/>
      <c r="I941" s="114"/>
      <c r="J941" s="114"/>
      <c r="K941" s="114"/>
      <c r="L941" s="114"/>
      <c r="M941" s="114"/>
      <c r="N941" s="114"/>
      <c r="O941" s="114"/>
      <c r="P941" s="114"/>
      <c r="Q941" s="114"/>
      <c r="R941" s="114"/>
      <c r="S941" s="114"/>
      <c r="T941" s="114"/>
      <c r="U941" s="114"/>
      <c r="V941" s="114"/>
      <c r="W941" s="114"/>
      <c r="X941" s="114"/>
      <c r="Y941" s="114"/>
      <c r="Z941" s="114"/>
    </row>
    <row r="942" spans="1:26" ht="14.25" customHeight="1">
      <c r="A942" s="114"/>
      <c r="B942" s="114"/>
      <c r="C942" s="114"/>
      <c r="D942" s="114"/>
      <c r="E942" s="114"/>
      <c r="F942" s="114"/>
      <c r="G942" s="114"/>
      <c r="H942" s="114"/>
      <c r="I942" s="114"/>
      <c r="J942" s="114"/>
      <c r="K942" s="114"/>
      <c r="L942" s="114"/>
      <c r="M942" s="114"/>
      <c r="N942" s="114"/>
      <c r="O942" s="114"/>
      <c r="P942" s="114"/>
      <c r="Q942" s="114"/>
      <c r="R942" s="114"/>
      <c r="S942" s="114"/>
      <c r="T942" s="114"/>
      <c r="U942" s="114"/>
      <c r="V942" s="114"/>
      <c r="W942" s="114"/>
      <c r="X942" s="114"/>
      <c r="Y942" s="114"/>
      <c r="Z942" s="114"/>
    </row>
    <row r="943" spans="1:26" ht="14.25" customHeight="1">
      <c r="A943" s="114"/>
      <c r="B943" s="114"/>
      <c r="C943" s="114"/>
      <c r="D943" s="114"/>
      <c r="E943" s="114"/>
      <c r="F943" s="114"/>
      <c r="G943" s="114"/>
      <c r="H943" s="114"/>
      <c r="I943" s="114"/>
      <c r="J943" s="114"/>
      <c r="K943" s="114"/>
      <c r="L943" s="114"/>
      <c r="M943" s="114"/>
      <c r="N943" s="114"/>
      <c r="O943" s="114"/>
      <c r="P943" s="114"/>
      <c r="Q943" s="114"/>
      <c r="R943" s="114"/>
      <c r="S943" s="114"/>
      <c r="T943" s="114"/>
      <c r="U943" s="114"/>
      <c r="V943" s="114"/>
      <c r="W943" s="114"/>
      <c r="X943" s="114"/>
      <c r="Y943" s="114"/>
      <c r="Z943" s="114"/>
    </row>
    <row r="944" spans="1:26" ht="14.25" customHeight="1">
      <c r="A944" s="114"/>
      <c r="B944" s="114"/>
      <c r="C944" s="114"/>
      <c r="D944" s="114"/>
      <c r="E944" s="114"/>
      <c r="F944" s="114"/>
      <c r="G944" s="114"/>
      <c r="H944" s="114"/>
      <c r="I944" s="114"/>
      <c r="J944" s="114"/>
      <c r="K944" s="114"/>
      <c r="L944" s="114"/>
      <c r="M944" s="114"/>
      <c r="N944" s="114"/>
      <c r="O944" s="114"/>
      <c r="P944" s="114"/>
      <c r="Q944" s="114"/>
      <c r="R944" s="114"/>
      <c r="S944" s="114"/>
      <c r="T944" s="114"/>
      <c r="U944" s="114"/>
      <c r="V944" s="114"/>
      <c r="W944" s="114"/>
      <c r="X944" s="114"/>
      <c r="Y944" s="114"/>
      <c r="Z944" s="114"/>
    </row>
    <row r="945" spans="1:26" ht="14.25" customHeight="1">
      <c r="A945" s="114"/>
      <c r="B945" s="114"/>
      <c r="C945" s="114"/>
      <c r="D945" s="114"/>
      <c r="E945" s="114"/>
      <c r="F945" s="114"/>
      <c r="G945" s="114"/>
      <c r="H945" s="114"/>
      <c r="I945" s="114"/>
      <c r="J945" s="114"/>
      <c r="K945" s="114"/>
      <c r="L945" s="114"/>
      <c r="M945" s="114"/>
      <c r="N945" s="114"/>
      <c r="O945" s="114"/>
      <c r="P945" s="114"/>
      <c r="Q945" s="114"/>
      <c r="R945" s="114"/>
      <c r="S945" s="114"/>
      <c r="T945" s="114"/>
      <c r="U945" s="114"/>
      <c r="V945" s="114"/>
      <c r="W945" s="114"/>
      <c r="X945" s="114"/>
      <c r="Y945" s="114"/>
      <c r="Z945" s="114"/>
    </row>
    <row r="946" spans="1:26" ht="14.25" customHeight="1">
      <c r="A946" s="114"/>
      <c r="B946" s="114"/>
      <c r="C946" s="114"/>
      <c r="D946" s="114"/>
      <c r="E946" s="114"/>
      <c r="F946" s="114"/>
      <c r="G946" s="114"/>
      <c r="H946" s="114"/>
      <c r="I946" s="114"/>
      <c r="J946" s="114"/>
      <c r="K946" s="114"/>
      <c r="L946" s="114"/>
      <c r="M946" s="114"/>
      <c r="N946" s="114"/>
      <c r="O946" s="114"/>
      <c r="P946" s="114"/>
      <c r="Q946" s="114"/>
      <c r="R946" s="114"/>
      <c r="S946" s="114"/>
      <c r="T946" s="114"/>
      <c r="U946" s="114"/>
      <c r="V946" s="114"/>
      <c r="W946" s="114"/>
      <c r="X946" s="114"/>
      <c r="Y946" s="114"/>
      <c r="Z946" s="114"/>
    </row>
    <row r="947" spans="1:26" ht="14.25" customHeight="1">
      <c r="A947" s="114"/>
      <c r="B947" s="114"/>
      <c r="C947" s="114"/>
      <c r="D947" s="114"/>
      <c r="E947" s="114"/>
      <c r="F947" s="114"/>
      <c r="G947" s="114"/>
      <c r="H947" s="114"/>
      <c r="I947" s="114"/>
      <c r="J947" s="114"/>
      <c r="K947" s="114"/>
      <c r="L947" s="114"/>
      <c r="M947" s="114"/>
      <c r="N947" s="114"/>
      <c r="O947" s="114"/>
      <c r="P947" s="114"/>
      <c r="Q947" s="114"/>
      <c r="R947" s="114"/>
      <c r="S947" s="114"/>
      <c r="T947" s="114"/>
      <c r="U947" s="114"/>
      <c r="V947" s="114"/>
      <c r="W947" s="114"/>
      <c r="X947" s="114"/>
      <c r="Y947" s="114"/>
      <c r="Z947" s="114"/>
    </row>
    <row r="948" spans="1:26" ht="14.25" customHeight="1">
      <c r="A948" s="114"/>
      <c r="B948" s="114"/>
      <c r="C948" s="114"/>
      <c r="D948" s="114"/>
      <c r="E948" s="114"/>
      <c r="F948" s="114"/>
      <c r="G948" s="114"/>
      <c r="H948" s="114"/>
      <c r="I948" s="114"/>
      <c r="J948" s="114"/>
      <c r="K948" s="114"/>
      <c r="L948" s="114"/>
      <c r="M948" s="114"/>
      <c r="N948" s="114"/>
      <c r="O948" s="114"/>
      <c r="P948" s="114"/>
      <c r="Q948" s="114"/>
      <c r="R948" s="114"/>
      <c r="S948" s="114"/>
      <c r="T948" s="114"/>
      <c r="U948" s="114"/>
      <c r="V948" s="114"/>
      <c r="W948" s="114"/>
      <c r="X948" s="114"/>
      <c r="Y948" s="114"/>
      <c r="Z948" s="114"/>
    </row>
    <row r="949" spans="1:26" ht="14.25" customHeight="1">
      <c r="A949" s="114"/>
      <c r="B949" s="114"/>
      <c r="C949" s="114"/>
      <c r="D949" s="114"/>
      <c r="E949" s="114"/>
      <c r="F949" s="114"/>
      <c r="G949" s="114"/>
      <c r="H949" s="114"/>
      <c r="I949" s="114"/>
      <c r="J949" s="114"/>
      <c r="K949" s="114"/>
      <c r="L949" s="114"/>
      <c r="M949" s="114"/>
      <c r="N949" s="114"/>
      <c r="O949" s="114"/>
      <c r="P949" s="114"/>
      <c r="Q949" s="114"/>
      <c r="R949" s="114"/>
      <c r="S949" s="114"/>
      <c r="T949" s="114"/>
      <c r="U949" s="114"/>
      <c r="V949" s="114"/>
      <c r="W949" s="114"/>
      <c r="X949" s="114"/>
      <c r="Y949" s="114"/>
      <c r="Z949" s="114"/>
    </row>
    <row r="950" spans="1:26" ht="14.25" customHeight="1">
      <c r="A950" s="114"/>
      <c r="B950" s="114"/>
      <c r="C950" s="114"/>
      <c r="D950" s="114"/>
      <c r="E950" s="114"/>
      <c r="F950" s="114"/>
      <c r="G950" s="114"/>
      <c r="H950" s="114"/>
      <c r="I950" s="114"/>
      <c r="J950" s="114"/>
      <c r="K950" s="114"/>
      <c r="L950" s="114"/>
      <c r="M950" s="114"/>
      <c r="N950" s="114"/>
      <c r="O950" s="114"/>
      <c r="P950" s="114"/>
      <c r="Q950" s="114"/>
      <c r="R950" s="114"/>
      <c r="S950" s="114"/>
      <c r="T950" s="114"/>
      <c r="U950" s="114"/>
      <c r="V950" s="114"/>
      <c r="W950" s="114"/>
      <c r="X950" s="114"/>
      <c r="Y950" s="114"/>
      <c r="Z950" s="114"/>
    </row>
    <row r="951" spans="1:26" ht="14.25" customHeight="1">
      <c r="A951" s="114"/>
      <c r="B951" s="114"/>
      <c r="C951" s="114"/>
      <c r="D951" s="114"/>
      <c r="E951" s="114"/>
      <c r="F951" s="114"/>
      <c r="G951" s="114"/>
      <c r="H951" s="114"/>
      <c r="I951" s="114"/>
      <c r="J951" s="114"/>
      <c r="K951" s="114"/>
      <c r="L951" s="114"/>
      <c r="M951" s="114"/>
      <c r="N951" s="114"/>
      <c r="O951" s="114"/>
      <c r="P951" s="114"/>
      <c r="Q951" s="114"/>
      <c r="R951" s="114"/>
      <c r="S951" s="114"/>
      <c r="T951" s="114"/>
      <c r="U951" s="114"/>
      <c r="V951" s="114"/>
      <c r="W951" s="114"/>
      <c r="X951" s="114"/>
      <c r="Y951" s="114"/>
      <c r="Z951" s="114"/>
    </row>
    <row r="952" spans="1:26" ht="14.25" customHeight="1">
      <c r="A952" s="114"/>
      <c r="B952" s="114"/>
      <c r="C952" s="114"/>
      <c r="D952" s="114"/>
      <c r="E952" s="114"/>
      <c r="F952" s="114"/>
      <c r="G952" s="114"/>
      <c r="H952" s="114"/>
      <c r="I952" s="114"/>
      <c r="J952" s="114"/>
      <c r="K952" s="114"/>
      <c r="L952" s="114"/>
      <c r="M952" s="114"/>
      <c r="N952" s="114"/>
      <c r="O952" s="114"/>
      <c r="P952" s="114"/>
      <c r="Q952" s="114"/>
      <c r="R952" s="114"/>
      <c r="S952" s="114"/>
      <c r="T952" s="114"/>
      <c r="U952" s="114"/>
      <c r="V952" s="114"/>
      <c r="W952" s="114"/>
      <c r="X952" s="114"/>
      <c r="Y952" s="114"/>
      <c r="Z952" s="114"/>
    </row>
    <row r="953" spans="1:26" ht="14.25" customHeight="1">
      <c r="A953" s="114"/>
      <c r="B953" s="114"/>
      <c r="C953" s="114"/>
      <c r="D953" s="114"/>
      <c r="E953" s="114"/>
      <c r="F953" s="114"/>
      <c r="G953" s="114"/>
      <c r="H953" s="114"/>
      <c r="I953" s="114"/>
      <c r="J953" s="114"/>
      <c r="K953" s="114"/>
      <c r="L953" s="114"/>
      <c r="M953" s="114"/>
      <c r="N953" s="114"/>
      <c r="O953" s="114"/>
      <c r="P953" s="114"/>
      <c r="Q953" s="114"/>
      <c r="R953" s="114"/>
      <c r="S953" s="114"/>
      <c r="T953" s="114"/>
      <c r="U953" s="114"/>
      <c r="V953" s="114"/>
      <c r="W953" s="114"/>
      <c r="X953" s="114"/>
      <c r="Y953" s="114"/>
      <c r="Z953" s="114"/>
    </row>
    <row r="954" spans="1:26" ht="14.25" customHeight="1">
      <c r="A954" s="114"/>
      <c r="B954" s="114"/>
      <c r="C954" s="114"/>
      <c r="D954" s="114"/>
      <c r="E954" s="114"/>
      <c r="F954" s="114"/>
      <c r="G954" s="114"/>
      <c r="H954" s="114"/>
      <c r="I954" s="114"/>
      <c r="J954" s="114"/>
      <c r="K954" s="114"/>
      <c r="L954" s="114"/>
      <c r="M954" s="114"/>
      <c r="N954" s="114"/>
      <c r="O954" s="114"/>
      <c r="P954" s="114"/>
      <c r="Q954" s="114"/>
      <c r="R954" s="114"/>
      <c r="S954" s="114"/>
      <c r="T954" s="114"/>
      <c r="U954" s="114"/>
      <c r="V954" s="114"/>
      <c r="W954" s="114"/>
      <c r="X954" s="114"/>
      <c r="Y954" s="114"/>
      <c r="Z954" s="114"/>
    </row>
    <row r="955" spans="1:26" ht="14.25" customHeight="1">
      <c r="A955" s="114"/>
      <c r="B955" s="114"/>
      <c r="C955" s="114"/>
      <c r="D955" s="114"/>
      <c r="E955" s="114"/>
      <c r="F955" s="114"/>
      <c r="G955" s="114"/>
      <c r="H955" s="114"/>
      <c r="I955" s="114"/>
      <c r="J955" s="114"/>
      <c r="K955" s="114"/>
      <c r="L955" s="114"/>
      <c r="M955" s="114"/>
      <c r="N955" s="114"/>
      <c r="O955" s="114"/>
      <c r="P955" s="114"/>
      <c r="Q955" s="114"/>
      <c r="R955" s="114"/>
      <c r="S955" s="114"/>
      <c r="T955" s="114"/>
      <c r="U955" s="114"/>
      <c r="V955" s="114"/>
      <c r="W955" s="114"/>
      <c r="X955" s="114"/>
      <c r="Y955" s="114"/>
      <c r="Z955" s="114"/>
    </row>
    <row r="956" spans="1:26" ht="14.25" customHeight="1">
      <c r="A956" s="114"/>
      <c r="B956" s="114"/>
      <c r="C956" s="114"/>
      <c r="D956" s="114"/>
      <c r="E956" s="114"/>
      <c r="F956" s="114"/>
      <c r="G956" s="114"/>
      <c r="H956" s="114"/>
      <c r="I956" s="114"/>
      <c r="J956" s="114"/>
      <c r="K956" s="114"/>
      <c r="L956" s="114"/>
      <c r="M956" s="114"/>
      <c r="N956" s="114"/>
      <c r="O956" s="114"/>
      <c r="P956" s="114"/>
      <c r="Q956" s="114"/>
      <c r="R956" s="114"/>
      <c r="S956" s="114"/>
      <c r="T956" s="114"/>
      <c r="U956" s="114"/>
      <c r="V956" s="114"/>
      <c r="W956" s="114"/>
      <c r="X956" s="114"/>
      <c r="Y956" s="114"/>
      <c r="Z956" s="114"/>
    </row>
    <row r="957" spans="1:26" ht="14.25" customHeight="1">
      <c r="A957" s="114"/>
      <c r="B957" s="114"/>
      <c r="C957" s="114"/>
      <c r="D957" s="114"/>
      <c r="E957" s="114"/>
      <c r="F957" s="114"/>
      <c r="G957" s="114"/>
      <c r="H957" s="114"/>
      <c r="I957" s="114"/>
      <c r="J957" s="114"/>
      <c r="K957" s="114"/>
      <c r="L957" s="114"/>
      <c r="M957" s="114"/>
      <c r="N957" s="114"/>
      <c r="O957" s="114"/>
      <c r="P957" s="114"/>
      <c r="Q957" s="114"/>
      <c r="R957" s="114"/>
      <c r="S957" s="114"/>
      <c r="T957" s="114"/>
      <c r="U957" s="114"/>
      <c r="V957" s="114"/>
      <c r="W957" s="114"/>
      <c r="X957" s="114"/>
      <c r="Y957" s="114"/>
      <c r="Z957" s="114"/>
    </row>
    <row r="958" spans="1:26" ht="14.25" customHeight="1">
      <c r="A958" s="114"/>
      <c r="B958" s="114"/>
      <c r="C958" s="114"/>
      <c r="D958" s="114"/>
      <c r="E958" s="114"/>
      <c r="F958" s="114"/>
      <c r="G958" s="114"/>
      <c r="H958" s="114"/>
      <c r="I958" s="114"/>
      <c r="J958" s="114"/>
      <c r="K958" s="114"/>
      <c r="L958" s="114"/>
      <c r="M958" s="114"/>
      <c r="N958" s="114"/>
      <c r="O958" s="114"/>
      <c r="P958" s="114"/>
      <c r="Q958" s="114"/>
      <c r="R958" s="114"/>
      <c r="S958" s="114"/>
      <c r="T958" s="114"/>
      <c r="U958" s="114"/>
      <c r="V958" s="114"/>
      <c r="W958" s="114"/>
      <c r="X958" s="114"/>
      <c r="Y958" s="114"/>
      <c r="Z958" s="114"/>
    </row>
    <row r="959" spans="1:26" ht="14.25" customHeight="1">
      <c r="A959" s="114"/>
      <c r="B959" s="114"/>
      <c r="C959" s="114"/>
      <c r="D959" s="114"/>
      <c r="E959" s="114"/>
      <c r="F959" s="114"/>
      <c r="G959" s="114"/>
      <c r="H959" s="114"/>
      <c r="I959" s="114"/>
      <c r="J959" s="114"/>
      <c r="K959" s="114"/>
      <c r="L959" s="114"/>
      <c r="M959" s="114"/>
      <c r="N959" s="114"/>
      <c r="O959" s="114"/>
      <c r="P959" s="114"/>
      <c r="Q959" s="114"/>
      <c r="R959" s="114"/>
      <c r="S959" s="114"/>
      <c r="T959" s="114"/>
      <c r="U959" s="114"/>
      <c r="V959" s="114"/>
      <c r="W959" s="114"/>
      <c r="X959" s="114"/>
      <c r="Y959" s="114"/>
      <c r="Z959" s="114"/>
    </row>
    <row r="960" spans="1:26" ht="14.25" customHeight="1">
      <c r="A960" s="114"/>
      <c r="B960" s="114"/>
      <c r="C960" s="114"/>
      <c r="D960" s="114"/>
      <c r="E960" s="114"/>
      <c r="F960" s="114"/>
      <c r="G960" s="114"/>
      <c r="H960" s="114"/>
      <c r="I960" s="114"/>
      <c r="J960" s="114"/>
      <c r="K960" s="114"/>
      <c r="L960" s="114"/>
      <c r="M960" s="114"/>
      <c r="N960" s="114"/>
      <c r="O960" s="114"/>
      <c r="P960" s="114"/>
      <c r="Q960" s="114"/>
      <c r="R960" s="114"/>
      <c r="S960" s="114"/>
      <c r="T960" s="114"/>
      <c r="U960" s="114"/>
      <c r="V960" s="114"/>
      <c r="W960" s="114"/>
      <c r="X960" s="114"/>
      <c r="Y960" s="114"/>
      <c r="Z960" s="114"/>
    </row>
    <row r="961" spans="1:26" ht="14.25" customHeight="1">
      <c r="A961" s="114"/>
      <c r="B961" s="114"/>
      <c r="C961" s="114"/>
      <c r="D961" s="114"/>
      <c r="E961" s="114"/>
      <c r="F961" s="114"/>
      <c r="G961" s="114"/>
      <c r="H961" s="114"/>
      <c r="I961" s="114"/>
      <c r="J961" s="114"/>
      <c r="K961" s="114"/>
      <c r="L961" s="114"/>
      <c r="M961" s="114"/>
      <c r="N961" s="114"/>
      <c r="O961" s="114"/>
      <c r="P961" s="114"/>
      <c r="Q961" s="114"/>
      <c r="R961" s="114"/>
      <c r="S961" s="114"/>
      <c r="T961" s="114"/>
      <c r="U961" s="114"/>
      <c r="V961" s="114"/>
      <c r="W961" s="114"/>
      <c r="X961" s="114"/>
      <c r="Y961" s="114"/>
      <c r="Z961" s="114"/>
    </row>
    <row r="962" spans="1:26" ht="14.25" customHeight="1">
      <c r="A962" s="114"/>
      <c r="B962" s="114"/>
      <c r="C962" s="114"/>
      <c r="D962" s="114"/>
      <c r="E962" s="114"/>
      <c r="F962" s="114"/>
      <c r="G962" s="114"/>
      <c r="H962" s="114"/>
      <c r="I962" s="114"/>
      <c r="J962" s="114"/>
      <c r="K962" s="114"/>
      <c r="L962" s="114"/>
      <c r="M962" s="114"/>
      <c r="N962" s="114"/>
      <c r="O962" s="114"/>
      <c r="P962" s="114"/>
      <c r="Q962" s="114"/>
      <c r="R962" s="114"/>
      <c r="S962" s="114"/>
      <c r="T962" s="114"/>
      <c r="U962" s="114"/>
      <c r="V962" s="114"/>
      <c r="W962" s="114"/>
      <c r="X962" s="114"/>
      <c r="Y962" s="114"/>
      <c r="Z962" s="114"/>
    </row>
    <row r="963" spans="1:26" ht="14.25" customHeight="1">
      <c r="A963" s="114"/>
      <c r="B963" s="114"/>
      <c r="C963" s="114"/>
      <c r="D963" s="114"/>
      <c r="E963" s="114"/>
      <c r="F963" s="114"/>
      <c r="G963" s="114"/>
      <c r="H963" s="114"/>
      <c r="I963" s="114"/>
      <c r="J963" s="114"/>
      <c r="K963" s="114"/>
      <c r="L963" s="114"/>
      <c r="M963" s="114"/>
      <c r="N963" s="114"/>
      <c r="O963" s="114"/>
      <c r="P963" s="114"/>
      <c r="Q963" s="114"/>
      <c r="R963" s="114"/>
      <c r="S963" s="114"/>
      <c r="T963" s="114"/>
      <c r="U963" s="114"/>
      <c r="V963" s="114"/>
      <c r="W963" s="114"/>
      <c r="X963" s="114"/>
      <c r="Y963" s="114"/>
      <c r="Z963" s="114"/>
    </row>
    <row r="964" spans="1:26" ht="14.25" customHeight="1">
      <c r="A964" s="114"/>
      <c r="B964" s="114"/>
      <c r="C964" s="114"/>
      <c r="D964" s="114"/>
      <c r="E964" s="114"/>
      <c r="F964" s="114"/>
      <c r="G964" s="114"/>
      <c r="H964" s="114"/>
      <c r="I964" s="114"/>
      <c r="J964" s="114"/>
      <c r="K964" s="114"/>
      <c r="L964" s="114"/>
      <c r="M964" s="114"/>
      <c r="N964" s="114"/>
      <c r="O964" s="114"/>
      <c r="P964" s="114"/>
      <c r="Q964" s="114"/>
      <c r="R964" s="114"/>
      <c r="S964" s="114"/>
      <c r="T964" s="114"/>
      <c r="U964" s="114"/>
      <c r="V964" s="114"/>
      <c r="W964" s="114"/>
      <c r="X964" s="114"/>
      <c r="Y964" s="114"/>
      <c r="Z964" s="114"/>
    </row>
    <row r="965" spans="1:26" ht="14.25" customHeight="1">
      <c r="A965" s="114"/>
      <c r="B965" s="114"/>
      <c r="C965" s="114"/>
      <c r="D965" s="114"/>
      <c r="E965" s="114"/>
      <c r="F965" s="114"/>
      <c r="G965" s="114"/>
      <c r="H965" s="114"/>
      <c r="I965" s="114"/>
      <c r="J965" s="114"/>
      <c r="K965" s="114"/>
      <c r="L965" s="114"/>
      <c r="M965" s="114"/>
      <c r="N965" s="114"/>
      <c r="O965" s="114"/>
      <c r="P965" s="114"/>
      <c r="Q965" s="114"/>
      <c r="R965" s="114"/>
      <c r="S965" s="114"/>
      <c r="T965" s="114"/>
      <c r="U965" s="114"/>
      <c r="V965" s="114"/>
      <c r="W965" s="114"/>
      <c r="X965" s="114"/>
      <c r="Y965" s="114"/>
      <c r="Z965" s="114"/>
    </row>
    <row r="966" spans="1:26" ht="14.25" customHeight="1">
      <c r="A966" s="114"/>
      <c r="B966" s="114"/>
      <c r="C966" s="114"/>
      <c r="D966" s="114"/>
      <c r="E966" s="114"/>
      <c r="F966" s="114"/>
      <c r="G966" s="114"/>
      <c r="H966" s="114"/>
      <c r="I966" s="114"/>
      <c r="J966" s="114"/>
      <c r="K966" s="114"/>
      <c r="L966" s="114"/>
      <c r="M966" s="114"/>
      <c r="N966" s="114"/>
      <c r="O966" s="114"/>
      <c r="P966" s="114"/>
      <c r="Q966" s="114"/>
      <c r="R966" s="114"/>
      <c r="S966" s="114"/>
      <c r="T966" s="114"/>
      <c r="U966" s="114"/>
      <c r="V966" s="114"/>
      <c r="W966" s="114"/>
      <c r="X966" s="114"/>
      <c r="Y966" s="114"/>
      <c r="Z966" s="114"/>
    </row>
    <row r="967" spans="1:26" ht="14.25" customHeight="1">
      <c r="A967" s="114"/>
      <c r="B967" s="114"/>
      <c r="C967" s="114"/>
      <c r="D967" s="114"/>
      <c r="E967" s="114"/>
      <c r="F967" s="114"/>
      <c r="G967" s="114"/>
      <c r="H967" s="114"/>
      <c r="I967" s="114"/>
      <c r="J967" s="114"/>
      <c r="K967" s="114"/>
      <c r="L967" s="114"/>
      <c r="M967" s="114"/>
      <c r="N967" s="114"/>
      <c r="O967" s="114"/>
      <c r="P967" s="114"/>
      <c r="Q967" s="114"/>
      <c r="R967" s="114"/>
      <c r="S967" s="114"/>
      <c r="T967" s="114"/>
      <c r="U967" s="114"/>
      <c r="V967" s="114"/>
      <c r="W967" s="114"/>
      <c r="X967" s="114"/>
      <c r="Y967" s="114"/>
      <c r="Z967" s="114"/>
    </row>
    <row r="968" spans="1:26" ht="14.25" customHeight="1">
      <c r="A968" s="114"/>
      <c r="B968" s="114"/>
      <c r="C968" s="114"/>
      <c r="D968" s="114"/>
      <c r="E968" s="114"/>
      <c r="F968" s="114"/>
      <c r="G968" s="114"/>
      <c r="H968" s="114"/>
      <c r="I968" s="114"/>
      <c r="J968" s="114"/>
      <c r="K968" s="114"/>
      <c r="L968" s="114"/>
      <c r="M968" s="114"/>
      <c r="N968" s="114"/>
      <c r="O968" s="114"/>
      <c r="P968" s="114"/>
      <c r="Q968" s="114"/>
      <c r="R968" s="114"/>
      <c r="S968" s="114"/>
      <c r="T968" s="114"/>
      <c r="U968" s="114"/>
      <c r="V968" s="114"/>
      <c r="W968" s="114"/>
      <c r="X968" s="114"/>
      <c r="Y968" s="114"/>
      <c r="Z968" s="114"/>
    </row>
    <row r="969" spans="1:26" ht="14.25" customHeight="1">
      <c r="A969" s="114"/>
      <c r="B969" s="114"/>
      <c r="C969" s="114"/>
      <c r="D969" s="114"/>
      <c r="E969" s="114"/>
      <c r="F969" s="114"/>
      <c r="G969" s="114"/>
      <c r="H969" s="114"/>
      <c r="I969" s="114"/>
      <c r="J969" s="114"/>
      <c r="K969" s="114"/>
      <c r="L969" s="114"/>
      <c r="M969" s="114"/>
      <c r="N969" s="114"/>
      <c r="O969" s="114"/>
      <c r="P969" s="114"/>
      <c r="Q969" s="114"/>
      <c r="R969" s="114"/>
      <c r="S969" s="114"/>
      <c r="T969" s="114"/>
      <c r="U969" s="114"/>
      <c r="V969" s="114"/>
      <c r="W969" s="114"/>
      <c r="X969" s="114"/>
      <c r="Y969" s="114"/>
      <c r="Z969" s="114"/>
    </row>
    <row r="970" spans="1:26" ht="14.25" customHeight="1">
      <c r="A970" s="114"/>
      <c r="B970" s="114"/>
      <c r="C970" s="114"/>
      <c r="D970" s="114"/>
      <c r="E970" s="114"/>
      <c r="F970" s="114"/>
      <c r="G970" s="114"/>
      <c r="H970" s="114"/>
      <c r="I970" s="114"/>
      <c r="J970" s="114"/>
      <c r="K970" s="114"/>
      <c r="L970" s="114"/>
      <c r="M970" s="114"/>
      <c r="N970" s="114"/>
      <c r="O970" s="114"/>
      <c r="P970" s="114"/>
      <c r="Q970" s="114"/>
      <c r="R970" s="114"/>
      <c r="S970" s="114"/>
      <c r="T970" s="114"/>
      <c r="U970" s="114"/>
      <c r="V970" s="114"/>
      <c r="W970" s="114"/>
      <c r="X970" s="114"/>
      <c r="Y970" s="114"/>
      <c r="Z970" s="114"/>
    </row>
    <row r="971" spans="1:26" ht="14.25" customHeight="1">
      <c r="A971" s="114"/>
      <c r="B971" s="114"/>
      <c r="C971" s="114"/>
      <c r="D971" s="114"/>
      <c r="E971" s="114"/>
      <c r="F971" s="114"/>
      <c r="G971" s="114"/>
      <c r="H971" s="114"/>
      <c r="I971" s="114"/>
      <c r="J971" s="114"/>
      <c r="K971" s="114"/>
      <c r="L971" s="114"/>
      <c r="M971" s="114"/>
      <c r="N971" s="114"/>
      <c r="O971" s="114"/>
      <c r="P971" s="114"/>
      <c r="Q971" s="114"/>
      <c r="R971" s="114"/>
      <c r="S971" s="114"/>
      <c r="T971" s="114"/>
      <c r="U971" s="114"/>
      <c r="V971" s="114"/>
      <c r="W971" s="114"/>
      <c r="X971" s="114"/>
      <c r="Y971" s="114"/>
      <c r="Z971" s="114"/>
    </row>
    <row r="972" spans="1:26" ht="14.25" customHeight="1">
      <c r="A972" s="114"/>
      <c r="B972" s="114"/>
      <c r="C972" s="114"/>
      <c r="D972" s="114"/>
      <c r="E972" s="114"/>
      <c r="F972" s="114"/>
      <c r="G972" s="114"/>
      <c r="H972" s="114"/>
      <c r="I972" s="114"/>
      <c r="J972" s="114"/>
      <c r="K972" s="114"/>
      <c r="L972" s="114"/>
      <c r="M972" s="114"/>
      <c r="N972" s="114"/>
      <c r="O972" s="114"/>
      <c r="P972" s="114"/>
      <c r="Q972" s="114"/>
      <c r="R972" s="114"/>
      <c r="S972" s="114"/>
      <c r="T972" s="114"/>
      <c r="U972" s="114"/>
      <c r="V972" s="114"/>
      <c r="W972" s="114"/>
      <c r="X972" s="114"/>
      <c r="Y972" s="114"/>
      <c r="Z972" s="114"/>
    </row>
    <row r="973" spans="1:26" ht="14.25" customHeight="1">
      <c r="A973" s="114"/>
      <c r="B973" s="114"/>
      <c r="C973" s="114"/>
      <c r="D973" s="114"/>
      <c r="E973" s="114"/>
      <c r="F973" s="114"/>
      <c r="G973" s="114"/>
      <c r="H973" s="114"/>
      <c r="I973" s="114"/>
      <c r="J973" s="114"/>
      <c r="K973" s="114"/>
      <c r="L973" s="114"/>
      <c r="M973" s="114"/>
      <c r="N973" s="114"/>
      <c r="O973" s="114"/>
      <c r="P973" s="114"/>
      <c r="Q973" s="114"/>
      <c r="R973" s="114"/>
      <c r="S973" s="114"/>
      <c r="T973" s="114"/>
      <c r="U973" s="114"/>
      <c r="V973" s="114"/>
      <c r="W973" s="114"/>
      <c r="X973" s="114"/>
      <c r="Y973" s="114"/>
      <c r="Z973" s="114"/>
    </row>
    <row r="974" spans="1:26" ht="14.25" customHeight="1">
      <c r="A974" s="114"/>
      <c r="B974" s="114"/>
      <c r="C974" s="114"/>
      <c r="D974" s="114"/>
      <c r="E974" s="114"/>
      <c r="F974" s="114"/>
      <c r="G974" s="114"/>
      <c r="H974" s="114"/>
      <c r="I974" s="114"/>
      <c r="J974" s="114"/>
      <c r="K974" s="114"/>
      <c r="L974" s="114"/>
      <c r="M974" s="114"/>
      <c r="N974" s="114"/>
      <c r="O974" s="114"/>
      <c r="P974" s="114"/>
      <c r="Q974" s="114"/>
      <c r="R974" s="114"/>
      <c r="S974" s="114"/>
      <c r="T974" s="114"/>
      <c r="U974" s="114"/>
      <c r="V974" s="114"/>
      <c r="W974" s="114"/>
      <c r="X974" s="114"/>
      <c r="Y974" s="114"/>
      <c r="Z974" s="114"/>
    </row>
    <row r="975" spans="1:26" ht="14.25" customHeight="1">
      <c r="A975" s="114"/>
      <c r="B975" s="114"/>
      <c r="C975" s="114"/>
      <c r="D975" s="114"/>
      <c r="E975" s="114"/>
      <c r="F975" s="114"/>
      <c r="G975" s="114"/>
      <c r="H975" s="114"/>
      <c r="I975" s="114"/>
      <c r="J975" s="114"/>
      <c r="K975" s="114"/>
      <c r="L975" s="114"/>
      <c r="M975" s="114"/>
      <c r="N975" s="114"/>
      <c r="O975" s="114"/>
      <c r="P975" s="114"/>
      <c r="Q975" s="114"/>
      <c r="R975" s="114"/>
      <c r="S975" s="114"/>
      <c r="T975" s="114"/>
      <c r="U975" s="114"/>
      <c r="V975" s="114"/>
      <c r="W975" s="114"/>
      <c r="X975" s="114"/>
      <c r="Y975" s="114"/>
      <c r="Z975" s="114"/>
    </row>
    <row r="976" spans="1:26" ht="14.25" customHeight="1">
      <c r="A976" s="114"/>
      <c r="B976" s="114"/>
      <c r="C976" s="114"/>
      <c r="D976" s="114"/>
      <c r="E976" s="114"/>
      <c r="F976" s="114"/>
      <c r="G976" s="114"/>
      <c r="H976" s="114"/>
      <c r="I976" s="114"/>
      <c r="J976" s="114"/>
      <c r="K976" s="114"/>
      <c r="L976" s="114"/>
      <c r="M976" s="114"/>
      <c r="N976" s="114"/>
      <c r="O976" s="114"/>
      <c r="P976" s="114"/>
      <c r="Q976" s="114"/>
      <c r="R976" s="114"/>
      <c r="S976" s="114"/>
      <c r="T976" s="114"/>
      <c r="U976" s="114"/>
      <c r="V976" s="114"/>
      <c r="W976" s="114"/>
      <c r="X976" s="114"/>
      <c r="Y976" s="114"/>
      <c r="Z976" s="114"/>
    </row>
    <row r="977" spans="1:26" ht="14.25" customHeight="1">
      <c r="A977" s="114"/>
      <c r="B977" s="114"/>
      <c r="C977" s="114"/>
      <c r="D977" s="114"/>
      <c r="E977" s="114"/>
      <c r="F977" s="114"/>
      <c r="G977" s="114"/>
      <c r="H977" s="114"/>
      <c r="I977" s="114"/>
      <c r="J977" s="114"/>
      <c r="K977" s="114"/>
      <c r="L977" s="114"/>
      <c r="M977" s="114"/>
      <c r="N977" s="114"/>
      <c r="O977" s="114"/>
      <c r="P977" s="114"/>
      <c r="Q977" s="114"/>
      <c r="R977" s="114"/>
      <c r="S977" s="114"/>
      <c r="T977" s="114"/>
      <c r="U977" s="114"/>
      <c r="V977" s="114"/>
      <c r="W977" s="114"/>
      <c r="X977" s="114"/>
      <c r="Y977" s="114"/>
      <c r="Z977" s="114"/>
    </row>
    <row r="978" spans="1:26" ht="14.25" customHeight="1">
      <c r="A978" s="114"/>
      <c r="B978" s="114"/>
      <c r="C978" s="114"/>
      <c r="D978" s="114"/>
      <c r="E978" s="114"/>
      <c r="F978" s="114"/>
      <c r="G978" s="114"/>
      <c r="H978" s="114"/>
      <c r="I978" s="114"/>
      <c r="J978" s="114"/>
      <c r="K978" s="114"/>
      <c r="L978" s="114"/>
      <c r="M978" s="114"/>
      <c r="N978" s="114"/>
      <c r="O978" s="114"/>
      <c r="P978" s="114"/>
      <c r="Q978" s="114"/>
      <c r="R978" s="114"/>
      <c r="S978" s="114"/>
      <c r="T978" s="114"/>
      <c r="U978" s="114"/>
      <c r="V978" s="114"/>
      <c r="W978" s="114"/>
      <c r="X978" s="114"/>
      <c r="Y978" s="114"/>
      <c r="Z978" s="114"/>
    </row>
    <row r="979" spans="1:26" ht="14.25" customHeight="1">
      <c r="A979" s="114"/>
      <c r="B979" s="114"/>
      <c r="C979" s="114"/>
      <c r="D979" s="114"/>
      <c r="E979" s="114"/>
      <c r="F979" s="114"/>
      <c r="G979" s="114"/>
      <c r="H979" s="114"/>
      <c r="I979" s="114"/>
      <c r="J979" s="114"/>
      <c r="K979" s="114"/>
      <c r="L979" s="114"/>
      <c r="M979" s="114"/>
      <c r="N979" s="114"/>
      <c r="O979" s="114"/>
      <c r="P979" s="114"/>
      <c r="Q979" s="114"/>
      <c r="R979" s="114"/>
      <c r="S979" s="114"/>
      <c r="T979" s="114"/>
      <c r="U979" s="114"/>
      <c r="V979" s="114"/>
      <c r="W979" s="114"/>
      <c r="X979" s="114"/>
      <c r="Y979" s="114"/>
      <c r="Z979" s="114"/>
    </row>
    <row r="980" spans="1:26" ht="14.25" customHeight="1">
      <c r="A980" s="114"/>
      <c r="B980" s="114"/>
      <c r="C980" s="114"/>
      <c r="D980" s="114"/>
      <c r="E980" s="114"/>
      <c r="F980" s="114"/>
      <c r="G980" s="114"/>
      <c r="H980" s="114"/>
      <c r="I980" s="114"/>
      <c r="J980" s="114"/>
      <c r="K980" s="114"/>
      <c r="L980" s="114"/>
      <c r="M980" s="114"/>
      <c r="N980" s="114"/>
      <c r="O980" s="114"/>
      <c r="P980" s="114"/>
      <c r="Q980" s="114"/>
      <c r="R980" s="114"/>
      <c r="S980" s="114"/>
      <c r="T980" s="114"/>
      <c r="U980" s="114"/>
      <c r="V980" s="114"/>
      <c r="W980" s="114"/>
      <c r="X980" s="114"/>
      <c r="Y980" s="114"/>
      <c r="Z980" s="114"/>
    </row>
    <row r="981" spans="1:26" ht="14.25" customHeight="1">
      <c r="A981" s="114"/>
      <c r="B981" s="114"/>
      <c r="C981" s="114"/>
      <c r="D981" s="114"/>
      <c r="E981" s="114"/>
      <c r="F981" s="114"/>
      <c r="G981" s="114"/>
      <c r="H981" s="114"/>
      <c r="I981" s="114"/>
      <c r="J981" s="114"/>
      <c r="K981" s="114"/>
      <c r="L981" s="114"/>
      <c r="M981" s="114"/>
      <c r="N981" s="114"/>
      <c r="O981" s="114"/>
      <c r="P981" s="114"/>
      <c r="Q981" s="114"/>
      <c r="R981" s="114"/>
      <c r="S981" s="114"/>
      <c r="T981" s="114"/>
      <c r="U981" s="114"/>
      <c r="V981" s="114"/>
      <c r="W981" s="114"/>
      <c r="X981" s="114"/>
      <c r="Y981" s="114"/>
      <c r="Z981" s="114"/>
    </row>
    <row r="982" spans="1:26" ht="14.25" customHeight="1">
      <c r="A982" s="114"/>
      <c r="B982" s="114"/>
      <c r="C982" s="114"/>
      <c r="D982" s="114"/>
      <c r="E982" s="114"/>
      <c r="F982" s="114"/>
      <c r="G982" s="114"/>
      <c r="H982" s="114"/>
      <c r="I982" s="114"/>
      <c r="J982" s="114"/>
      <c r="K982" s="114"/>
      <c r="L982" s="114"/>
      <c r="M982" s="114"/>
      <c r="N982" s="114"/>
      <c r="O982" s="114"/>
      <c r="P982" s="114"/>
      <c r="Q982" s="114"/>
      <c r="R982" s="114"/>
      <c r="S982" s="114"/>
      <c r="T982" s="114"/>
      <c r="U982" s="114"/>
      <c r="V982" s="114"/>
      <c r="W982" s="114"/>
      <c r="X982" s="114"/>
      <c r="Y982" s="114"/>
      <c r="Z982" s="114"/>
    </row>
    <row r="983" spans="1:26" ht="14.25" customHeight="1">
      <c r="A983" s="114"/>
      <c r="B983" s="114"/>
      <c r="C983" s="114"/>
      <c r="D983" s="114"/>
      <c r="E983" s="114"/>
      <c r="F983" s="114"/>
      <c r="G983" s="114"/>
      <c r="H983" s="114"/>
      <c r="I983" s="114"/>
      <c r="J983" s="114"/>
      <c r="K983" s="114"/>
      <c r="L983" s="114"/>
      <c r="M983" s="114"/>
      <c r="N983" s="114"/>
      <c r="O983" s="114"/>
      <c r="P983" s="114"/>
      <c r="Q983" s="114"/>
      <c r="R983" s="114"/>
      <c r="S983" s="114"/>
      <c r="T983" s="114"/>
      <c r="U983" s="114"/>
      <c r="V983" s="114"/>
      <c r="W983" s="114"/>
      <c r="X983" s="114"/>
      <c r="Y983" s="114"/>
      <c r="Z983" s="114"/>
    </row>
    <row r="984" spans="1:26" ht="14.25" customHeight="1">
      <c r="A984" s="114"/>
      <c r="B984" s="114"/>
      <c r="C984" s="114"/>
      <c r="D984" s="114"/>
      <c r="E984" s="114"/>
      <c r="F984" s="114"/>
      <c r="G984" s="114"/>
      <c r="H984" s="114"/>
      <c r="I984" s="114"/>
      <c r="J984" s="114"/>
      <c r="K984" s="114"/>
      <c r="L984" s="114"/>
      <c r="M984" s="114"/>
      <c r="N984" s="114"/>
      <c r="O984" s="114"/>
      <c r="P984" s="114"/>
      <c r="Q984" s="114"/>
      <c r="R984" s="114"/>
      <c r="S984" s="114"/>
      <c r="T984" s="114"/>
      <c r="U984" s="114"/>
      <c r="V984" s="114"/>
      <c r="W984" s="114"/>
      <c r="X984" s="114"/>
      <c r="Y984" s="114"/>
      <c r="Z984" s="114"/>
    </row>
    <row r="985" spans="1:26" ht="14.25" customHeight="1">
      <c r="A985" s="114"/>
      <c r="B985" s="114"/>
      <c r="C985" s="114"/>
      <c r="D985" s="114"/>
      <c r="E985" s="114"/>
      <c r="F985" s="114"/>
      <c r="G985" s="114"/>
      <c r="H985" s="114"/>
      <c r="I985" s="114"/>
      <c r="J985" s="114"/>
      <c r="K985" s="114"/>
      <c r="L985" s="114"/>
      <c r="M985" s="114"/>
      <c r="N985" s="114"/>
      <c r="O985" s="114"/>
      <c r="P985" s="114"/>
      <c r="Q985" s="114"/>
      <c r="R985" s="114"/>
      <c r="S985" s="114"/>
      <c r="T985" s="114"/>
      <c r="U985" s="114"/>
      <c r="V985" s="114"/>
      <c r="W985" s="114"/>
      <c r="X985" s="114"/>
      <c r="Y985" s="114"/>
      <c r="Z985" s="114"/>
    </row>
    <row r="986" spans="1:26" ht="14.25" customHeight="1">
      <c r="A986" s="114"/>
      <c r="B986" s="114"/>
      <c r="C986" s="114"/>
      <c r="D986" s="114"/>
      <c r="E986" s="114"/>
      <c r="F986" s="114"/>
      <c r="G986" s="114"/>
      <c r="H986" s="114"/>
      <c r="I986" s="114"/>
      <c r="J986" s="114"/>
      <c r="K986" s="114"/>
      <c r="L986" s="114"/>
      <c r="M986" s="114"/>
      <c r="N986" s="114"/>
      <c r="O986" s="114"/>
      <c r="P986" s="114"/>
      <c r="Q986" s="114"/>
      <c r="R986" s="114"/>
      <c r="S986" s="114"/>
      <c r="T986" s="114"/>
      <c r="U986" s="114"/>
      <c r="V986" s="114"/>
      <c r="W986" s="114"/>
      <c r="X986" s="114"/>
      <c r="Y986" s="114"/>
      <c r="Z986" s="114"/>
    </row>
    <row r="987" spans="1:26" ht="14.25" customHeight="1">
      <c r="A987" s="114"/>
      <c r="B987" s="114"/>
      <c r="C987" s="114"/>
      <c r="D987" s="114"/>
      <c r="E987" s="114"/>
      <c r="F987" s="114"/>
      <c r="G987" s="114"/>
      <c r="H987" s="114"/>
      <c r="I987" s="114"/>
      <c r="J987" s="114"/>
      <c r="K987" s="114"/>
      <c r="L987" s="114"/>
      <c r="M987" s="114"/>
      <c r="N987" s="114"/>
      <c r="O987" s="114"/>
      <c r="P987" s="114"/>
      <c r="Q987" s="114"/>
      <c r="R987" s="114"/>
      <c r="S987" s="114"/>
      <c r="T987" s="114"/>
      <c r="U987" s="114"/>
      <c r="V987" s="114"/>
      <c r="W987" s="114"/>
      <c r="X987" s="114"/>
      <c r="Y987" s="114"/>
      <c r="Z987" s="114"/>
    </row>
    <row r="988" spans="1:26" ht="14.25" customHeight="1">
      <c r="A988" s="114"/>
      <c r="B988" s="114"/>
      <c r="C988" s="114"/>
      <c r="D988" s="114"/>
      <c r="E988" s="114"/>
      <c r="F988" s="114"/>
      <c r="G988" s="114"/>
      <c r="H988" s="114"/>
      <c r="I988" s="114"/>
      <c r="J988" s="114"/>
      <c r="K988" s="114"/>
      <c r="L988" s="114"/>
      <c r="M988" s="114"/>
      <c r="N988" s="114"/>
      <c r="O988" s="114"/>
      <c r="P988" s="114"/>
      <c r="Q988" s="114"/>
      <c r="R988" s="114"/>
      <c r="S988" s="114"/>
      <c r="T988" s="114"/>
      <c r="U988" s="114"/>
      <c r="V988" s="114"/>
      <c r="W988" s="114"/>
      <c r="X988" s="114"/>
      <c r="Y988" s="114"/>
      <c r="Z988" s="114"/>
    </row>
    <row r="989" spans="1:26" ht="14.25" customHeight="1">
      <c r="A989" s="114"/>
      <c r="B989" s="114"/>
      <c r="C989" s="114"/>
      <c r="D989" s="114"/>
      <c r="E989" s="114"/>
      <c r="F989" s="114"/>
      <c r="G989" s="114"/>
      <c r="H989" s="114"/>
      <c r="I989" s="114"/>
      <c r="J989" s="114"/>
      <c r="K989" s="114"/>
      <c r="L989" s="114"/>
      <c r="M989" s="114"/>
      <c r="N989" s="114"/>
      <c r="O989" s="114"/>
      <c r="P989" s="114"/>
      <c r="Q989" s="114"/>
      <c r="R989" s="114"/>
      <c r="S989" s="114"/>
      <c r="T989" s="114"/>
      <c r="U989" s="114"/>
      <c r="V989" s="114"/>
      <c r="W989" s="114"/>
      <c r="X989" s="114"/>
      <c r="Y989" s="114"/>
      <c r="Z989" s="114"/>
    </row>
    <row r="990" spans="1:26" ht="14.25" customHeight="1">
      <c r="A990" s="114"/>
      <c r="B990" s="114"/>
      <c r="C990" s="114"/>
      <c r="D990" s="114"/>
      <c r="E990" s="114"/>
      <c r="F990" s="114"/>
      <c r="G990" s="114"/>
      <c r="H990" s="114"/>
      <c r="I990" s="114"/>
      <c r="J990" s="114"/>
      <c r="K990" s="114"/>
      <c r="L990" s="114"/>
      <c r="M990" s="114"/>
      <c r="N990" s="114"/>
      <c r="O990" s="114"/>
      <c r="P990" s="114"/>
      <c r="Q990" s="114"/>
      <c r="R990" s="114"/>
      <c r="S990" s="114"/>
      <c r="T990" s="114"/>
      <c r="U990" s="114"/>
      <c r="V990" s="114"/>
      <c r="W990" s="114"/>
      <c r="X990" s="114"/>
      <c r="Y990" s="114"/>
      <c r="Z990" s="114"/>
    </row>
    <row r="991" spans="1:26" ht="14.25" customHeight="1">
      <c r="A991" s="114"/>
      <c r="B991" s="114"/>
      <c r="C991" s="114"/>
      <c r="D991" s="114"/>
      <c r="E991" s="114"/>
      <c r="F991" s="114"/>
      <c r="G991" s="114"/>
      <c r="H991" s="114"/>
      <c r="I991" s="114"/>
      <c r="J991" s="114"/>
      <c r="K991" s="114"/>
      <c r="L991" s="114"/>
      <c r="M991" s="114"/>
      <c r="N991" s="114"/>
      <c r="O991" s="114"/>
      <c r="P991" s="114"/>
      <c r="Q991" s="114"/>
      <c r="R991" s="114"/>
      <c r="S991" s="114"/>
      <c r="T991" s="114"/>
      <c r="U991" s="114"/>
      <c r="V991" s="114"/>
      <c r="W991" s="114"/>
      <c r="X991" s="114"/>
      <c r="Y991" s="114"/>
      <c r="Z991" s="114"/>
    </row>
    <row r="992" spans="1:26" ht="14.25" customHeight="1">
      <c r="A992" s="114"/>
      <c r="B992" s="114"/>
      <c r="C992" s="114"/>
      <c r="D992" s="114"/>
      <c r="E992" s="114"/>
      <c r="F992" s="114"/>
      <c r="G992" s="114"/>
      <c r="H992" s="114"/>
      <c r="I992" s="114"/>
      <c r="J992" s="114"/>
      <c r="K992" s="114"/>
      <c r="L992" s="114"/>
      <c r="M992" s="114"/>
      <c r="N992" s="114"/>
      <c r="O992" s="114"/>
      <c r="P992" s="114"/>
      <c r="Q992" s="114"/>
      <c r="R992" s="114"/>
      <c r="S992" s="114"/>
      <c r="T992" s="114"/>
      <c r="U992" s="114"/>
      <c r="V992" s="114"/>
      <c r="W992" s="114"/>
      <c r="X992" s="114"/>
      <c r="Y992" s="114"/>
      <c r="Z992" s="114"/>
    </row>
    <row r="993" spans="1:26" ht="14.25" customHeight="1">
      <c r="A993" s="114"/>
      <c r="B993" s="114"/>
      <c r="C993" s="114"/>
      <c r="D993" s="114"/>
      <c r="E993" s="114"/>
      <c r="F993" s="114"/>
      <c r="G993" s="114"/>
      <c r="H993" s="114"/>
      <c r="I993" s="114"/>
      <c r="J993" s="114"/>
      <c r="K993" s="114"/>
      <c r="L993" s="114"/>
      <c r="M993" s="114"/>
      <c r="N993" s="114"/>
      <c r="O993" s="114"/>
      <c r="P993" s="114"/>
      <c r="Q993" s="114"/>
      <c r="R993" s="114"/>
      <c r="S993" s="114"/>
      <c r="T993" s="114"/>
      <c r="U993" s="114"/>
      <c r="V993" s="114"/>
      <c r="W993" s="114"/>
      <c r="X993" s="114"/>
      <c r="Y993" s="114"/>
      <c r="Z993" s="114"/>
    </row>
    <row r="994" spans="1:26" ht="14.25" customHeight="1">
      <c r="A994" s="114"/>
      <c r="B994" s="114"/>
      <c r="C994" s="114"/>
      <c r="D994" s="114"/>
      <c r="E994" s="114"/>
      <c r="F994" s="114"/>
      <c r="G994" s="114"/>
      <c r="H994" s="114"/>
      <c r="I994" s="114"/>
      <c r="J994" s="114"/>
      <c r="K994" s="114"/>
      <c r="L994" s="114"/>
      <c r="M994" s="114"/>
      <c r="N994" s="114"/>
      <c r="O994" s="114"/>
      <c r="P994" s="114"/>
      <c r="Q994" s="114"/>
      <c r="R994" s="114"/>
      <c r="S994" s="114"/>
      <c r="T994" s="114"/>
      <c r="U994" s="114"/>
      <c r="V994" s="114"/>
      <c r="W994" s="114"/>
      <c r="X994" s="114"/>
      <c r="Y994" s="114"/>
      <c r="Z994" s="114"/>
    </row>
    <row r="995" spans="1:26" ht="14.25" customHeight="1">
      <c r="A995" s="114"/>
      <c r="B995" s="114"/>
      <c r="C995" s="114"/>
      <c r="D995" s="114"/>
      <c r="E995" s="114"/>
      <c r="F995" s="114"/>
      <c r="G995" s="114"/>
      <c r="H995" s="114"/>
      <c r="I995" s="114"/>
      <c r="J995" s="114"/>
      <c r="K995" s="114"/>
      <c r="L995" s="114"/>
      <c r="M995" s="114"/>
      <c r="N995" s="114"/>
      <c r="O995" s="114"/>
      <c r="P995" s="114"/>
      <c r="Q995" s="114"/>
      <c r="R995" s="114"/>
      <c r="S995" s="114"/>
      <c r="T995" s="114"/>
      <c r="U995" s="114"/>
      <c r="V995" s="114"/>
      <c r="W995" s="114"/>
      <c r="X995" s="114"/>
      <c r="Y995" s="114"/>
      <c r="Z995" s="114"/>
    </row>
    <row r="996" spans="1:26" ht="14.25" customHeight="1">
      <c r="A996" s="114"/>
      <c r="B996" s="114"/>
      <c r="C996" s="114"/>
      <c r="D996" s="114"/>
      <c r="E996" s="114"/>
      <c r="F996" s="114"/>
      <c r="G996" s="114"/>
      <c r="H996" s="114"/>
      <c r="I996" s="114"/>
      <c r="J996" s="114"/>
      <c r="K996" s="114"/>
      <c r="L996" s="114"/>
      <c r="M996" s="114"/>
      <c r="N996" s="114"/>
      <c r="O996" s="114"/>
      <c r="P996" s="114"/>
      <c r="Q996" s="114"/>
      <c r="R996" s="114"/>
      <c r="S996" s="114"/>
      <c r="T996" s="114"/>
      <c r="U996" s="114"/>
      <c r="V996" s="114"/>
      <c r="W996" s="114"/>
      <c r="X996" s="114"/>
      <c r="Y996" s="114"/>
      <c r="Z996" s="114"/>
    </row>
    <row r="997" spans="1:26" ht="14.25" customHeight="1">
      <c r="A997" s="114"/>
      <c r="B997" s="114"/>
      <c r="C997" s="114"/>
      <c r="D997" s="114"/>
      <c r="E997" s="114"/>
      <c r="F997" s="114"/>
      <c r="G997" s="114"/>
      <c r="H997" s="114"/>
      <c r="I997" s="114"/>
      <c r="J997" s="114"/>
      <c r="K997" s="114"/>
      <c r="L997" s="114"/>
      <c r="M997" s="114"/>
      <c r="N997" s="114"/>
      <c r="O997" s="114"/>
      <c r="P997" s="114"/>
      <c r="Q997" s="114"/>
      <c r="R997" s="114"/>
      <c r="S997" s="114"/>
      <c r="T997" s="114"/>
      <c r="U997" s="114"/>
      <c r="V997" s="114"/>
      <c r="W997" s="114"/>
      <c r="X997" s="114"/>
      <c r="Y997" s="114"/>
      <c r="Z997" s="114"/>
    </row>
    <row r="998" spans="1:26" ht="14.25" customHeight="1">
      <c r="A998" s="114"/>
      <c r="B998" s="114"/>
      <c r="C998" s="114"/>
      <c r="D998" s="114"/>
      <c r="E998" s="114"/>
      <c r="F998" s="114"/>
      <c r="G998" s="114"/>
      <c r="H998" s="114"/>
      <c r="I998" s="114"/>
      <c r="J998" s="114"/>
      <c r="K998" s="114"/>
      <c r="L998" s="114"/>
      <c r="M998" s="114"/>
      <c r="N998" s="114"/>
      <c r="O998" s="114"/>
      <c r="P998" s="114"/>
      <c r="Q998" s="114"/>
      <c r="R998" s="114"/>
      <c r="S998" s="114"/>
      <c r="T998" s="114"/>
      <c r="U998" s="114"/>
      <c r="V998" s="114"/>
      <c r="W998" s="114"/>
      <c r="X998" s="114"/>
      <c r="Y998" s="114"/>
      <c r="Z998" s="114"/>
    </row>
    <row r="999" spans="1:26" ht="14.25" customHeight="1">
      <c r="A999" s="114"/>
      <c r="B999" s="114"/>
      <c r="C999" s="114"/>
      <c r="D999" s="114"/>
      <c r="E999" s="114"/>
      <c r="F999" s="114"/>
      <c r="G999" s="114"/>
      <c r="H999" s="114"/>
      <c r="I999" s="114"/>
      <c r="J999" s="114"/>
      <c r="K999" s="114"/>
      <c r="L999" s="114"/>
      <c r="M999" s="114"/>
      <c r="N999" s="114"/>
      <c r="O999" s="114"/>
      <c r="P999" s="114"/>
      <c r="Q999" s="114"/>
      <c r="R999" s="114"/>
      <c r="S999" s="114"/>
      <c r="T999" s="114"/>
      <c r="U999" s="114"/>
      <c r="V999" s="114"/>
      <c r="W999" s="114"/>
      <c r="X999" s="114"/>
      <c r="Y999" s="114"/>
      <c r="Z999" s="114"/>
    </row>
    <row r="1000" spans="1:26" ht="14.25" customHeight="1">
      <c r="A1000" s="114"/>
      <c r="B1000" s="114"/>
      <c r="C1000" s="114"/>
      <c r="D1000" s="114"/>
      <c r="E1000" s="114"/>
      <c r="F1000" s="114"/>
      <c r="G1000" s="114"/>
      <c r="H1000" s="114"/>
      <c r="I1000" s="114"/>
      <c r="J1000" s="114"/>
      <c r="K1000" s="114"/>
      <c r="L1000" s="114"/>
      <c r="M1000" s="114"/>
      <c r="N1000" s="114"/>
      <c r="O1000" s="114"/>
      <c r="P1000" s="114"/>
      <c r="Q1000" s="114"/>
      <c r="R1000" s="114"/>
      <c r="S1000" s="114"/>
      <c r="T1000" s="114"/>
      <c r="U1000" s="114"/>
      <c r="V1000" s="114"/>
      <c r="W1000" s="114"/>
      <c r="X1000" s="114"/>
      <c r="Y1000" s="114"/>
      <c r="Z1000" s="114"/>
    </row>
  </sheetData>
  <mergeCells count="16">
    <mergeCell ref="C17:C20"/>
    <mergeCell ref="C21:C24"/>
    <mergeCell ref="C25:C28"/>
    <mergeCell ref="C29:C32"/>
    <mergeCell ref="B2:B4"/>
    <mergeCell ref="C2:C4"/>
    <mergeCell ref="B5:B8"/>
    <mergeCell ref="C5:C8"/>
    <mergeCell ref="B9:B12"/>
    <mergeCell ref="C9:C12"/>
    <mergeCell ref="C13:C16"/>
    <mergeCell ref="B13:B16"/>
    <mergeCell ref="B17:B20"/>
    <mergeCell ref="B21:B24"/>
    <mergeCell ref="B25:B28"/>
    <mergeCell ref="B29:B32"/>
  </mergeCell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L1000"/>
  <sheetViews>
    <sheetView workbookViewId="0"/>
  </sheetViews>
  <sheetFormatPr baseColWidth="10" defaultColWidth="12.625" defaultRowHeight="15" customHeight="1"/>
  <cols>
    <col min="1" max="3" width="10.625" customWidth="1"/>
    <col min="4" max="4" width="22.375" customWidth="1"/>
    <col min="5" max="5" width="10.625" customWidth="1"/>
    <col min="6" max="6" width="20.375" customWidth="1"/>
    <col min="7" max="7" width="10.625" customWidth="1"/>
    <col min="8" max="8" width="22.125" customWidth="1"/>
    <col min="9" max="9" width="10.625" customWidth="1"/>
    <col min="10" max="10" width="19.375" customWidth="1"/>
    <col min="11" max="11" width="10.625" customWidth="1"/>
    <col min="12" max="12" width="18.375" customWidth="1"/>
    <col min="13" max="26" width="10.625" customWidth="1"/>
  </cols>
  <sheetData>
    <row r="1" spans="3:12" ht="14.25" customHeight="1"/>
    <row r="2" spans="3:12" ht="14.25" customHeight="1"/>
    <row r="3" spans="3:12" ht="14.25" customHeight="1"/>
    <row r="4" spans="3:12" ht="14.25" customHeight="1"/>
    <row r="5" spans="3:12" ht="14.25" customHeight="1">
      <c r="C5" s="11">
        <v>5.8099999999999999E-2</v>
      </c>
      <c r="D5" s="9" t="s">
        <v>1248</v>
      </c>
      <c r="E5" s="12">
        <v>7.0499999999999993E-2</v>
      </c>
      <c r="F5" s="9" t="s">
        <v>1285</v>
      </c>
      <c r="G5" s="152">
        <v>6.0299999999999999E-2</v>
      </c>
      <c r="H5" s="9" t="s">
        <v>51</v>
      </c>
      <c r="I5" s="153">
        <v>0.75</v>
      </c>
      <c r="J5" s="154" t="s">
        <v>1286</v>
      </c>
      <c r="K5" s="153" t="s">
        <v>1287</v>
      </c>
      <c r="L5" s="154" t="s">
        <v>1288</v>
      </c>
    </row>
    <row r="6" spans="3:12" ht="14.25" customHeight="1"/>
    <row r="7" spans="3:12" ht="14.25" customHeight="1">
      <c r="C7" s="13">
        <v>77</v>
      </c>
      <c r="D7" s="155">
        <v>8.3299999999999999E-2</v>
      </c>
    </row>
    <row r="8" spans="3:12" ht="14.25" customHeight="1">
      <c r="C8" s="13">
        <v>72</v>
      </c>
      <c r="D8" s="51">
        <f>C8*D7/C7</f>
        <v>7.7890909090909094E-2</v>
      </c>
    </row>
    <row r="9" spans="3:12" ht="14.25" customHeight="1"/>
    <row r="10" spans="3:12" ht="14.25" customHeight="1"/>
    <row r="11" spans="3:12" ht="14.25" customHeight="1"/>
    <row r="12" spans="3:12" ht="14.25" customHeight="1"/>
    <row r="13" spans="3:12" ht="14.25" customHeight="1"/>
    <row r="14" spans="3:12" ht="14.25" customHeight="1"/>
    <row r="15" spans="3:12" ht="14.25" customHeight="1"/>
    <row r="16" spans="3:12"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F1000"/>
  <sheetViews>
    <sheetView workbookViewId="0"/>
  </sheetViews>
  <sheetFormatPr baseColWidth="10" defaultColWidth="12.625" defaultRowHeight="15" customHeight="1"/>
  <cols>
    <col min="1" max="2" width="10.625" customWidth="1"/>
    <col min="3" max="3" width="29.5" customWidth="1"/>
    <col min="4" max="5" width="10.625" customWidth="1"/>
    <col min="6" max="6" width="31.625" customWidth="1"/>
    <col min="7" max="26" width="10.625" customWidth="1"/>
  </cols>
  <sheetData>
    <row r="1" spans="3:6" ht="14.25" customHeight="1"/>
    <row r="2" spans="3:6" ht="14.25" customHeight="1"/>
    <row r="3" spans="3:6" ht="14.25" customHeight="1"/>
    <row r="4" spans="3:6" ht="14.25" customHeight="1"/>
    <row r="5" spans="3:6" ht="14.25" customHeight="1"/>
    <row r="6" spans="3:6" ht="14.25" customHeight="1"/>
    <row r="7" spans="3:6" ht="14.25" customHeight="1"/>
    <row r="8" spans="3:6" ht="14.25" customHeight="1">
      <c r="F8" s="1" t="s">
        <v>1289</v>
      </c>
    </row>
    <row r="9" spans="3:6" ht="14.25" customHeight="1">
      <c r="F9" s="1" t="s">
        <v>1290</v>
      </c>
    </row>
    <row r="10" spans="3:6" ht="14.25" customHeight="1">
      <c r="F10" s="13" t="s">
        <v>1291</v>
      </c>
    </row>
    <row r="11" spans="3:6" ht="14.25" customHeight="1">
      <c r="C11" s="13" t="s">
        <v>1292</v>
      </c>
      <c r="D11" s="13" t="s">
        <v>1293</v>
      </c>
      <c r="E11" s="13" t="s">
        <v>1294</v>
      </c>
    </row>
    <row r="12" spans="3:6" ht="14.25" customHeight="1"/>
    <row r="13" spans="3:6" ht="14.25" customHeight="1">
      <c r="F13" s="156" t="s">
        <v>1295</v>
      </c>
    </row>
    <row r="14" spans="3:6" ht="14.25" customHeight="1">
      <c r="F14" s="156"/>
    </row>
    <row r="15" spans="3:6" ht="14.25" customHeight="1">
      <c r="C15" s="157" t="s">
        <v>1296</v>
      </c>
    </row>
    <row r="16" spans="3:6" ht="14.25" customHeight="1">
      <c r="C16" s="9" t="s">
        <v>1297</v>
      </c>
    </row>
    <row r="17" spans="3:6" ht="14.25" customHeight="1">
      <c r="C17" s="9" t="s">
        <v>1298</v>
      </c>
    </row>
    <row r="18" spans="3:6" ht="14.25" customHeight="1">
      <c r="C18" s="9" t="s">
        <v>1299</v>
      </c>
    </row>
    <row r="19" spans="3:6" ht="14.25" customHeight="1">
      <c r="C19" s="9" t="s">
        <v>1300</v>
      </c>
    </row>
    <row r="20" spans="3:6" ht="14.25" customHeight="1">
      <c r="C20" s="157" t="s">
        <v>1301</v>
      </c>
      <c r="F20" s="1" t="s">
        <v>1302</v>
      </c>
    </row>
    <row r="21" spans="3:6" ht="14.25" customHeight="1">
      <c r="C21" s="157" t="s">
        <v>1303</v>
      </c>
      <c r="F21" s="1" t="s">
        <v>1304</v>
      </c>
    </row>
    <row r="22" spans="3:6" ht="14.25" customHeight="1">
      <c r="C22" s="157" t="s">
        <v>1305</v>
      </c>
    </row>
    <row r="23" spans="3:6" ht="14.25" customHeight="1">
      <c r="C23" s="157" t="s">
        <v>714</v>
      </c>
    </row>
    <row r="24" spans="3:6" ht="14.25" customHeight="1">
      <c r="C24" s="158" t="s">
        <v>1306</v>
      </c>
    </row>
    <row r="25" spans="3:6" ht="14.25" customHeight="1">
      <c r="C25" s="159" t="s">
        <v>787</v>
      </c>
    </row>
    <row r="26" spans="3:6" ht="14.25" customHeight="1">
      <c r="C26" s="157" t="s">
        <v>1307</v>
      </c>
    </row>
    <row r="27" spans="3:6" ht="14.25" customHeight="1">
      <c r="C27" s="158" t="s">
        <v>1308</v>
      </c>
    </row>
    <row r="28" spans="3:6" ht="14.25" customHeight="1">
      <c r="C28" s="157" t="s">
        <v>1309</v>
      </c>
    </row>
    <row r="29" spans="3:6" ht="14.25" customHeight="1">
      <c r="C29" s="160" t="s">
        <v>1310</v>
      </c>
    </row>
    <row r="30" spans="3:6" ht="14.25" customHeight="1"/>
    <row r="31" spans="3:6" ht="14.25" customHeight="1"/>
    <row r="32" spans="3:6"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workbookViewId="0">
      <pane ySplit="2" topLeftCell="A3" activePane="bottomLeft" state="frozen"/>
      <selection pane="bottomLeft" activeCell="B4" sqref="B4"/>
    </sheetView>
  </sheetViews>
  <sheetFormatPr baseColWidth="10" defaultColWidth="12.625" defaultRowHeight="15" customHeight="1"/>
  <cols>
    <col min="1" max="1" width="29.375" customWidth="1"/>
    <col min="2" max="2" width="31.5" customWidth="1"/>
    <col min="3" max="3" width="29.375" customWidth="1"/>
    <col min="4" max="4" width="50.625" customWidth="1"/>
    <col min="5" max="5" width="38.875" customWidth="1"/>
    <col min="6" max="6" width="29.125" customWidth="1"/>
    <col min="7" max="7" width="27.625" customWidth="1"/>
    <col min="8" max="8" width="15.125" customWidth="1"/>
    <col min="9" max="9" width="16.125" customWidth="1"/>
    <col min="10" max="10" width="21.125" customWidth="1"/>
    <col min="11" max="11" width="32.125" customWidth="1"/>
    <col min="12" max="18" width="8" customWidth="1"/>
  </cols>
  <sheetData>
    <row r="1" spans="1:26" ht="43.5" customHeight="1">
      <c r="A1" s="237" t="s">
        <v>0</v>
      </c>
      <c r="B1" s="235"/>
      <c r="C1" s="235"/>
      <c r="D1" s="235"/>
      <c r="E1" s="235"/>
      <c r="F1" s="235"/>
      <c r="G1" s="235"/>
      <c r="H1" s="235"/>
      <c r="I1" s="235"/>
      <c r="J1" s="235"/>
      <c r="K1" s="236"/>
    </row>
    <row r="2" spans="1:26" ht="84" customHeight="1">
      <c r="A2" s="4" t="s">
        <v>13</v>
      </c>
      <c r="B2" s="4" t="s">
        <v>14</v>
      </c>
      <c r="C2" s="4" t="s">
        <v>15</v>
      </c>
      <c r="D2" s="4" t="s">
        <v>16</v>
      </c>
      <c r="E2" s="4" t="s">
        <v>17</v>
      </c>
      <c r="F2" s="4" t="s">
        <v>18</v>
      </c>
      <c r="G2" s="4" t="s">
        <v>19</v>
      </c>
      <c r="H2" s="4" t="s">
        <v>20</v>
      </c>
      <c r="I2" s="4" t="s">
        <v>21</v>
      </c>
      <c r="J2" s="4" t="s">
        <v>22</v>
      </c>
      <c r="K2" s="4" t="s">
        <v>23</v>
      </c>
    </row>
    <row r="3" spans="1:26" ht="237.75" customHeight="1">
      <c r="A3" s="161" t="s">
        <v>39</v>
      </c>
      <c r="B3" s="162" t="s">
        <v>40</v>
      </c>
      <c r="C3" s="162" t="s">
        <v>41</v>
      </c>
      <c r="D3" s="162" t="s">
        <v>42</v>
      </c>
      <c r="E3" s="163" t="s">
        <v>43</v>
      </c>
      <c r="F3" s="164">
        <v>1</v>
      </c>
      <c r="G3" s="161" t="s">
        <v>1311</v>
      </c>
      <c r="H3" s="163" t="s">
        <v>45</v>
      </c>
      <c r="I3" s="163" t="s">
        <v>46</v>
      </c>
      <c r="J3" s="163" t="s">
        <v>47</v>
      </c>
      <c r="K3" s="163" t="s">
        <v>48</v>
      </c>
      <c r="L3" s="13"/>
      <c r="M3" s="13"/>
      <c r="N3" s="13"/>
      <c r="O3" s="13"/>
      <c r="P3" s="13"/>
      <c r="Q3" s="13"/>
      <c r="R3" s="13"/>
      <c r="S3" s="1"/>
      <c r="T3" s="1"/>
      <c r="U3" s="1"/>
      <c r="V3" s="1"/>
      <c r="W3" s="1"/>
      <c r="X3" s="1"/>
      <c r="Y3" s="1"/>
      <c r="Z3" s="1"/>
    </row>
    <row r="4" spans="1:26" ht="137.25" customHeight="1">
      <c r="A4" s="161" t="s">
        <v>39</v>
      </c>
      <c r="B4" s="162" t="s">
        <v>86</v>
      </c>
      <c r="C4" s="162" t="s">
        <v>1312</v>
      </c>
      <c r="D4" s="162" t="s">
        <v>1313</v>
      </c>
      <c r="E4" s="164" t="s">
        <v>1314</v>
      </c>
      <c r="F4" s="164" t="s">
        <v>1314</v>
      </c>
      <c r="G4" s="163" t="s">
        <v>1315</v>
      </c>
      <c r="H4" s="163" t="s">
        <v>45</v>
      </c>
      <c r="I4" s="163" t="s">
        <v>46</v>
      </c>
      <c r="J4" s="163" t="s">
        <v>47</v>
      </c>
      <c r="K4" s="163" t="s">
        <v>48</v>
      </c>
      <c r="L4" s="13"/>
      <c r="M4" s="13"/>
      <c r="N4" s="13"/>
      <c r="O4" s="13"/>
      <c r="P4" s="13"/>
      <c r="Q4" s="13"/>
      <c r="R4" s="13"/>
      <c r="S4" s="1"/>
      <c r="T4" s="1"/>
      <c r="U4" s="1"/>
      <c r="V4" s="1"/>
      <c r="W4" s="1"/>
      <c r="X4" s="1"/>
      <c r="Y4" s="1"/>
      <c r="Z4" s="1"/>
    </row>
    <row r="5" spans="1:26" ht="189.75" customHeight="1">
      <c r="A5" s="161" t="s">
        <v>39</v>
      </c>
      <c r="B5" s="162" t="s">
        <v>112</v>
      </c>
      <c r="C5" s="162" t="s">
        <v>41</v>
      </c>
      <c r="D5" s="162" t="s">
        <v>113</v>
      </c>
      <c r="E5" s="163" t="s">
        <v>114</v>
      </c>
      <c r="F5" s="164">
        <v>1</v>
      </c>
      <c r="G5" s="161" t="s">
        <v>1311</v>
      </c>
      <c r="H5" s="163" t="s">
        <v>45</v>
      </c>
      <c r="I5" s="163" t="s">
        <v>46</v>
      </c>
      <c r="J5" s="163" t="s">
        <v>47</v>
      </c>
      <c r="K5" s="163" t="s">
        <v>48</v>
      </c>
      <c r="L5" s="13"/>
      <c r="M5" s="13"/>
      <c r="N5" s="13"/>
      <c r="O5" s="13"/>
      <c r="P5" s="13"/>
      <c r="Q5" s="13"/>
      <c r="R5" s="13"/>
      <c r="S5" s="1"/>
      <c r="T5" s="1"/>
      <c r="U5" s="1"/>
      <c r="V5" s="1"/>
      <c r="W5" s="1"/>
      <c r="X5" s="1"/>
      <c r="Y5" s="1"/>
      <c r="Z5" s="1"/>
    </row>
    <row r="6" spans="1:26" ht="171.75" customHeight="1">
      <c r="A6" s="161" t="s">
        <v>147</v>
      </c>
      <c r="B6" s="162" t="s">
        <v>148</v>
      </c>
      <c r="C6" s="162" t="s">
        <v>87</v>
      </c>
      <c r="D6" s="162" t="s">
        <v>1316</v>
      </c>
      <c r="E6" s="163" t="s">
        <v>1317</v>
      </c>
      <c r="F6" s="164" t="s">
        <v>1318</v>
      </c>
      <c r="G6" s="163" t="s">
        <v>44</v>
      </c>
      <c r="H6" s="163" t="s">
        <v>45</v>
      </c>
      <c r="I6" s="163" t="s">
        <v>46</v>
      </c>
      <c r="J6" s="163" t="s">
        <v>47</v>
      </c>
      <c r="K6" s="163" t="s">
        <v>48</v>
      </c>
      <c r="L6" s="13"/>
      <c r="M6" s="13"/>
      <c r="N6" s="13"/>
      <c r="O6" s="13"/>
      <c r="P6" s="13"/>
      <c r="Q6" s="13"/>
      <c r="R6" s="13"/>
      <c r="S6" s="1"/>
      <c r="T6" s="1"/>
      <c r="U6" s="1"/>
      <c r="V6" s="1"/>
      <c r="W6" s="1"/>
      <c r="X6" s="1"/>
      <c r="Y6" s="1"/>
      <c r="Z6" s="1"/>
    </row>
    <row r="7" spans="1:26" ht="123.75" customHeight="1">
      <c r="A7" s="161" t="s">
        <v>147</v>
      </c>
      <c r="B7" s="162" t="s">
        <v>174</v>
      </c>
      <c r="C7" s="162" t="s">
        <v>87</v>
      </c>
      <c r="D7" s="162" t="s">
        <v>175</v>
      </c>
      <c r="E7" s="163" t="s">
        <v>1319</v>
      </c>
      <c r="F7" s="164" t="s">
        <v>1320</v>
      </c>
      <c r="G7" s="163" t="s">
        <v>44</v>
      </c>
      <c r="H7" s="163" t="s">
        <v>45</v>
      </c>
      <c r="I7" s="163" t="s">
        <v>46</v>
      </c>
      <c r="J7" s="163" t="s">
        <v>47</v>
      </c>
      <c r="K7" s="163" t="s">
        <v>48</v>
      </c>
      <c r="L7" s="13"/>
      <c r="M7" s="13"/>
      <c r="N7" s="13"/>
      <c r="O7" s="13"/>
      <c r="P7" s="13"/>
      <c r="Q7" s="13"/>
      <c r="R7" s="13"/>
      <c r="S7" s="1"/>
      <c r="T7" s="1"/>
      <c r="U7" s="1"/>
      <c r="V7" s="1"/>
      <c r="W7" s="1"/>
      <c r="X7" s="1"/>
      <c r="Y7" s="1"/>
      <c r="Z7" s="1"/>
    </row>
    <row r="8" spans="1:26" ht="138" customHeight="1">
      <c r="A8" s="161" t="s">
        <v>147</v>
      </c>
      <c r="B8" s="162" t="s">
        <v>192</v>
      </c>
      <c r="C8" s="162" t="s">
        <v>193</v>
      </c>
      <c r="D8" s="162" t="s">
        <v>194</v>
      </c>
      <c r="E8" s="163" t="s">
        <v>195</v>
      </c>
      <c r="F8" s="164" t="s">
        <v>196</v>
      </c>
      <c r="G8" s="163" t="s">
        <v>58</v>
      </c>
      <c r="H8" s="163" t="s">
        <v>45</v>
      </c>
      <c r="I8" s="163" t="s">
        <v>46</v>
      </c>
      <c r="J8" s="163" t="s">
        <v>47</v>
      </c>
      <c r="K8" s="163" t="s">
        <v>48</v>
      </c>
      <c r="L8" s="13"/>
      <c r="M8" s="13"/>
      <c r="N8" s="13"/>
      <c r="O8" s="13"/>
      <c r="P8" s="13"/>
      <c r="Q8" s="13"/>
      <c r="R8" s="13"/>
      <c r="S8" s="1"/>
      <c r="T8" s="1"/>
      <c r="U8" s="1"/>
      <c r="V8" s="1"/>
      <c r="W8" s="1"/>
      <c r="X8" s="1"/>
      <c r="Y8" s="1"/>
      <c r="Z8" s="1"/>
    </row>
    <row r="9" spans="1:26" ht="115.5">
      <c r="A9" s="161" t="s">
        <v>147</v>
      </c>
      <c r="B9" s="162" t="s">
        <v>192</v>
      </c>
      <c r="C9" s="162" t="s">
        <v>193</v>
      </c>
      <c r="D9" s="162" t="s">
        <v>210</v>
      </c>
      <c r="E9" s="163" t="s">
        <v>1321</v>
      </c>
      <c r="F9" s="164" t="s">
        <v>1322</v>
      </c>
      <c r="G9" s="163" t="s">
        <v>58</v>
      </c>
      <c r="H9" s="163" t="s">
        <v>45</v>
      </c>
      <c r="I9" s="163" t="s">
        <v>46</v>
      </c>
      <c r="J9" s="163" t="s">
        <v>47</v>
      </c>
      <c r="K9" s="163" t="s">
        <v>48</v>
      </c>
      <c r="L9" s="13"/>
      <c r="M9" s="13"/>
      <c r="N9" s="13"/>
      <c r="O9" s="13"/>
      <c r="P9" s="13"/>
      <c r="Q9" s="13"/>
      <c r="R9" s="13"/>
      <c r="S9" s="1"/>
      <c r="T9" s="1"/>
      <c r="U9" s="1"/>
      <c r="V9" s="1"/>
      <c r="W9" s="1"/>
      <c r="X9" s="1"/>
      <c r="Y9" s="1"/>
      <c r="Z9" s="1"/>
    </row>
    <row r="10" spans="1:26" ht="199.5" customHeight="1">
      <c r="A10" s="161" t="s">
        <v>147</v>
      </c>
      <c r="B10" s="162" t="s">
        <v>232</v>
      </c>
      <c r="C10" s="162" t="s">
        <v>1323</v>
      </c>
      <c r="D10" s="162" t="s">
        <v>1324</v>
      </c>
      <c r="E10" s="163" t="s">
        <v>1325</v>
      </c>
      <c r="F10" s="165" t="s">
        <v>177</v>
      </c>
      <c r="G10" s="163" t="s">
        <v>44</v>
      </c>
      <c r="H10" s="163" t="s">
        <v>45</v>
      </c>
      <c r="I10" s="163" t="s">
        <v>46</v>
      </c>
      <c r="J10" s="163" t="s">
        <v>47</v>
      </c>
      <c r="K10" s="163" t="s">
        <v>48</v>
      </c>
      <c r="L10" s="13"/>
      <c r="M10" s="13"/>
      <c r="N10" s="13"/>
      <c r="O10" s="13"/>
      <c r="P10" s="13"/>
      <c r="Q10" s="13"/>
      <c r="R10" s="13"/>
      <c r="S10" s="1"/>
      <c r="T10" s="1"/>
      <c r="U10" s="1"/>
      <c r="V10" s="1"/>
      <c r="W10" s="1"/>
      <c r="X10" s="1"/>
      <c r="Y10" s="1"/>
      <c r="Z10" s="1"/>
    </row>
    <row r="11" spans="1:26" ht="115.5">
      <c r="A11" s="161" t="s">
        <v>147</v>
      </c>
      <c r="B11" s="162" t="s">
        <v>263</v>
      </c>
      <c r="C11" s="162" t="s">
        <v>87</v>
      </c>
      <c r="D11" s="162" t="s">
        <v>264</v>
      </c>
      <c r="E11" s="163" t="s">
        <v>265</v>
      </c>
      <c r="F11" s="164" t="s">
        <v>1326</v>
      </c>
      <c r="G11" s="163" t="s">
        <v>1315</v>
      </c>
      <c r="H11" s="163" t="s">
        <v>45</v>
      </c>
      <c r="I11" s="163" t="s">
        <v>46</v>
      </c>
      <c r="J11" s="163" t="s">
        <v>47</v>
      </c>
      <c r="K11" s="163" t="s">
        <v>48</v>
      </c>
      <c r="L11" s="13"/>
      <c r="M11" s="13"/>
      <c r="N11" s="13"/>
      <c r="O11" s="13"/>
      <c r="P11" s="13"/>
      <c r="Q11" s="13"/>
      <c r="R11" s="13"/>
      <c r="S11" s="1"/>
      <c r="T11" s="1"/>
      <c r="U11" s="1"/>
      <c r="V11" s="1"/>
      <c r="W11" s="1"/>
      <c r="X11" s="1"/>
      <c r="Y11" s="1"/>
      <c r="Z11" s="1"/>
    </row>
    <row r="12" spans="1:26" ht="132">
      <c r="A12" s="161" t="s">
        <v>147</v>
      </c>
      <c r="B12" s="162" t="s">
        <v>284</v>
      </c>
      <c r="C12" s="162" t="s">
        <v>87</v>
      </c>
      <c r="D12" s="162" t="s">
        <v>284</v>
      </c>
      <c r="E12" s="163" t="s">
        <v>285</v>
      </c>
      <c r="F12" s="164" t="s">
        <v>1327</v>
      </c>
      <c r="G12" s="163" t="s">
        <v>44</v>
      </c>
      <c r="H12" s="163" t="s">
        <v>45</v>
      </c>
      <c r="I12" s="163" t="s">
        <v>46</v>
      </c>
      <c r="J12" s="163" t="s">
        <v>47</v>
      </c>
      <c r="K12" s="163" t="s">
        <v>48</v>
      </c>
      <c r="L12" s="13"/>
      <c r="M12" s="13"/>
      <c r="N12" s="13"/>
      <c r="O12" s="13"/>
      <c r="P12" s="13"/>
      <c r="Q12" s="13"/>
      <c r="R12" s="13"/>
      <c r="S12" s="1"/>
      <c r="T12" s="1"/>
      <c r="U12" s="1"/>
      <c r="V12" s="1"/>
      <c r="W12" s="1"/>
      <c r="X12" s="1"/>
      <c r="Y12" s="1"/>
      <c r="Z12" s="1"/>
    </row>
    <row r="13" spans="1:26" ht="99">
      <c r="A13" s="161" t="s">
        <v>147</v>
      </c>
      <c r="B13" s="163" t="s">
        <v>307</v>
      </c>
      <c r="C13" s="162" t="s">
        <v>87</v>
      </c>
      <c r="D13" s="162" t="s">
        <v>308</v>
      </c>
      <c r="E13" s="163" t="s">
        <v>309</v>
      </c>
      <c r="F13" s="164" t="s">
        <v>1328</v>
      </c>
      <c r="G13" s="163" t="s">
        <v>44</v>
      </c>
      <c r="H13" s="163" t="s">
        <v>45</v>
      </c>
      <c r="I13" s="163" t="s">
        <v>46</v>
      </c>
      <c r="J13" s="163" t="s">
        <v>47</v>
      </c>
      <c r="K13" s="163" t="s">
        <v>48</v>
      </c>
      <c r="L13" s="13"/>
      <c r="M13" s="13"/>
      <c r="N13" s="13"/>
      <c r="O13" s="13"/>
      <c r="P13" s="13"/>
      <c r="Q13" s="13"/>
      <c r="R13" s="13"/>
      <c r="S13" s="1"/>
      <c r="T13" s="1"/>
      <c r="U13" s="1"/>
      <c r="V13" s="1"/>
      <c r="W13" s="1"/>
      <c r="X13" s="1"/>
      <c r="Y13" s="1"/>
      <c r="Z13" s="1"/>
    </row>
    <row r="14" spans="1:26" ht="141" customHeight="1">
      <c r="A14" s="161" t="s">
        <v>313</v>
      </c>
      <c r="B14" s="162" t="s">
        <v>314</v>
      </c>
      <c r="C14" s="162" t="s">
        <v>315</v>
      </c>
      <c r="D14" s="162" t="s">
        <v>316</v>
      </c>
      <c r="E14" s="163" t="s">
        <v>317</v>
      </c>
      <c r="F14" s="163">
        <v>1</v>
      </c>
      <c r="G14" s="163" t="s">
        <v>58</v>
      </c>
      <c r="H14" s="163" t="s">
        <v>45</v>
      </c>
      <c r="I14" s="163" t="s">
        <v>46</v>
      </c>
      <c r="J14" s="163" t="s">
        <v>47</v>
      </c>
      <c r="K14" s="163" t="s">
        <v>48</v>
      </c>
      <c r="L14" s="1"/>
      <c r="M14" s="1"/>
      <c r="N14" s="1"/>
      <c r="O14" s="1"/>
      <c r="P14" s="1"/>
      <c r="Q14" s="1"/>
      <c r="R14" s="1"/>
      <c r="S14" s="1"/>
      <c r="T14" s="1"/>
      <c r="U14" s="1"/>
      <c r="V14" s="1"/>
      <c r="W14" s="1"/>
      <c r="X14" s="1"/>
      <c r="Y14" s="1"/>
      <c r="Z14" s="1"/>
    </row>
    <row r="15" spans="1:26" ht="141" customHeight="1">
      <c r="A15" s="161" t="s">
        <v>313</v>
      </c>
      <c r="B15" s="162" t="s">
        <v>314</v>
      </c>
      <c r="C15" s="162" t="s">
        <v>315</v>
      </c>
      <c r="D15" s="162" t="s">
        <v>324</v>
      </c>
      <c r="E15" s="163" t="s">
        <v>325</v>
      </c>
      <c r="F15" s="163">
        <v>1</v>
      </c>
      <c r="G15" s="163" t="s">
        <v>58</v>
      </c>
      <c r="H15" s="163" t="s">
        <v>45</v>
      </c>
      <c r="I15" s="163" t="s">
        <v>46</v>
      </c>
      <c r="J15" s="163" t="s">
        <v>47</v>
      </c>
      <c r="K15" s="163" t="s">
        <v>48</v>
      </c>
    </row>
    <row r="16" spans="1:26" ht="148.5" customHeight="1">
      <c r="A16" s="161" t="s">
        <v>313</v>
      </c>
      <c r="B16" s="162" t="s">
        <v>328</v>
      </c>
      <c r="C16" s="162" t="s">
        <v>315</v>
      </c>
      <c r="D16" s="162" t="s">
        <v>329</v>
      </c>
      <c r="E16" s="163" t="s">
        <v>1329</v>
      </c>
      <c r="F16" s="163">
        <v>1</v>
      </c>
      <c r="G16" s="163" t="s">
        <v>58</v>
      </c>
      <c r="H16" s="163" t="s">
        <v>45</v>
      </c>
      <c r="I16" s="163" t="s">
        <v>46</v>
      </c>
      <c r="J16" s="163" t="s">
        <v>47</v>
      </c>
      <c r="K16" s="163" t="s">
        <v>48</v>
      </c>
    </row>
    <row r="17" spans="1:26" ht="230.25" customHeight="1">
      <c r="A17" s="161" t="s">
        <v>313</v>
      </c>
      <c r="B17" s="162" t="s">
        <v>314</v>
      </c>
      <c r="C17" s="162" t="s">
        <v>315</v>
      </c>
      <c r="D17" s="162" t="s">
        <v>339</v>
      </c>
      <c r="E17" s="163" t="s">
        <v>340</v>
      </c>
      <c r="F17" s="163">
        <v>1</v>
      </c>
      <c r="G17" s="163" t="s">
        <v>58</v>
      </c>
      <c r="H17" s="163" t="s">
        <v>45</v>
      </c>
      <c r="I17" s="163" t="s">
        <v>46</v>
      </c>
      <c r="J17" s="163" t="s">
        <v>47</v>
      </c>
      <c r="K17" s="163" t="s">
        <v>48</v>
      </c>
    </row>
    <row r="18" spans="1:26" ht="195.75" customHeight="1">
      <c r="A18" s="161" t="s">
        <v>313</v>
      </c>
      <c r="B18" s="162" t="s">
        <v>314</v>
      </c>
      <c r="C18" s="162" t="s">
        <v>315</v>
      </c>
      <c r="D18" s="162" t="s">
        <v>346</v>
      </c>
      <c r="E18" s="163" t="s">
        <v>340</v>
      </c>
      <c r="F18" s="163">
        <v>1</v>
      </c>
      <c r="G18" s="163" t="s">
        <v>58</v>
      </c>
      <c r="H18" s="163" t="s">
        <v>45</v>
      </c>
      <c r="I18" s="163" t="s">
        <v>46</v>
      </c>
      <c r="J18" s="163" t="s">
        <v>47</v>
      </c>
      <c r="K18" s="163" t="s">
        <v>48</v>
      </c>
    </row>
    <row r="19" spans="1:26" ht="245.25" customHeight="1">
      <c r="A19" s="161" t="s">
        <v>313</v>
      </c>
      <c r="B19" s="162" t="s">
        <v>314</v>
      </c>
      <c r="C19" s="162" t="s">
        <v>315</v>
      </c>
      <c r="D19" s="162" t="s">
        <v>357</v>
      </c>
      <c r="E19" s="163" t="s">
        <v>358</v>
      </c>
      <c r="F19" s="163">
        <v>1</v>
      </c>
      <c r="G19" s="163" t="s">
        <v>58</v>
      </c>
      <c r="H19" s="163" t="s">
        <v>45</v>
      </c>
      <c r="I19" s="163" t="s">
        <v>46</v>
      </c>
      <c r="J19" s="163" t="s">
        <v>47</v>
      </c>
      <c r="K19" s="163" t="s">
        <v>48</v>
      </c>
    </row>
    <row r="20" spans="1:26" ht="141" customHeight="1">
      <c r="A20" s="161" t="s">
        <v>313</v>
      </c>
      <c r="B20" s="162" t="s">
        <v>314</v>
      </c>
      <c r="C20" s="162" t="s">
        <v>315</v>
      </c>
      <c r="D20" s="162" t="s">
        <v>370</v>
      </c>
      <c r="E20" s="163" t="s">
        <v>371</v>
      </c>
      <c r="F20" s="163">
        <v>1</v>
      </c>
      <c r="G20" s="163" t="s">
        <v>58</v>
      </c>
      <c r="H20" s="163" t="s">
        <v>45</v>
      </c>
      <c r="I20" s="163" t="s">
        <v>46</v>
      </c>
      <c r="J20" s="163" t="s">
        <v>47</v>
      </c>
      <c r="K20" s="163" t="s">
        <v>48</v>
      </c>
    </row>
    <row r="21" spans="1:26" ht="141" customHeight="1">
      <c r="A21" s="161" t="s">
        <v>313</v>
      </c>
      <c r="B21" s="162" t="s">
        <v>314</v>
      </c>
      <c r="C21" s="162" t="s">
        <v>383</v>
      </c>
      <c r="D21" s="162" t="s">
        <v>384</v>
      </c>
      <c r="E21" s="163" t="s">
        <v>385</v>
      </c>
      <c r="F21" s="163">
        <v>1</v>
      </c>
      <c r="G21" s="163" t="s">
        <v>44</v>
      </c>
      <c r="H21" s="163" t="s">
        <v>45</v>
      </c>
      <c r="I21" s="163" t="s">
        <v>46</v>
      </c>
      <c r="J21" s="163" t="s">
        <v>47</v>
      </c>
      <c r="K21" s="163" t="s">
        <v>48</v>
      </c>
      <c r="L21" s="1"/>
      <c r="M21" s="1"/>
      <c r="N21" s="1"/>
      <c r="O21" s="1"/>
      <c r="P21" s="1"/>
      <c r="Q21" s="1"/>
      <c r="R21" s="1"/>
      <c r="S21" s="1"/>
      <c r="T21" s="1"/>
      <c r="U21" s="1"/>
      <c r="V21" s="1"/>
      <c r="W21" s="1"/>
      <c r="X21" s="1"/>
      <c r="Y21" s="1"/>
      <c r="Z21" s="1"/>
    </row>
    <row r="22" spans="1:26" ht="141" customHeight="1">
      <c r="A22" s="161" t="s">
        <v>313</v>
      </c>
      <c r="B22" s="162" t="s">
        <v>314</v>
      </c>
      <c r="C22" s="162" t="s">
        <v>397</v>
      </c>
      <c r="D22" s="162" t="s">
        <v>398</v>
      </c>
      <c r="E22" s="163" t="s">
        <v>399</v>
      </c>
      <c r="F22" s="163">
        <v>1</v>
      </c>
      <c r="G22" s="163" t="s">
        <v>68</v>
      </c>
      <c r="H22" s="163" t="s">
        <v>45</v>
      </c>
      <c r="I22" s="163" t="s">
        <v>46</v>
      </c>
      <c r="J22" s="163" t="s">
        <v>400</v>
      </c>
      <c r="K22" s="163" t="s">
        <v>48</v>
      </c>
      <c r="L22" s="1"/>
      <c r="M22" s="1"/>
      <c r="N22" s="1"/>
      <c r="O22" s="1"/>
      <c r="P22" s="1"/>
      <c r="Q22" s="1"/>
      <c r="R22" s="1"/>
      <c r="S22" s="1"/>
      <c r="T22" s="1"/>
      <c r="U22" s="1"/>
      <c r="V22" s="1"/>
      <c r="W22" s="1"/>
      <c r="X22" s="1"/>
      <c r="Y22" s="1"/>
      <c r="Z22" s="1"/>
    </row>
    <row r="23" spans="1:26" ht="141" customHeight="1">
      <c r="A23" s="161" t="s">
        <v>313</v>
      </c>
      <c r="B23" s="162" t="s">
        <v>314</v>
      </c>
      <c r="C23" s="162" t="s">
        <v>397</v>
      </c>
      <c r="D23" s="162" t="s">
        <v>408</v>
      </c>
      <c r="E23" s="163" t="s">
        <v>1330</v>
      </c>
      <c r="F23" s="163">
        <v>1</v>
      </c>
      <c r="G23" s="163" t="s">
        <v>68</v>
      </c>
      <c r="H23" s="163" t="s">
        <v>45</v>
      </c>
      <c r="I23" s="163" t="s">
        <v>46</v>
      </c>
      <c r="J23" s="163" t="s">
        <v>400</v>
      </c>
      <c r="K23" s="163" t="s">
        <v>48</v>
      </c>
      <c r="L23" s="1"/>
      <c r="M23" s="1"/>
      <c r="N23" s="1"/>
      <c r="O23" s="1"/>
      <c r="P23" s="1"/>
      <c r="Q23" s="1"/>
      <c r="R23" s="1"/>
      <c r="S23" s="1"/>
      <c r="T23" s="1"/>
      <c r="U23" s="1"/>
      <c r="V23" s="1"/>
      <c r="W23" s="1"/>
      <c r="X23" s="1"/>
      <c r="Y23" s="1"/>
      <c r="Z23" s="1"/>
    </row>
    <row r="24" spans="1:26" ht="141" customHeight="1">
      <c r="A24" s="161" t="s">
        <v>313</v>
      </c>
      <c r="B24" s="162" t="s">
        <v>314</v>
      </c>
      <c r="C24" s="162" t="s">
        <v>397</v>
      </c>
      <c r="D24" s="162" t="s">
        <v>413</v>
      </c>
      <c r="E24" s="163" t="s">
        <v>414</v>
      </c>
      <c r="F24" s="163">
        <v>1</v>
      </c>
      <c r="G24" s="163" t="s">
        <v>68</v>
      </c>
      <c r="H24" s="163" t="s">
        <v>45</v>
      </c>
      <c r="I24" s="163" t="s">
        <v>46</v>
      </c>
      <c r="J24" s="163" t="s">
        <v>400</v>
      </c>
      <c r="K24" s="163" t="s">
        <v>48</v>
      </c>
      <c r="L24" s="1"/>
      <c r="M24" s="1"/>
      <c r="N24" s="1"/>
      <c r="O24" s="1"/>
      <c r="P24" s="1"/>
      <c r="Q24" s="1"/>
      <c r="R24" s="1"/>
      <c r="S24" s="1"/>
      <c r="T24" s="1"/>
      <c r="U24" s="1"/>
      <c r="V24" s="1"/>
      <c r="W24" s="1"/>
      <c r="X24" s="1"/>
      <c r="Y24" s="1"/>
      <c r="Z24" s="1"/>
    </row>
    <row r="25" spans="1:26" ht="141" customHeight="1">
      <c r="A25" s="161" t="s">
        <v>313</v>
      </c>
      <c r="B25" s="162" t="s">
        <v>314</v>
      </c>
      <c r="C25" s="162" t="s">
        <v>397</v>
      </c>
      <c r="D25" s="162" t="s">
        <v>426</v>
      </c>
      <c r="E25" s="163" t="s">
        <v>427</v>
      </c>
      <c r="F25" s="163">
        <v>1</v>
      </c>
      <c r="G25" s="163" t="s">
        <v>68</v>
      </c>
      <c r="H25" s="163" t="s">
        <v>45</v>
      </c>
      <c r="I25" s="163" t="s">
        <v>46</v>
      </c>
      <c r="J25" s="163" t="s">
        <v>400</v>
      </c>
      <c r="K25" s="163" t="s">
        <v>48</v>
      </c>
      <c r="L25" s="1"/>
      <c r="M25" s="1"/>
      <c r="N25" s="1"/>
      <c r="O25" s="1"/>
      <c r="P25" s="1"/>
      <c r="Q25" s="1"/>
      <c r="R25" s="1"/>
      <c r="S25" s="1"/>
      <c r="T25" s="1"/>
      <c r="U25" s="1"/>
      <c r="V25" s="1"/>
      <c r="W25" s="1"/>
      <c r="X25" s="1"/>
      <c r="Y25" s="1"/>
      <c r="Z25" s="1"/>
    </row>
    <row r="26" spans="1:26" ht="141" customHeight="1">
      <c r="A26" s="161" t="s">
        <v>313</v>
      </c>
      <c r="B26" s="162" t="s">
        <v>314</v>
      </c>
      <c r="C26" s="162" t="s">
        <v>397</v>
      </c>
      <c r="D26" s="162" t="s">
        <v>435</v>
      </c>
      <c r="E26" s="163" t="s">
        <v>436</v>
      </c>
      <c r="F26" s="163">
        <v>1</v>
      </c>
      <c r="G26" s="163" t="s">
        <v>68</v>
      </c>
      <c r="H26" s="163" t="s">
        <v>45</v>
      </c>
      <c r="I26" s="163" t="s">
        <v>46</v>
      </c>
      <c r="J26" s="163" t="s">
        <v>400</v>
      </c>
      <c r="K26" s="163" t="s">
        <v>48</v>
      </c>
      <c r="L26" s="1"/>
      <c r="M26" s="1"/>
      <c r="N26" s="1"/>
      <c r="O26" s="1"/>
      <c r="P26" s="1"/>
      <c r="Q26" s="1"/>
      <c r="R26" s="1"/>
      <c r="S26" s="1"/>
      <c r="T26" s="1"/>
      <c r="U26" s="1"/>
      <c r="V26" s="1"/>
      <c r="W26" s="1"/>
      <c r="X26" s="1"/>
      <c r="Y26" s="1"/>
      <c r="Z26" s="1"/>
    </row>
    <row r="27" spans="1:26" ht="141" customHeight="1">
      <c r="A27" s="161" t="s">
        <v>313</v>
      </c>
      <c r="B27" s="162" t="s">
        <v>314</v>
      </c>
      <c r="C27" s="162" t="s">
        <v>397</v>
      </c>
      <c r="D27" s="162" t="s">
        <v>444</v>
      </c>
      <c r="E27" s="163" t="s">
        <v>1331</v>
      </c>
      <c r="F27" s="163" t="s">
        <v>1332</v>
      </c>
      <c r="G27" s="163" t="s">
        <v>68</v>
      </c>
      <c r="H27" s="163" t="s">
        <v>45</v>
      </c>
      <c r="I27" s="163" t="s">
        <v>46</v>
      </c>
      <c r="J27" s="163" t="s">
        <v>400</v>
      </c>
      <c r="K27" s="163" t="s">
        <v>48</v>
      </c>
      <c r="L27" s="1"/>
      <c r="M27" s="1"/>
      <c r="N27" s="1"/>
      <c r="O27" s="1"/>
      <c r="P27" s="1"/>
      <c r="Q27" s="1"/>
      <c r="R27" s="1"/>
      <c r="S27" s="1"/>
      <c r="T27" s="1"/>
      <c r="U27" s="1"/>
      <c r="V27" s="1"/>
      <c r="W27" s="1"/>
      <c r="X27" s="1"/>
      <c r="Y27" s="1"/>
      <c r="Z27" s="1"/>
    </row>
    <row r="28" spans="1:26" ht="141" customHeight="1">
      <c r="A28" s="161" t="s">
        <v>313</v>
      </c>
      <c r="B28" s="162" t="s">
        <v>314</v>
      </c>
      <c r="C28" s="162" t="s">
        <v>453</v>
      </c>
      <c r="D28" s="162" t="s">
        <v>454</v>
      </c>
      <c r="E28" s="163" t="s">
        <v>455</v>
      </c>
      <c r="F28" s="163">
        <v>1</v>
      </c>
      <c r="G28" s="163" t="s">
        <v>68</v>
      </c>
      <c r="H28" s="163" t="s">
        <v>45</v>
      </c>
      <c r="I28" s="163" t="s">
        <v>46</v>
      </c>
      <c r="J28" s="163" t="s">
        <v>400</v>
      </c>
      <c r="K28" s="163" t="s">
        <v>48</v>
      </c>
      <c r="L28" s="1"/>
      <c r="M28" s="1"/>
      <c r="N28" s="1"/>
      <c r="O28" s="1"/>
      <c r="P28" s="1"/>
      <c r="Q28" s="1"/>
      <c r="R28" s="1"/>
      <c r="S28" s="1"/>
      <c r="T28" s="1"/>
      <c r="U28" s="1"/>
      <c r="V28" s="1"/>
      <c r="W28" s="1"/>
      <c r="X28" s="1"/>
      <c r="Y28" s="1"/>
      <c r="Z28" s="1"/>
    </row>
    <row r="29" spans="1:26" ht="141" customHeight="1">
      <c r="A29" s="161" t="s">
        <v>313</v>
      </c>
      <c r="B29" s="162" t="s">
        <v>314</v>
      </c>
      <c r="C29" s="162" t="s">
        <v>453</v>
      </c>
      <c r="D29" s="162" t="s">
        <v>463</v>
      </c>
      <c r="E29" s="163" t="s">
        <v>464</v>
      </c>
      <c r="F29" s="163">
        <v>1</v>
      </c>
      <c r="G29" s="163" t="s">
        <v>68</v>
      </c>
      <c r="H29" s="163" t="s">
        <v>45</v>
      </c>
      <c r="I29" s="163" t="s">
        <v>46</v>
      </c>
      <c r="J29" s="163" t="s">
        <v>400</v>
      </c>
      <c r="K29" s="163" t="s">
        <v>48</v>
      </c>
      <c r="L29" s="1"/>
      <c r="M29" s="1"/>
      <c r="N29" s="1"/>
      <c r="O29" s="1"/>
      <c r="P29" s="1"/>
      <c r="Q29" s="1"/>
      <c r="R29" s="1"/>
      <c r="S29" s="1"/>
      <c r="T29" s="1"/>
      <c r="U29" s="1"/>
      <c r="V29" s="1"/>
      <c r="W29" s="1"/>
      <c r="X29" s="1"/>
      <c r="Y29" s="1"/>
      <c r="Z29" s="1"/>
    </row>
    <row r="30" spans="1:26" ht="141" customHeight="1">
      <c r="A30" s="161" t="s">
        <v>313</v>
      </c>
      <c r="B30" s="162" t="s">
        <v>314</v>
      </c>
      <c r="C30" s="162" t="s">
        <v>453</v>
      </c>
      <c r="D30" s="162" t="s">
        <v>469</v>
      </c>
      <c r="E30" s="163" t="s">
        <v>1333</v>
      </c>
      <c r="F30" s="163">
        <v>2</v>
      </c>
      <c r="G30" s="163" t="s">
        <v>68</v>
      </c>
      <c r="H30" s="163" t="s">
        <v>45</v>
      </c>
      <c r="I30" s="163" t="s">
        <v>46</v>
      </c>
      <c r="J30" s="163" t="s">
        <v>400</v>
      </c>
      <c r="K30" s="163" t="s">
        <v>48</v>
      </c>
      <c r="L30" s="1"/>
      <c r="M30" s="1"/>
      <c r="N30" s="1"/>
      <c r="O30" s="1"/>
      <c r="P30" s="1"/>
      <c r="Q30" s="1"/>
      <c r="R30" s="1"/>
      <c r="S30" s="1"/>
      <c r="T30" s="1"/>
      <c r="U30" s="1"/>
      <c r="V30" s="1"/>
      <c r="W30" s="1"/>
      <c r="X30" s="1"/>
      <c r="Y30" s="1"/>
      <c r="Z30" s="1"/>
    </row>
    <row r="31" spans="1:26" ht="219" customHeight="1">
      <c r="A31" s="161" t="s">
        <v>313</v>
      </c>
      <c r="B31" s="162" t="s">
        <v>314</v>
      </c>
      <c r="C31" s="162" t="s">
        <v>453</v>
      </c>
      <c r="D31" s="162" t="s">
        <v>1334</v>
      </c>
      <c r="E31" s="163" t="s">
        <v>1335</v>
      </c>
      <c r="F31" s="163">
        <v>1</v>
      </c>
      <c r="G31" s="163" t="s">
        <v>75</v>
      </c>
      <c r="H31" s="163" t="s">
        <v>45</v>
      </c>
      <c r="I31" s="163" t="s">
        <v>46</v>
      </c>
      <c r="J31" s="163" t="s">
        <v>400</v>
      </c>
      <c r="K31" s="163" t="s">
        <v>48</v>
      </c>
    </row>
    <row r="32" spans="1:26" ht="87.75" customHeight="1">
      <c r="A32" s="161" t="s">
        <v>313</v>
      </c>
      <c r="B32" s="162" t="s">
        <v>314</v>
      </c>
      <c r="C32" s="162" t="s">
        <v>453</v>
      </c>
      <c r="D32" s="162" t="s">
        <v>1336</v>
      </c>
      <c r="E32" s="163" t="s">
        <v>1337</v>
      </c>
      <c r="F32" s="163">
        <v>2</v>
      </c>
      <c r="G32" s="163" t="s">
        <v>75</v>
      </c>
      <c r="H32" s="163" t="s">
        <v>45</v>
      </c>
      <c r="I32" s="163" t="s">
        <v>46</v>
      </c>
      <c r="J32" s="163" t="s">
        <v>47</v>
      </c>
      <c r="K32" s="163" t="s">
        <v>48</v>
      </c>
    </row>
    <row r="33" spans="1:26" ht="81" customHeight="1">
      <c r="A33" s="161" t="s">
        <v>313</v>
      </c>
      <c r="B33" s="162" t="s">
        <v>314</v>
      </c>
      <c r="C33" s="162" t="s">
        <v>453</v>
      </c>
      <c r="D33" s="162" t="s">
        <v>523</v>
      </c>
      <c r="E33" s="163" t="s">
        <v>524</v>
      </c>
      <c r="F33" s="163">
        <v>1</v>
      </c>
      <c r="G33" s="163" t="s">
        <v>75</v>
      </c>
      <c r="H33" s="163" t="s">
        <v>45</v>
      </c>
      <c r="I33" s="163" t="s">
        <v>46</v>
      </c>
      <c r="J33" s="163" t="s">
        <v>482</v>
      </c>
      <c r="K33" s="163" t="s">
        <v>48</v>
      </c>
    </row>
    <row r="34" spans="1:26" ht="60" customHeight="1">
      <c r="A34" s="161" t="s">
        <v>313</v>
      </c>
      <c r="B34" s="162" t="s">
        <v>533</v>
      </c>
      <c r="C34" s="162" t="s">
        <v>193</v>
      </c>
      <c r="D34" s="162" t="s">
        <v>534</v>
      </c>
      <c r="E34" s="163" t="s">
        <v>535</v>
      </c>
      <c r="F34" s="164">
        <v>1</v>
      </c>
      <c r="G34" s="163" t="s">
        <v>58</v>
      </c>
      <c r="H34" s="163" t="s">
        <v>45</v>
      </c>
      <c r="I34" s="163" t="s">
        <v>46</v>
      </c>
      <c r="J34" s="163" t="s">
        <v>47</v>
      </c>
      <c r="K34" s="163" t="s">
        <v>48</v>
      </c>
      <c r="L34" s="13"/>
      <c r="M34" s="13"/>
      <c r="N34" s="13"/>
      <c r="O34" s="13"/>
      <c r="P34" s="13"/>
      <c r="Q34" s="13"/>
      <c r="R34" s="13"/>
      <c r="S34" s="1"/>
      <c r="T34" s="1"/>
      <c r="U34" s="1"/>
      <c r="V34" s="1"/>
      <c r="W34" s="1"/>
      <c r="X34" s="1"/>
      <c r="Y34" s="1"/>
      <c r="Z34" s="1"/>
    </row>
    <row r="35" spans="1:26" ht="99" customHeight="1">
      <c r="A35" s="161" t="s">
        <v>313</v>
      </c>
      <c r="B35" s="162" t="s">
        <v>548</v>
      </c>
      <c r="C35" s="162" t="s">
        <v>549</v>
      </c>
      <c r="D35" s="162" t="s">
        <v>550</v>
      </c>
      <c r="E35" s="163" t="s">
        <v>551</v>
      </c>
      <c r="F35" s="163">
        <v>53</v>
      </c>
      <c r="G35" s="163" t="s">
        <v>552</v>
      </c>
      <c r="H35" s="163" t="s">
        <v>45</v>
      </c>
      <c r="I35" s="163" t="s">
        <v>46</v>
      </c>
      <c r="J35" s="163" t="s">
        <v>47</v>
      </c>
      <c r="K35" s="163" t="s">
        <v>48</v>
      </c>
      <c r="L35" s="13"/>
      <c r="M35" s="13"/>
      <c r="N35" s="13"/>
      <c r="O35" s="13"/>
      <c r="P35" s="13"/>
      <c r="Q35" s="13"/>
      <c r="R35" s="13"/>
      <c r="S35" s="1"/>
      <c r="T35" s="1"/>
      <c r="U35" s="1"/>
      <c r="V35" s="1"/>
      <c r="W35" s="1"/>
      <c r="X35" s="1"/>
      <c r="Y35" s="1"/>
      <c r="Z35" s="1"/>
    </row>
    <row r="36" spans="1:26" ht="82.5" customHeight="1">
      <c r="A36" s="161" t="s">
        <v>313</v>
      </c>
      <c r="B36" s="162" t="s">
        <v>561</v>
      </c>
      <c r="C36" s="162" t="s">
        <v>549</v>
      </c>
      <c r="D36" s="162" t="s">
        <v>562</v>
      </c>
      <c r="E36" s="163" t="s">
        <v>563</v>
      </c>
      <c r="F36" s="163">
        <v>5</v>
      </c>
      <c r="G36" s="163" t="s">
        <v>552</v>
      </c>
      <c r="H36" s="163" t="s">
        <v>45</v>
      </c>
      <c r="I36" s="163" t="s">
        <v>46</v>
      </c>
      <c r="J36" s="163" t="s">
        <v>47</v>
      </c>
      <c r="K36" s="163" t="s">
        <v>48</v>
      </c>
      <c r="L36" s="13"/>
      <c r="M36" s="13"/>
      <c r="N36" s="13"/>
      <c r="O36" s="13"/>
      <c r="P36" s="13"/>
      <c r="Q36" s="13"/>
      <c r="R36" s="13"/>
      <c r="S36" s="1"/>
      <c r="T36" s="1"/>
      <c r="U36" s="1"/>
      <c r="V36" s="1"/>
      <c r="W36" s="1"/>
      <c r="X36" s="1"/>
      <c r="Y36" s="1"/>
      <c r="Z36" s="1"/>
    </row>
    <row r="37" spans="1:26" ht="82.5" customHeight="1">
      <c r="A37" s="161" t="s">
        <v>313</v>
      </c>
      <c r="B37" s="162" t="s">
        <v>314</v>
      </c>
      <c r="C37" s="162" t="s">
        <v>397</v>
      </c>
      <c r="D37" s="166" t="s">
        <v>573</v>
      </c>
      <c r="E37" s="167" t="s">
        <v>1338</v>
      </c>
      <c r="F37" s="166">
        <v>2</v>
      </c>
      <c r="G37" s="163" t="s">
        <v>68</v>
      </c>
      <c r="H37" s="167" t="s">
        <v>575</v>
      </c>
      <c r="I37" s="167" t="s">
        <v>46</v>
      </c>
      <c r="J37" s="163" t="s">
        <v>47</v>
      </c>
      <c r="K37" s="163"/>
      <c r="L37" s="13"/>
      <c r="M37" s="13"/>
      <c r="N37" s="13"/>
      <c r="O37" s="13"/>
      <c r="P37" s="13"/>
      <c r="Q37" s="13"/>
      <c r="R37" s="13"/>
      <c r="S37" s="1"/>
      <c r="T37" s="1"/>
      <c r="U37" s="1"/>
      <c r="V37" s="1"/>
      <c r="W37" s="1"/>
      <c r="X37" s="1"/>
      <c r="Y37" s="1"/>
      <c r="Z37" s="1"/>
    </row>
    <row r="38" spans="1:26" ht="84" customHeight="1">
      <c r="A38" s="161" t="s">
        <v>590</v>
      </c>
      <c r="B38" s="162" t="s">
        <v>591</v>
      </c>
      <c r="C38" s="162" t="s">
        <v>592</v>
      </c>
      <c r="D38" s="162" t="s">
        <v>593</v>
      </c>
      <c r="E38" s="163" t="s">
        <v>594</v>
      </c>
      <c r="F38" s="163">
        <v>6</v>
      </c>
      <c r="G38" s="163" t="s">
        <v>595</v>
      </c>
      <c r="H38" s="163" t="s">
        <v>45</v>
      </c>
      <c r="I38" s="163" t="s">
        <v>46</v>
      </c>
      <c r="J38" s="163" t="s">
        <v>47</v>
      </c>
      <c r="K38" s="163" t="s">
        <v>48</v>
      </c>
      <c r="L38" s="1"/>
      <c r="M38" s="1"/>
      <c r="N38" s="1"/>
      <c r="O38" s="1"/>
      <c r="P38" s="1"/>
      <c r="Q38" s="1"/>
      <c r="R38" s="1"/>
      <c r="S38" s="1"/>
      <c r="T38" s="1"/>
      <c r="U38" s="1"/>
      <c r="V38" s="1"/>
      <c r="W38" s="1"/>
      <c r="X38" s="1"/>
      <c r="Y38" s="1"/>
      <c r="Z38" s="1"/>
    </row>
    <row r="39" spans="1:26" ht="245.25" customHeight="1">
      <c r="A39" s="161" t="s">
        <v>590</v>
      </c>
      <c r="B39" s="162" t="s">
        <v>605</v>
      </c>
      <c r="C39" s="162" t="s">
        <v>606</v>
      </c>
      <c r="D39" s="162" t="s">
        <v>1339</v>
      </c>
      <c r="E39" s="163" t="s">
        <v>607</v>
      </c>
      <c r="F39" s="163">
        <v>19</v>
      </c>
      <c r="G39" s="163" t="s">
        <v>1340</v>
      </c>
      <c r="H39" s="163" t="s">
        <v>45</v>
      </c>
      <c r="I39" s="163" t="s">
        <v>46</v>
      </c>
      <c r="J39" s="163" t="s">
        <v>47</v>
      </c>
      <c r="K39" s="163" t="s">
        <v>48</v>
      </c>
      <c r="L39" s="1"/>
      <c r="M39" s="1"/>
      <c r="N39" s="1"/>
      <c r="O39" s="1"/>
      <c r="P39" s="1"/>
      <c r="Q39" s="1"/>
      <c r="R39" s="1"/>
      <c r="S39" s="1"/>
      <c r="T39" s="1"/>
      <c r="U39" s="1"/>
      <c r="V39" s="1"/>
      <c r="W39" s="1"/>
      <c r="X39" s="1"/>
      <c r="Y39" s="1"/>
      <c r="Z39" s="1"/>
    </row>
    <row r="40" spans="1:26" ht="90.75" customHeight="1">
      <c r="A40" s="161" t="s">
        <v>590</v>
      </c>
      <c r="B40" s="162" t="s">
        <v>611</v>
      </c>
      <c r="C40" s="162" t="s">
        <v>48</v>
      </c>
      <c r="D40" s="162" t="s">
        <v>612</v>
      </c>
      <c r="E40" s="163" t="s">
        <v>613</v>
      </c>
      <c r="F40" s="163">
        <v>20</v>
      </c>
      <c r="G40" s="163" t="s">
        <v>1340</v>
      </c>
      <c r="H40" s="163" t="s">
        <v>45</v>
      </c>
      <c r="I40" s="163" t="s">
        <v>46</v>
      </c>
      <c r="J40" s="163" t="s">
        <v>47</v>
      </c>
      <c r="K40" s="163" t="s">
        <v>48</v>
      </c>
      <c r="L40" s="1"/>
      <c r="M40" s="1"/>
      <c r="N40" s="1"/>
      <c r="O40" s="1"/>
      <c r="P40" s="1"/>
      <c r="Q40" s="1"/>
      <c r="R40" s="1"/>
      <c r="S40" s="1"/>
      <c r="T40" s="1"/>
      <c r="U40" s="1"/>
      <c r="V40" s="1"/>
      <c r="W40" s="1"/>
      <c r="X40" s="1"/>
      <c r="Y40" s="1"/>
      <c r="Z40" s="1"/>
    </row>
    <row r="41" spans="1:26" ht="87.75" customHeight="1">
      <c r="A41" s="161" t="s">
        <v>590</v>
      </c>
      <c r="B41" s="162" t="s">
        <v>625</v>
      </c>
      <c r="C41" s="162" t="s">
        <v>626</v>
      </c>
      <c r="D41" s="162" t="s">
        <v>627</v>
      </c>
      <c r="E41" s="163" t="s">
        <v>1341</v>
      </c>
      <c r="F41" s="163">
        <v>1</v>
      </c>
      <c r="G41" s="163" t="s">
        <v>44</v>
      </c>
      <c r="H41" s="163" t="s">
        <v>45</v>
      </c>
      <c r="I41" s="163" t="s">
        <v>46</v>
      </c>
      <c r="J41" s="163" t="s">
        <v>47</v>
      </c>
      <c r="K41" s="163" t="s">
        <v>48</v>
      </c>
      <c r="L41" s="13"/>
      <c r="M41" s="13"/>
      <c r="N41" s="13"/>
      <c r="O41" s="13"/>
      <c r="P41" s="13"/>
      <c r="Q41" s="13"/>
      <c r="R41" s="13"/>
      <c r="S41" s="1"/>
      <c r="T41" s="1"/>
      <c r="U41" s="1"/>
      <c r="V41" s="1"/>
      <c r="W41" s="1"/>
      <c r="X41" s="1"/>
      <c r="Y41" s="1"/>
      <c r="Z41" s="1"/>
    </row>
    <row r="42" spans="1:26" ht="109.5" customHeight="1">
      <c r="A42" s="161" t="s">
        <v>590</v>
      </c>
      <c r="B42" s="162" t="s">
        <v>625</v>
      </c>
      <c r="C42" s="162" t="s">
        <v>626</v>
      </c>
      <c r="D42" s="162" t="s">
        <v>639</v>
      </c>
      <c r="E42" s="163" t="s">
        <v>1342</v>
      </c>
      <c r="F42" s="163">
        <v>3</v>
      </c>
      <c r="G42" s="163" t="s">
        <v>44</v>
      </c>
      <c r="H42" s="163" t="s">
        <v>45</v>
      </c>
      <c r="I42" s="163" t="s">
        <v>46</v>
      </c>
      <c r="J42" s="163" t="s">
        <v>47</v>
      </c>
      <c r="K42" s="163" t="s">
        <v>48</v>
      </c>
      <c r="L42" s="13"/>
      <c r="M42" s="13"/>
      <c r="N42" s="13"/>
      <c r="O42" s="13"/>
      <c r="P42" s="13"/>
      <c r="Q42" s="13"/>
      <c r="R42" s="13"/>
      <c r="S42" s="1"/>
      <c r="T42" s="1"/>
      <c r="U42" s="1"/>
      <c r="V42" s="1"/>
      <c r="W42" s="1"/>
      <c r="X42" s="1"/>
      <c r="Y42" s="1"/>
      <c r="Z42" s="1"/>
    </row>
    <row r="43" spans="1:26" ht="15.75" customHeight="1">
      <c r="A43" s="161" t="s">
        <v>590</v>
      </c>
      <c r="B43" s="162" t="s">
        <v>662</v>
      </c>
      <c r="C43" s="162" t="s">
        <v>1312</v>
      </c>
      <c r="D43" s="162" t="s">
        <v>1343</v>
      </c>
      <c r="E43" s="163" t="s">
        <v>1344</v>
      </c>
      <c r="F43" s="163">
        <v>4</v>
      </c>
      <c r="G43" s="163" t="s">
        <v>1345</v>
      </c>
      <c r="H43" s="163" t="s">
        <v>45</v>
      </c>
      <c r="I43" s="163" t="s">
        <v>46</v>
      </c>
      <c r="J43" s="163" t="s">
        <v>47</v>
      </c>
      <c r="K43" s="163" t="s">
        <v>48</v>
      </c>
      <c r="L43" s="168"/>
      <c r="M43" s="168"/>
      <c r="N43" s="168"/>
      <c r="O43" s="168"/>
      <c r="P43" s="168"/>
      <c r="Q43" s="168"/>
      <c r="R43" s="168"/>
      <c r="S43" s="168"/>
      <c r="T43" s="168"/>
      <c r="U43" s="168"/>
      <c r="V43" s="168"/>
      <c r="W43" s="168"/>
      <c r="X43" s="168"/>
      <c r="Y43" s="168"/>
      <c r="Z43" s="168"/>
    </row>
    <row r="44" spans="1:26" ht="15.75" customHeight="1">
      <c r="A44" s="161" t="s">
        <v>590</v>
      </c>
      <c r="B44" s="162"/>
      <c r="C44" s="162" t="s">
        <v>626</v>
      </c>
      <c r="D44" s="162" t="s">
        <v>674</v>
      </c>
      <c r="E44" s="163" t="s">
        <v>675</v>
      </c>
      <c r="F44" s="163">
        <v>6</v>
      </c>
      <c r="G44" s="163" t="s">
        <v>68</v>
      </c>
      <c r="H44" s="167" t="s">
        <v>575</v>
      </c>
      <c r="I44" s="167" t="s">
        <v>46</v>
      </c>
      <c r="J44" s="163" t="s">
        <v>47</v>
      </c>
      <c r="K44" s="163"/>
      <c r="L44" s="168"/>
      <c r="M44" s="168"/>
      <c r="N44" s="168"/>
      <c r="O44" s="168"/>
      <c r="P44" s="168"/>
      <c r="Q44" s="168"/>
      <c r="R44" s="168"/>
      <c r="S44" s="168"/>
      <c r="T44" s="168"/>
      <c r="U44" s="168"/>
      <c r="V44" s="168"/>
      <c r="W44" s="168"/>
      <c r="X44" s="168"/>
      <c r="Y44" s="168"/>
      <c r="Z44" s="168"/>
    </row>
    <row r="45" spans="1:26" ht="15.75" customHeight="1">
      <c r="A45" s="161" t="s">
        <v>679</v>
      </c>
      <c r="B45" s="162" t="s">
        <v>680</v>
      </c>
      <c r="C45" s="162" t="s">
        <v>87</v>
      </c>
      <c r="D45" s="162" t="s">
        <v>681</v>
      </c>
      <c r="E45" s="163" t="s">
        <v>682</v>
      </c>
      <c r="F45" s="163">
        <v>4</v>
      </c>
      <c r="G45" s="163" t="s">
        <v>44</v>
      </c>
      <c r="H45" s="163" t="s">
        <v>45</v>
      </c>
      <c r="I45" s="163" t="s">
        <v>46</v>
      </c>
      <c r="J45" s="163" t="s">
        <v>47</v>
      </c>
      <c r="K45" s="163" t="s">
        <v>48</v>
      </c>
      <c r="L45" s="13"/>
      <c r="M45" s="13"/>
      <c r="N45" s="13"/>
      <c r="O45" s="13"/>
      <c r="P45" s="13"/>
      <c r="Q45" s="13"/>
      <c r="R45" s="13"/>
      <c r="S45" s="1"/>
      <c r="T45" s="1"/>
      <c r="U45" s="1"/>
      <c r="V45" s="1"/>
      <c r="W45" s="1"/>
      <c r="X45" s="1"/>
      <c r="Y45" s="1"/>
      <c r="Z45" s="1"/>
    </row>
    <row r="46" spans="1:26" ht="132" customHeight="1">
      <c r="A46" s="161" t="s">
        <v>679</v>
      </c>
      <c r="B46" s="162" t="s">
        <v>695</v>
      </c>
      <c r="C46" s="162" t="s">
        <v>87</v>
      </c>
      <c r="D46" s="162" t="s">
        <v>696</v>
      </c>
      <c r="E46" s="163" t="s">
        <v>697</v>
      </c>
      <c r="F46" s="163">
        <v>1</v>
      </c>
      <c r="G46" s="163" t="s">
        <v>44</v>
      </c>
      <c r="H46" s="163" t="s">
        <v>45</v>
      </c>
      <c r="I46" s="163" t="s">
        <v>46</v>
      </c>
      <c r="J46" s="163" t="s">
        <v>47</v>
      </c>
      <c r="K46" s="163" t="s">
        <v>48</v>
      </c>
      <c r="L46" s="13"/>
      <c r="M46" s="13"/>
      <c r="N46" s="13"/>
      <c r="O46" s="13"/>
      <c r="P46" s="13"/>
      <c r="Q46" s="13"/>
      <c r="R46" s="13"/>
      <c r="S46" s="1"/>
      <c r="T46" s="1"/>
      <c r="U46" s="1"/>
      <c r="V46" s="1"/>
      <c r="W46" s="1"/>
      <c r="X46" s="1"/>
      <c r="Y46" s="1"/>
      <c r="Z46" s="1"/>
    </row>
    <row r="47" spans="1:26" ht="163.5" customHeight="1">
      <c r="A47" s="161" t="s">
        <v>679</v>
      </c>
      <c r="B47" s="162" t="s">
        <v>710</v>
      </c>
      <c r="C47" s="162" t="s">
        <v>711</v>
      </c>
      <c r="D47" s="162" t="s">
        <v>712</v>
      </c>
      <c r="E47" s="163" t="s">
        <v>713</v>
      </c>
      <c r="F47" s="164">
        <v>0.7</v>
      </c>
      <c r="G47" s="163" t="s">
        <v>714</v>
      </c>
      <c r="H47" s="163" t="s">
        <v>45</v>
      </c>
      <c r="I47" s="163" t="s">
        <v>46</v>
      </c>
      <c r="J47" s="163" t="s">
        <v>47</v>
      </c>
      <c r="K47" s="163" t="s">
        <v>48</v>
      </c>
      <c r="L47" s="13"/>
      <c r="M47" s="13"/>
      <c r="N47" s="13"/>
      <c r="O47" s="13"/>
      <c r="P47" s="13"/>
      <c r="Q47" s="13"/>
      <c r="R47" s="13"/>
      <c r="S47" s="1"/>
      <c r="T47" s="1"/>
      <c r="U47" s="1"/>
      <c r="V47" s="1"/>
      <c r="W47" s="1"/>
      <c r="X47" s="1"/>
      <c r="Y47" s="1"/>
      <c r="Z47" s="1"/>
    </row>
    <row r="48" spans="1:26" ht="15.75" customHeight="1">
      <c r="A48" s="161" t="s">
        <v>722</v>
      </c>
      <c r="B48" s="162" t="s">
        <v>723</v>
      </c>
      <c r="C48" s="169" t="s">
        <v>724</v>
      </c>
      <c r="D48" s="169" t="s">
        <v>725</v>
      </c>
      <c r="E48" s="161" t="s">
        <v>726</v>
      </c>
      <c r="F48" s="161">
        <v>10</v>
      </c>
      <c r="G48" s="161" t="s">
        <v>564</v>
      </c>
      <c r="H48" s="163" t="s">
        <v>45</v>
      </c>
      <c r="I48" s="163" t="s">
        <v>46</v>
      </c>
      <c r="J48" s="163" t="s">
        <v>47</v>
      </c>
      <c r="K48" s="163" t="s">
        <v>48</v>
      </c>
      <c r="L48" s="13"/>
      <c r="M48" s="13"/>
      <c r="N48" s="13"/>
      <c r="O48" s="13"/>
      <c r="P48" s="13"/>
      <c r="Q48" s="13"/>
      <c r="R48" s="13"/>
      <c r="S48" s="1"/>
      <c r="T48" s="1"/>
      <c r="U48" s="1"/>
      <c r="V48" s="1"/>
      <c r="W48" s="1"/>
      <c r="X48" s="1"/>
      <c r="Y48" s="1"/>
      <c r="Z48" s="1"/>
    </row>
    <row r="49" spans="1:26" ht="15.75" customHeight="1">
      <c r="A49" s="161" t="s">
        <v>722</v>
      </c>
      <c r="B49" s="162" t="s">
        <v>723</v>
      </c>
      <c r="C49" s="169" t="s">
        <v>724</v>
      </c>
      <c r="D49" s="166" t="s">
        <v>730</v>
      </c>
      <c r="E49" s="161" t="s">
        <v>726</v>
      </c>
      <c r="F49" s="161">
        <v>2</v>
      </c>
      <c r="G49" s="161" t="s">
        <v>1346</v>
      </c>
      <c r="H49" s="167" t="s">
        <v>575</v>
      </c>
      <c r="I49" s="167" t="s">
        <v>46</v>
      </c>
      <c r="J49" s="163" t="s">
        <v>732</v>
      </c>
      <c r="K49" s="163"/>
      <c r="L49" s="13"/>
      <c r="M49" s="13"/>
      <c r="N49" s="13"/>
      <c r="O49" s="13"/>
      <c r="P49" s="13"/>
      <c r="Q49" s="13"/>
      <c r="R49" s="13"/>
      <c r="S49" s="1"/>
      <c r="T49" s="1"/>
      <c r="U49" s="1"/>
      <c r="V49" s="1"/>
      <c r="W49" s="1"/>
      <c r="X49" s="1"/>
      <c r="Y49" s="1"/>
      <c r="Z49" s="1"/>
    </row>
    <row r="50" spans="1:26" ht="76.5" customHeight="1">
      <c r="A50" s="161" t="s">
        <v>739</v>
      </c>
      <c r="B50" s="162" t="s">
        <v>740</v>
      </c>
      <c r="C50" s="163" t="s">
        <v>48</v>
      </c>
      <c r="D50" s="162" t="s">
        <v>1347</v>
      </c>
      <c r="E50" s="163" t="s">
        <v>1348</v>
      </c>
      <c r="F50" s="164">
        <v>1</v>
      </c>
      <c r="G50" s="163" t="s">
        <v>743</v>
      </c>
      <c r="H50" s="163" t="s">
        <v>45</v>
      </c>
      <c r="I50" s="163" t="s">
        <v>46</v>
      </c>
      <c r="J50" s="163" t="s">
        <v>482</v>
      </c>
      <c r="K50" s="163" t="s">
        <v>48</v>
      </c>
      <c r="L50" s="13"/>
      <c r="M50" s="13"/>
      <c r="N50" s="13"/>
      <c r="O50" s="13"/>
      <c r="P50" s="13"/>
      <c r="Q50" s="13"/>
      <c r="R50" s="13"/>
      <c r="S50" s="1"/>
      <c r="T50" s="1"/>
      <c r="U50" s="1"/>
      <c r="V50" s="1"/>
      <c r="W50" s="1"/>
      <c r="X50" s="1"/>
      <c r="Y50" s="1"/>
      <c r="Z50" s="1"/>
    </row>
    <row r="51" spans="1:26" ht="84" customHeight="1">
      <c r="A51" s="161" t="s">
        <v>739</v>
      </c>
      <c r="B51" s="162" t="s">
        <v>752</v>
      </c>
      <c r="C51" s="163" t="s">
        <v>48</v>
      </c>
      <c r="D51" s="162" t="s">
        <v>753</v>
      </c>
      <c r="E51" s="163" t="s">
        <v>754</v>
      </c>
      <c r="F51" s="161">
        <v>10</v>
      </c>
      <c r="G51" s="163" t="s">
        <v>743</v>
      </c>
      <c r="H51" s="163" t="s">
        <v>45</v>
      </c>
      <c r="I51" s="163" t="s">
        <v>46</v>
      </c>
      <c r="J51" s="163" t="s">
        <v>482</v>
      </c>
      <c r="K51" s="163" t="s">
        <v>48</v>
      </c>
      <c r="L51" s="13"/>
      <c r="M51" s="13"/>
      <c r="N51" s="13"/>
      <c r="O51" s="13"/>
      <c r="P51" s="13"/>
      <c r="Q51" s="13"/>
      <c r="R51" s="13"/>
      <c r="S51" s="1"/>
      <c r="T51" s="1"/>
      <c r="U51" s="1"/>
      <c r="V51" s="1"/>
      <c r="W51" s="1"/>
      <c r="X51" s="1"/>
      <c r="Y51" s="1"/>
      <c r="Z51" s="1"/>
    </row>
    <row r="52" spans="1:26" ht="158.25" customHeight="1">
      <c r="A52" s="161" t="s">
        <v>739</v>
      </c>
      <c r="B52" s="162" t="s">
        <v>1349</v>
      </c>
      <c r="C52" s="163" t="s">
        <v>48</v>
      </c>
      <c r="D52" s="162" t="s">
        <v>764</v>
      </c>
      <c r="E52" s="163" t="s">
        <v>1350</v>
      </c>
      <c r="F52" s="164">
        <v>1</v>
      </c>
      <c r="G52" s="163" t="s">
        <v>743</v>
      </c>
      <c r="H52" s="163" t="s">
        <v>45</v>
      </c>
      <c r="I52" s="163" t="s">
        <v>46</v>
      </c>
      <c r="J52" s="163" t="s">
        <v>482</v>
      </c>
      <c r="K52" s="163" t="s">
        <v>48</v>
      </c>
      <c r="L52" s="13"/>
      <c r="M52" s="13"/>
      <c r="N52" s="13"/>
      <c r="O52" s="13"/>
      <c r="P52" s="13"/>
      <c r="Q52" s="13"/>
      <c r="R52" s="13"/>
      <c r="S52" s="1"/>
      <c r="T52" s="1"/>
      <c r="U52" s="1"/>
      <c r="V52" s="1"/>
      <c r="W52" s="1"/>
      <c r="X52" s="1"/>
      <c r="Y52" s="1"/>
      <c r="Z52" s="1"/>
    </row>
    <row r="53" spans="1:26" ht="87" customHeight="1">
      <c r="A53" s="161" t="s">
        <v>739</v>
      </c>
      <c r="B53" s="162" t="s">
        <v>1349</v>
      </c>
      <c r="C53" s="163" t="s">
        <v>48</v>
      </c>
      <c r="D53" s="162" t="s">
        <v>775</v>
      </c>
      <c r="E53" s="163" t="s">
        <v>776</v>
      </c>
      <c r="F53" s="161">
        <v>2</v>
      </c>
      <c r="G53" s="163" t="s">
        <v>743</v>
      </c>
      <c r="H53" s="163" t="s">
        <v>755</v>
      </c>
      <c r="I53" s="163" t="s">
        <v>46</v>
      </c>
      <c r="J53" s="163" t="s">
        <v>482</v>
      </c>
      <c r="K53" s="163" t="s">
        <v>48</v>
      </c>
      <c r="L53" s="13"/>
      <c r="M53" s="13"/>
      <c r="N53" s="13"/>
      <c r="O53" s="13"/>
      <c r="P53" s="13"/>
      <c r="Q53" s="13"/>
      <c r="R53" s="13"/>
      <c r="S53" s="1"/>
      <c r="T53" s="1"/>
      <c r="U53" s="1"/>
      <c r="V53" s="1"/>
      <c r="W53" s="1"/>
      <c r="X53" s="1"/>
      <c r="Y53" s="1"/>
      <c r="Z53" s="1"/>
    </row>
    <row r="54" spans="1:26" ht="94.5" customHeight="1">
      <c r="A54" s="161" t="s">
        <v>739</v>
      </c>
      <c r="B54" s="162" t="s">
        <v>784</v>
      </c>
      <c r="C54" s="162" t="s">
        <v>48</v>
      </c>
      <c r="D54" s="162" t="s">
        <v>785</v>
      </c>
      <c r="E54" s="163" t="s">
        <v>786</v>
      </c>
      <c r="F54" s="164">
        <v>1</v>
      </c>
      <c r="G54" s="163" t="s">
        <v>787</v>
      </c>
      <c r="H54" s="163" t="s">
        <v>45</v>
      </c>
      <c r="I54" s="163" t="s">
        <v>46</v>
      </c>
      <c r="J54" s="163" t="s">
        <v>482</v>
      </c>
      <c r="K54" s="163" t="s">
        <v>48</v>
      </c>
      <c r="L54" s="1"/>
      <c r="M54" s="1"/>
      <c r="N54" s="1"/>
      <c r="O54" s="1"/>
      <c r="P54" s="1"/>
      <c r="Q54" s="1"/>
      <c r="R54" s="1"/>
      <c r="S54" s="1"/>
      <c r="T54" s="1"/>
      <c r="U54" s="1"/>
      <c r="V54" s="1"/>
      <c r="W54" s="1"/>
      <c r="X54" s="1"/>
      <c r="Y54" s="1"/>
      <c r="Z54" s="1"/>
    </row>
    <row r="55" spans="1:26" ht="162" customHeight="1">
      <c r="A55" s="161" t="s">
        <v>739</v>
      </c>
      <c r="B55" s="162" t="s">
        <v>791</v>
      </c>
      <c r="C55" s="162" t="s">
        <v>48</v>
      </c>
      <c r="D55" s="162" t="s">
        <v>1351</v>
      </c>
      <c r="E55" s="163" t="s">
        <v>1352</v>
      </c>
      <c r="F55" s="164">
        <v>1</v>
      </c>
      <c r="G55" s="163" t="s">
        <v>787</v>
      </c>
      <c r="H55" s="163" t="s">
        <v>45</v>
      </c>
      <c r="I55" s="163" t="s">
        <v>46</v>
      </c>
      <c r="J55" s="163" t="s">
        <v>482</v>
      </c>
      <c r="K55" s="163" t="s">
        <v>48</v>
      </c>
      <c r="L55" s="1"/>
      <c r="M55" s="1"/>
      <c r="N55" s="1"/>
      <c r="O55" s="1"/>
      <c r="P55" s="1"/>
      <c r="Q55" s="1"/>
      <c r="R55" s="1"/>
      <c r="S55" s="1"/>
      <c r="T55" s="1"/>
      <c r="U55" s="1"/>
      <c r="V55" s="1"/>
      <c r="W55" s="1"/>
      <c r="X55" s="1"/>
      <c r="Y55" s="1"/>
      <c r="Z55" s="1"/>
    </row>
    <row r="56" spans="1:26" ht="162" customHeight="1">
      <c r="A56" s="161" t="s">
        <v>739</v>
      </c>
      <c r="B56" s="162" t="s">
        <v>795</v>
      </c>
      <c r="C56" s="162" t="s">
        <v>48</v>
      </c>
      <c r="D56" s="162" t="s">
        <v>796</v>
      </c>
      <c r="E56" s="162" t="s">
        <v>1353</v>
      </c>
      <c r="F56" s="163">
        <v>18</v>
      </c>
      <c r="G56" s="163" t="s">
        <v>787</v>
      </c>
      <c r="H56" s="163" t="s">
        <v>45</v>
      </c>
      <c r="I56" s="163" t="s">
        <v>46</v>
      </c>
      <c r="J56" s="163" t="s">
        <v>482</v>
      </c>
      <c r="K56" s="163" t="s">
        <v>48</v>
      </c>
      <c r="L56" s="1"/>
      <c r="M56" s="1"/>
      <c r="N56" s="1"/>
      <c r="O56" s="1"/>
      <c r="P56" s="1"/>
      <c r="Q56" s="1"/>
      <c r="R56" s="1"/>
      <c r="S56" s="1"/>
      <c r="T56" s="1"/>
      <c r="U56" s="1"/>
      <c r="V56" s="1"/>
      <c r="W56" s="1"/>
      <c r="X56" s="1"/>
      <c r="Y56" s="1"/>
      <c r="Z56" s="1"/>
    </row>
    <row r="57" spans="1:26" ht="83.25" customHeight="1">
      <c r="A57" s="161" t="s">
        <v>739</v>
      </c>
      <c r="B57" s="162" t="s">
        <v>804</v>
      </c>
      <c r="C57" s="162" t="s">
        <v>48</v>
      </c>
      <c r="D57" s="162" t="s">
        <v>805</v>
      </c>
      <c r="E57" s="163" t="s">
        <v>806</v>
      </c>
      <c r="F57" s="163">
        <v>2</v>
      </c>
      <c r="G57" s="163" t="s">
        <v>787</v>
      </c>
      <c r="H57" s="163" t="s">
        <v>45</v>
      </c>
      <c r="I57" s="163" t="s">
        <v>46</v>
      </c>
      <c r="J57" s="163" t="s">
        <v>482</v>
      </c>
      <c r="K57" s="163" t="s">
        <v>48</v>
      </c>
      <c r="L57" s="1"/>
      <c r="M57" s="1"/>
      <c r="N57" s="1"/>
      <c r="O57" s="1"/>
      <c r="P57" s="1"/>
      <c r="Q57" s="1"/>
      <c r="R57" s="1"/>
      <c r="S57" s="1"/>
      <c r="T57" s="1"/>
      <c r="U57" s="1"/>
      <c r="V57" s="1"/>
      <c r="W57" s="1"/>
      <c r="X57" s="1"/>
      <c r="Y57" s="1"/>
      <c r="Z57" s="1"/>
    </row>
    <row r="58" spans="1:26" ht="111.75" customHeight="1">
      <c r="A58" s="161" t="s">
        <v>739</v>
      </c>
      <c r="B58" s="162" t="s">
        <v>809</v>
      </c>
      <c r="C58" s="162" t="s">
        <v>48</v>
      </c>
      <c r="D58" s="162" t="s">
        <v>810</v>
      </c>
      <c r="E58" s="163" t="s">
        <v>811</v>
      </c>
      <c r="F58" s="163">
        <v>2</v>
      </c>
      <c r="G58" s="163" t="s">
        <v>787</v>
      </c>
      <c r="H58" s="163" t="s">
        <v>45</v>
      </c>
      <c r="I58" s="163" t="s">
        <v>46</v>
      </c>
      <c r="J58" s="163" t="s">
        <v>482</v>
      </c>
      <c r="K58" s="163" t="s">
        <v>48</v>
      </c>
      <c r="L58" s="1"/>
      <c r="M58" s="1"/>
      <c r="N58" s="1"/>
      <c r="O58" s="1"/>
      <c r="P58" s="1"/>
      <c r="Q58" s="1"/>
      <c r="R58" s="1"/>
      <c r="S58" s="1"/>
      <c r="T58" s="1"/>
      <c r="U58" s="1"/>
      <c r="V58" s="1"/>
      <c r="W58" s="1"/>
      <c r="X58" s="1"/>
      <c r="Y58" s="1"/>
      <c r="Z58" s="1"/>
    </row>
    <row r="59" spans="1:26" ht="169.5" customHeight="1">
      <c r="A59" s="161" t="s">
        <v>739</v>
      </c>
      <c r="B59" s="162" t="s">
        <v>816</v>
      </c>
      <c r="C59" s="162" t="s">
        <v>817</v>
      </c>
      <c r="D59" s="162" t="s">
        <v>1354</v>
      </c>
      <c r="E59" s="163" t="s">
        <v>1355</v>
      </c>
      <c r="F59" s="164" t="s">
        <v>1356</v>
      </c>
      <c r="G59" s="163" t="s">
        <v>820</v>
      </c>
      <c r="H59" s="163" t="s">
        <v>45</v>
      </c>
      <c r="I59" s="163" t="s">
        <v>46</v>
      </c>
      <c r="J59" s="163" t="s">
        <v>47</v>
      </c>
      <c r="K59" s="163" t="s">
        <v>821</v>
      </c>
      <c r="L59" s="13"/>
      <c r="M59" s="13"/>
      <c r="N59" s="13"/>
      <c r="O59" s="13"/>
      <c r="P59" s="13"/>
      <c r="Q59" s="13"/>
      <c r="R59" s="13"/>
      <c r="S59" s="1"/>
      <c r="T59" s="1"/>
      <c r="U59" s="1"/>
      <c r="V59" s="1"/>
      <c r="W59" s="1"/>
      <c r="X59" s="1"/>
      <c r="Y59" s="1"/>
      <c r="Z59" s="1"/>
    </row>
    <row r="60" spans="1:26" ht="201.75" customHeight="1">
      <c r="A60" s="161" t="s">
        <v>739</v>
      </c>
      <c r="B60" s="162" t="s">
        <v>840</v>
      </c>
      <c r="C60" s="162" t="s">
        <v>841</v>
      </c>
      <c r="D60" s="162" t="s">
        <v>862</v>
      </c>
      <c r="E60" s="163" t="s">
        <v>863</v>
      </c>
      <c r="F60" s="164">
        <v>0.7</v>
      </c>
      <c r="G60" s="163" t="s">
        <v>864</v>
      </c>
      <c r="H60" s="163" t="s">
        <v>45</v>
      </c>
      <c r="I60" s="163" t="s">
        <v>46</v>
      </c>
      <c r="J60" s="163" t="s">
        <v>47</v>
      </c>
      <c r="K60" s="163" t="s">
        <v>865</v>
      </c>
      <c r="L60" s="1"/>
      <c r="M60" s="1"/>
      <c r="N60" s="1"/>
      <c r="O60" s="1"/>
      <c r="P60" s="1"/>
      <c r="Q60" s="1"/>
      <c r="R60" s="1"/>
      <c r="S60" s="1"/>
      <c r="T60" s="1"/>
      <c r="U60" s="1"/>
      <c r="V60" s="1"/>
      <c r="W60" s="1"/>
      <c r="X60" s="1"/>
      <c r="Y60" s="1"/>
      <c r="Z60" s="1"/>
    </row>
    <row r="61" spans="1:26" ht="15.75" customHeight="1">
      <c r="A61" s="161" t="s">
        <v>739</v>
      </c>
      <c r="B61" s="162" t="s">
        <v>840</v>
      </c>
      <c r="C61" s="162" t="s">
        <v>841</v>
      </c>
      <c r="D61" s="162" t="s">
        <v>870</v>
      </c>
      <c r="E61" s="163" t="s">
        <v>871</v>
      </c>
      <c r="F61" s="164">
        <v>1</v>
      </c>
      <c r="G61" s="163" t="s">
        <v>864</v>
      </c>
      <c r="H61" s="163" t="s">
        <v>45</v>
      </c>
      <c r="I61" s="163" t="s">
        <v>46</v>
      </c>
      <c r="J61" s="163" t="s">
        <v>47</v>
      </c>
      <c r="K61" s="163" t="s">
        <v>865</v>
      </c>
      <c r="L61" s="1"/>
      <c r="M61" s="1"/>
      <c r="N61" s="1"/>
      <c r="O61" s="1"/>
      <c r="P61" s="1"/>
      <c r="Q61" s="1"/>
      <c r="R61" s="1"/>
      <c r="S61" s="1"/>
      <c r="T61" s="1"/>
      <c r="U61" s="1"/>
      <c r="V61" s="1"/>
      <c r="W61" s="1"/>
      <c r="X61" s="1"/>
      <c r="Y61" s="1"/>
      <c r="Z61" s="1"/>
    </row>
    <row r="62" spans="1:26" ht="15.75" customHeight="1">
      <c r="A62" s="161" t="s">
        <v>739</v>
      </c>
      <c r="B62" s="162" t="s">
        <v>879</v>
      </c>
      <c r="C62" s="162" t="s">
        <v>48</v>
      </c>
      <c r="D62" s="162" t="s">
        <v>880</v>
      </c>
      <c r="E62" s="163" t="s">
        <v>881</v>
      </c>
      <c r="F62" s="164">
        <v>1</v>
      </c>
      <c r="G62" s="163" t="s">
        <v>882</v>
      </c>
      <c r="H62" s="163" t="s">
        <v>45</v>
      </c>
      <c r="I62" s="163" t="s">
        <v>46</v>
      </c>
      <c r="J62" s="163" t="s">
        <v>482</v>
      </c>
      <c r="K62" s="163" t="s">
        <v>48</v>
      </c>
      <c r="L62" s="1"/>
      <c r="M62" s="1"/>
      <c r="N62" s="1"/>
      <c r="O62" s="1"/>
      <c r="P62" s="1"/>
      <c r="Q62" s="1"/>
      <c r="R62" s="1"/>
      <c r="S62" s="1"/>
      <c r="T62" s="1"/>
      <c r="U62" s="1"/>
      <c r="V62" s="1"/>
      <c r="W62" s="1"/>
      <c r="X62" s="1"/>
      <c r="Y62" s="1"/>
      <c r="Z62" s="1"/>
    </row>
    <row r="63" spans="1:26" ht="90" customHeight="1">
      <c r="A63" s="161" t="s">
        <v>739</v>
      </c>
      <c r="B63" s="162" t="s">
        <v>887</v>
      </c>
      <c r="C63" s="162" t="s">
        <v>888</v>
      </c>
      <c r="D63" s="162" t="s">
        <v>889</v>
      </c>
      <c r="E63" s="163" t="s">
        <v>890</v>
      </c>
      <c r="F63" s="164">
        <v>0.9</v>
      </c>
      <c r="G63" s="163" t="s">
        <v>882</v>
      </c>
      <c r="H63" s="163" t="s">
        <v>45</v>
      </c>
      <c r="I63" s="163" t="s">
        <v>46</v>
      </c>
      <c r="J63" s="163" t="s">
        <v>47</v>
      </c>
      <c r="K63" s="163" t="s">
        <v>891</v>
      </c>
      <c r="L63" s="1"/>
      <c r="M63" s="1"/>
      <c r="N63" s="1"/>
      <c r="O63" s="1"/>
      <c r="P63" s="1"/>
      <c r="Q63" s="1"/>
      <c r="R63" s="1"/>
      <c r="S63" s="1"/>
      <c r="T63" s="1"/>
      <c r="U63" s="1"/>
      <c r="V63" s="1"/>
      <c r="W63" s="1"/>
      <c r="X63" s="1"/>
      <c r="Y63" s="1"/>
      <c r="Z63" s="1"/>
    </row>
    <row r="64" spans="1:26" ht="77.25" customHeight="1">
      <c r="A64" s="161" t="s">
        <v>739</v>
      </c>
      <c r="B64" s="162" t="s">
        <v>899</v>
      </c>
      <c r="C64" s="162" t="s">
        <v>48</v>
      </c>
      <c r="D64" s="162" t="s">
        <v>900</v>
      </c>
      <c r="E64" s="163" t="s">
        <v>901</v>
      </c>
      <c r="F64" s="164">
        <v>1</v>
      </c>
      <c r="G64" s="163" t="s">
        <v>882</v>
      </c>
      <c r="H64" s="163" t="s">
        <v>45</v>
      </c>
      <c r="I64" s="163" t="s">
        <v>46</v>
      </c>
      <c r="J64" s="163" t="s">
        <v>482</v>
      </c>
      <c r="K64" s="163" t="s">
        <v>902</v>
      </c>
      <c r="L64" s="1"/>
      <c r="M64" s="1"/>
      <c r="N64" s="1"/>
      <c r="O64" s="1"/>
      <c r="P64" s="1"/>
      <c r="Q64" s="1"/>
      <c r="R64" s="1"/>
      <c r="S64" s="1"/>
      <c r="T64" s="1"/>
      <c r="U64" s="1"/>
      <c r="V64" s="1"/>
      <c r="W64" s="1"/>
      <c r="X64" s="1"/>
      <c r="Y64" s="1"/>
      <c r="Z64" s="1"/>
    </row>
    <row r="65" spans="1:26" ht="15.75" customHeight="1">
      <c r="A65" s="161" t="s">
        <v>739</v>
      </c>
      <c r="B65" s="162" t="s">
        <v>913</v>
      </c>
      <c r="C65" s="162" t="s">
        <v>48</v>
      </c>
      <c r="D65" s="162" t="s">
        <v>914</v>
      </c>
      <c r="E65" s="163" t="s">
        <v>915</v>
      </c>
      <c r="F65" s="164">
        <v>0.95</v>
      </c>
      <c r="G65" s="163" t="s">
        <v>882</v>
      </c>
      <c r="H65" s="163" t="s">
        <v>45</v>
      </c>
      <c r="I65" s="163" t="s">
        <v>46</v>
      </c>
      <c r="J65" s="163" t="s">
        <v>482</v>
      </c>
      <c r="K65" s="163" t="s">
        <v>48</v>
      </c>
      <c r="L65" s="1"/>
      <c r="M65" s="1"/>
      <c r="N65" s="1"/>
      <c r="O65" s="1"/>
      <c r="P65" s="1"/>
      <c r="Q65" s="1"/>
      <c r="R65" s="1"/>
      <c r="S65" s="1"/>
      <c r="T65" s="1"/>
      <c r="U65" s="1"/>
      <c r="V65" s="1"/>
      <c r="W65" s="1"/>
      <c r="X65" s="1"/>
      <c r="Y65" s="1"/>
      <c r="Z65" s="1"/>
    </row>
    <row r="66" spans="1:26" ht="15.75" customHeight="1">
      <c r="A66" s="161" t="s">
        <v>739</v>
      </c>
      <c r="B66" s="162" t="s">
        <v>926</v>
      </c>
      <c r="C66" s="162" t="s">
        <v>48</v>
      </c>
      <c r="D66" s="162" t="s">
        <v>927</v>
      </c>
      <c r="E66" s="163" t="s">
        <v>928</v>
      </c>
      <c r="F66" s="163">
        <v>10</v>
      </c>
      <c r="G66" s="163" t="s">
        <v>714</v>
      </c>
      <c r="H66" s="163" t="s">
        <v>45</v>
      </c>
      <c r="I66" s="163" t="s">
        <v>46</v>
      </c>
      <c r="J66" s="163" t="s">
        <v>482</v>
      </c>
      <c r="K66" s="163" t="s">
        <v>48</v>
      </c>
      <c r="L66" s="1"/>
      <c r="M66" s="1"/>
      <c r="N66" s="1"/>
      <c r="O66" s="1"/>
      <c r="P66" s="1"/>
      <c r="Q66" s="1"/>
      <c r="R66" s="1"/>
      <c r="S66" s="1"/>
      <c r="T66" s="1"/>
      <c r="U66" s="1"/>
      <c r="V66" s="1"/>
      <c r="W66" s="1"/>
      <c r="X66" s="1"/>
      <c r="Y66" s="1"/>
      <c r="Z66" s="1"/>
    </row>
    <row r="67" spans="1:26" ht="87" customHeight="1">
      <c r="A67" s="161" t="s">
        <v>739</v>
      </c>
      <c r="B67" s="162" t="s">
        <v>940</v>
      </c>
      <c r="C67" s="162" t="s">
        <v>48</v>
      </c>
      <c r="D67" s="162" t="s">
        <v>941</v>
      </c>
      <c r="E67" s="163" t="s">
        <v>942</v>
      </c>
      <c r="F67" s="164">
        <v>1</v>
      </c>
      <c r="G67" s="163" t="s">
        <v>714</v>
      </c>
      <c r="H67" s="163" t="s">
        <v>45</v>
      </c>
      <c r="I67" s="163" t="s">
        <v>46</v>
      </c>
      <c r="J67" s="163" t="s">
        <v>482</v>
      </c>
      <c r="K67" s="163" t="s">
        <v>943</v>
      </c>
      <c r="L67" s="1"/>
      <c r="M67" s="1"/>
      <c r="N67" s="1"/>
      <c r="O67" s="1"/>
      <c r="P67" s="1"/>
      <c r="Q67" s="1"/>
      <c r="R67" s="1"/>
      <c r="S67" s="1"/>
      <c r="T67" s="1"/>
      <c r="U67" s="1"/>
      <c r="V67" s="1"/>
      <c r="W67" s="1"/>
      <c r="X67" s="1"/>
      <c r="Y67" s="1"/>
      <c r="Z67" s="1"/>
    </row>
    <row r="68" spans="1:26" ht="108.75" customHeight="1">
      <c r="A68" s="161" t="s">
        <v>739</v>
      </c>
      <c r="B68" s="162" t="s">
        <v>948</v>
      </c>
      <c r="C68" s="162" t="s">
        <v>48</v>
      </c>
      <c r="D68" s="162" t="s">
        <v>1357</v>
      </c>
      <c r="E68" s="163" t="s">
        <v>950</v>
      </c>
      <c r="F68" s="164">
        <v>0.5</v>
      </c>
      <c r="G68" s="161" t="s">
        <v>951</v>
      </c>
      <c r="H68" s="163" t="s">
        <v>45</v>
      </c>
      <c r="I68" s="163" t="s">
        <v>46</v>
      </c>
      <c r="J68" s="163" t="s">
        <v>482</v>
      </c>
      <c r="K68" s="163" t="s">
        <v>48</v>
      </c>
      <c r="L68" s="13"/>
      <c r="M68" s="13"/>
      <c r="N68" s="13"/>
      <c r="O68" s="13"/>
      <c r="P68" s="13"/>
      <c r="Q68" s="13"/>
      <c r="R68" s="13"/>
      <c r="S68" s="1"/>
      <c r="T68" s="1"/>
      <c r="U68" s="1"/>
      <c r="V68" s="1"/>
      <c r="W68" s="1"/>
      <c r="X68" s="1"/>
      <c r="Y68" s="1"/>
      <c r="Z68" s="1"/>
    </row>
    <row r="69" spans="1:26" ht="65.25" customHeight="1">
      <c r="A69" s="163" t="s">
        <v>739</v>
      </c>
      <c r="B69" s="162" t="s">
        <v>960</v>
      </c>
      <c r="C69" s="162" t="s">
        <v>48</v>
      </c>
      <c r="D69" s="162" t="s">
        <v>961</v>
      </c>
      <c r="E69" s="163" t="s">
        <v>1358</v>
      </c>
      <c r="F69" s="163">
        <v>2</v>
      </c>
      <c r="G69" s="163" t="s">
        <v>1359</v>
      </c>
      <c r="H69" s="163" t="s">
        <v>45</v>
      </c>
      <c r="I69" s="163" t="s">
        <v>46</v>
      </c>
      <c r="J69" s="163" t="s">
        <v>482</v>
      </c>
      <c r="K69" s="163" t="s">
        <v>48</v>
      </c>
      <c r="L69" s="1"/>
      <c r="M69" s="1"/>
      <c r="N69" s="1"/>
      <c r="O69" s="1"/>
      <c r="P69" s="1"/>
      <c r="Q69" s="1"/>
      <c r="R69" s="1"/>
      <c r="S69" s="1"/>
      <c r="T69" s="1"/>
      <c r="U69" s="1"/>
      <c r="V69" s="1"/>
      <c r="W69" s="1"/>
      <c r="X69" s="1"/>
      <c r="Y69" s="1"/>
      <c r="Z69" s="1"/>
    </row>
    <row r="70" spans="1:26" ht="15.75" customHeight="1">
      <c r="E70" s="32"/>
      <c r="G70" s="32"/>
      <c r="H70" s="32"/>
      <c r="I70" s="32"/>
    </row>
    <row r="71" spans="1:26" ht="15.75" customHeight="1">
      <c r="E71" s="32"/>
      <c r="G71" s="32"/>
      <c r="H71" s="32"/>
      <c r="I71" s="32"/>
    </row>
    <row r="72" spans="1:26" ht="15.75" customHeight="1">
      <c r="E72" s="32"/>
      <c r="G72" s="32"/>
      <c r="H72" s="32"/>
      <c r="I72" s="32"/>
    </row>
    <row r="73" spans="1:26" ht="15.75" customHeight="1">
      <c r="E73" s="32"/>
      <c r="G73" s="32"/>
      <c r="H73" s="32"/>
      <c r="I73" s="32"/>
    </row>
    <row r="74" spans="1:26" ht="15.75" customHeight="1">
      <c r="E74" s="32"/>
      <c r="G74" s="32"/>
      <c r="H74" s="32"/>
      <c r="I74" s="32"/>
    </row>
    <row r="75" spans="1:26" ht="15.75" customHeight="1">
      <c r="E75" s="32"/>
      <c r="G75" s="32"/>
      <c r="H75" s="32"/>
      <c r="I75" s="32"/>
    </row>
    <row r="76" spans="1:26" ht="15.75" customHeight="1">
      <c r="E76" s="32"/>
      <c r="G76" s="32"/>
      <c r="H76" s="32"/>
      <c r="I76" s="32"/>
    </row>
    <row r="77" spans="1:26" ht="15.75" customHeight="1">
      <c r="E77" s="32"/>
      <c r="G77" s="32"/>
      <c r="H77" s="32"/>
      <c r="I77" s="32"/>
    </row>
    <row r="78" spans="1:26" ht="15.75" customHeight="1">
      <c r="E78" s="32"/>
      <c r="G78" s="32"/>
      <c r="H78" s="32"/>
      <c r="I78" s="32"/>
    </row>
    <row r="79" spans="1:26" ht="15.75" customHeight="1">
      <c r="E79" s="32"/>
      <c r="G79" s="32"/>
      <c r="H79" s="32"/>
      <c r="I79" s="32"/>
    </row>
    <row r="80" spans="1:26" ht="15.75" customHeight="1">
      <c r="E80" s="32"/>
      <c r="G80" s="32"/>
      <c r="H80" s="32"/>
      <c r="I80" s="32"/>
    </row>
    <row r="81" spans="5:9" ht="15.75" customHeight="1">
      <c r="E81" s="32"/>
      <c r="G81" s="32"/>
      <c r="H81" s="32"/>
      <c r="I81" s="32"/>
    </row>
    <row r="82" spans="5:9" ht="15.75" customHeight="1">
      <c r="E82" s="32"/>
      <c r="G82" s="32"/>
      <c r="H82" s="32"/>
      <c r="I82" s="32"/>
    </row>
    <row r="83" spans="5:9" ht="15.75" customHeight="1">
      <c r="E83" s="32"/>
      <c r="G83" s="32"/>
      <c r="H83" s="32"/>
      <c r="I83" s="32"/>
    </row>
    <row r="84" spans="5:9" ht="15.75" customHeight="1">
      <c r="E84" s="32"/>
      <c r="G84" s="32"/>
      <c r="H84" s="32"/>
      <c r="I84" s="32"/>
    </row>
    <row r="85" spans="5:9" ht="15.75" customHeight="1">
      <c r="E85" s="32"/>
      <c r="G85" s="32"/>
      <c r="H85" s="32"/>
      <c r="I85" s="32"/>
    </row>
    <row r="86" spans="5:9" ht="15.75" customHeight="1">
      <c r="E86" s="32"/>
      <c r="G86" s="32"/>
      <c r="H86" s="32"/>
      <c r="I86" s="32"/>
    </row>
    <row r="87" spans="5:9" ht="15.75" customHeight="1">
      <c r="E87" s="32"/>
      <c r="G87" s="32"/>
      <c r="H87" s="32"/>
      <c r="I87" s="32"/>
    </row>
    <row r="88" spans="5:9" ht="15.75" customHeight="1">
      <c r="E88" s="32"/>
      <c r="G88" s="32"/>
      <c r="H88" s="32"/>
      <c r="I88" s="32"/>
    </row>
    <row r="89" spans="5:9" ht="15.75" customHeight="1">
      <c r="E89" s="32"/>
      <c r="G89" s="32"/>
      <c r="H89" s="32"/>
      <c r="I89" s="32"/>
    </row>
    <row r="90" spans="5:9" ht="15.75" customHeight="1">
      <c r="E90" s="32"/>
      <c r="G90" s="32"/>
      <c r="H90" s="32"/>
      <c r="I90" s="32"/>
    </row>
    <row r="91" spans="5:9" ht="15.75" customHeight="1">
      <c r="E91" s="32"/>
      <c r="G91" s="32"/>
      <c r="H91" s="32"/>
      <c r="I91" s="32"/>
    </row>
    <row r="92" spans="5:9" ht="15.75" customHeight="1">
      <c r="E92" s="32"/>
      <c r="G92" s="32"/>
      <c r="H92" s="32"/>
      <c r="I92" s="32"/>
    </row>
    <row r="93" spans="5:9" ht="15.75" customHeight="1">
      <c r="E93" s="32"/>
      <c r="G93" s="32"/>
      <c r="H93" s="32"/>
      <c r="I93" s="32"/>
    </row>
    <row r="94" spans="5:9" ht="15.75" customHeight="1">
      <c r="E94" s="32"/>
      <c r="G94" s="32"/>
      <c r="H94" s="32"/>
      <c r="I94" s="32"/>
    </row>
    <row r="95" spans="5:9" ht="15.75" customHeight="1">
      <c r="E95" s="32"/>
      <c r="G95" s="32"/>
      <c r="H95" s="32"/>
      <c r="I95" s="32"/>
    </row>
    <row r="96" spans="5:9" ht="15.75" customHeight="1">
      <c r="E96" s="32"/>
      <c r="G96" s="32"/>
      <c r="H96" s="32"/>
      <c r="I96" s="32"/>
    </row>
    <row r="97" spans="5:9" ht="15.75" customHeight="1">
      <c r="E97" s="32"/>
      <c r="G97" s="32"/>
      <c r="H97" s="32"/>
      <c r="I97" s="32"/>
    </row>
    <row r="98" spans="5:9" ht="15.75" customHeight="1">
      <c r="E98" s="32"/>
      <c r="G98" s="32"/>
      <c r="H98" s="32"/>
      <c r="I98" s="32"/>
    </row>
    <row r="99" spans="5:9" ht="15.75" customHeight="1">
      <c r="E99" s="32"/>
      <c r="G99" s="32"/>
      <c r="H99" s="32"/>
      <c r="I99" s="32"/>
    </row>
    <row r="100" spans="5:9" ht="15.75" customHeight="1">
      <c r="E100" s="32"/>
      <c r="G100" s="32"/>
      <c r="H100" s="32"/>
      <c r="I100" s="32"/>
    </row>
    <row r="101" spans="5:9" ht="15.75" customHeight="1">
      <c r="E101" s="32"/>
      <c r="G101" s="32"/>
      <c r="H101" s="32"/>
      <c r="I101" s="32"/>
    </row>
    <row r="102" spans="5:9" ht="15.75" customHeight="1">
      <c r="E102" s="32"/>
      <c r="G102" s="32"/>
      <c r="H102" s="32"/>
      <c r="I102" s="32"/>
    </row>
    <row r="103" spans="5:9" ht="15.75" customHeight="1">
      <c r="E103" s="32"/>
      <c r="G103" s="32"/>
      <c r="H103" s="32"/>
      <c r="I103" s="32"/>
    </row>
    <row r="104" spans="5:9" ht="15.75" customHeight="1">
      <c r="E104" s="32"/>
      <c r="G104" s="32"/>
      <c r="H104" s="32"/>
      <c r="I104" s="32"/>
    </row>
    <row r="105" spans="5:9" ht="15.75" customHeight="1">
      <c r="E105" s="32"/>
      <c r="G105" s="32"/>
      <c r="H105" s="32"/>
      <c r="I105" s="32"/>
    </row>
    <row r="106" spans="5:9" ht="15.75" customHeight="1">
      <c r="E106" s="32"/>
      <c r="G106" s="32"/>
      <c r="H106" s="32"/>
      <c r="I106" s="32"/>
    </row>
    <row r="107" spans="5:9" ht="15.75" customHeight="1">
      <c r="E107" s="32"/>
      <c r="G107" s="32"/>
      <c r="H107" s="32"/>
      <c r="I107" s="32"/>
    </row>
    <row r="108" spans="5:9" ht="15.75" customHeight="1">
      <c r="E108" s="32"/>
      <c r="G108" s="32"/>
      <c r="H108" s="32"/>
      <c r="I108" s="32"/>
    </row>
    <row r="109" spans="5:9" ht="15.75" customHeight="1">
      <c r="E109" s="32"/>
      <c r="G109" s="32"/>
      <c r="H109" s="32"/>
      <c r="I109" s="32"/>
    </row>
    <row r="110" spans="5:9" ht="15.75" customHeight="1">
      <c r="E110" s="32"/>
      <c r="G110" s="32"/>
      <c r="H110" s="32"/>
      <c r="I110" s="32"/>
    </row>
    <row r="111" spans="5:9" ht="15.75" customHeight="1">
      <c r="E111" s="32"/>
      <c r="G111" s="32"/>
      <c r="H111" s="32"/>
      <c r="I111" s="32"/>
    </row>
    <row r="112" spans="5:9" ht="15.75" customHeight="1">
      <c r="E112" s="32"/>
      <c r="G112" s="32"/>
      <c r="H112" s="32"/>
      <c r="I112" s="32"/>
    </row>
    <row r="113" spans="5:9" ht="15.75" customHeight="1">
      <c r="E113" s="32"/>
      <c r="G113" s="32"/>
      <c r="H113" s="32"/>
      <c r="I113" s="32"/>
    </row>
    <row r="114" spans="5:9" ht="15.75" customHeight="1">
      <c r="E114" s="32"/>
      <c r="G114" s="32"/>
      <c r="H114" s="32"/>
      <c r="I114" s="32"/>
    </row>
    <row r="115" spans="5:9" ht="15.75" customHeight="1">
      <c r="E115" s="32"/>
      <c r="G115" s="32"/>
      <c r="H115" s="32"/>
      <c r="I115" s="32"/>
    </row>
    <row r="116" spans="5:9" ht="15.75" customHeight="1">
      <c r="E116" s="32"/>
      <c r="G116" s="32"/>
      <c r="H116" s="32"/>
      <c r="I116" s="32"/>
    </row>
    <row r="117" spans="5:9" ht="15.75" customHeight="1">
      <c r="E117" s="32"/>
      <c r="G117" s="32"/>
      <c r="H117" s="32"/>
      <c r="I117" s="32"/>
    </row>
    <row r="118" spans="5:9" ht="15.75" customHeight="1">
      <c r="E118" s="32"/>
      <c r="G118" s="32"/>
      <c r="H118" s="32"/>
      <c r="I118" s="32"/>
    </row>
    <row r="119" spans="5:9" ht="15.75" customHeight="1">
      <c r="E119" s="32"/>
      <c r="G119" s="32"/>
      <c r="H119" s="32"/>
      <c r="I119" s="32"/>
    </row>
    <row r="120" spans="5:9" ht="15.75" customHeight="1">
      <c r="E120" s="32"/>
      <c r="G120" s="32"/>
      <c r="H120" s="32"/>
      <c r="I120" s="32"/>
    </row>
    <row r="121" spans="5:9" ht="15.75" customHeight="1">
      <c r="E121" s="32"/>
      <c r="G121" s="32"/>
      <c r="H121" s="32"/>
      <c r="I121" s="32"/>
    </row>
    <row r="122" spans="5:9" ht="15.75" customHeight="1">
      <c r="E122" s="32"/>
      <c r="G122" s="32"/>
      <c r="H122" s="32"/>
      <c r="I122" s="32"/>
    </row>
    <row r="123" spans="5:9" ht="15.75" customHeight="1">
      <c r="E123" s="32"/>
      <c r="G123" s="32"/>
      <c r="H123" s="32"/>
      <c r="I123" s="32"/>
    </row>
    <row r="124" spans="5:9" ht="15.75" customHeight="1">
      <c r="E124" s="32"/>
      <c r="G124" s="32"/>
      <c r="H124" s="32"/>
      <c r="I124" s="32"/>
    </row>
    <row r="125" spans="5:9" ht="15.75" customHeight="1">
      <c r="E125" s="32"/>
      <c r="G125" s="32"/>
      <c r="H125" s="32"/>
      <c r="I125" s="32"/>
    </row>
    <row r="126" spans="5:9" ht="15.75" customHeight="1">
      <c r="E126" s="32"/>
      <c r="G126" s="32"/>
      <c r="H126" s="32"/>
      <c r="I126" s="32"/>
    </row>
    <row r="127" spans="5:9" ht="15.75" customHeight="1">
      <c r="E127" s="32"/>
      <c r="G127" s="32"/>
      <c r="H127" s="32"/>
      <c r="I127" s="32"/>
    </row>
    <row r="128" spans="5:9" ht="15.75" customHeight="1">
      <c r="E128" s="32"/>
      <c r="G128" s="32"/>
      <c r="H128" s="32"/>
      <c r="I128" s="32"/>
    </row>
    <row r="129" spans="5:9" ht="15.75" customHeight="1">
      <c r="E129" s="32"/>
      <c r="G129" s="32"/>
      <c r="H129" s="32"/>
      <c r="I129" s="32"/>
    </row>
    <row r="130" spans="5:9" ht="15.75" customHeight="1">
      <c r="E130" s="32"/>
      <c r="G130" s="32"/>
      <c r="H130" s="32"/>
      <c r="I130" s="32"/>
    </row>
    <row r="131" spans="5:9" ht="15.75" customHeight="1">
      <c r="E131" s="32"/>
      <c r="G131" s="32"/>
      <c r="H131" s="32"/>
      <c r="I131" s="32"/>
    </row>
    <row r="132" spans="5:9" ht="15.75" customHeight="1">
      <c r="E132" s="32"/>
      <c r="G132" s="32"/>
      <c r="H132" s="32"/>
      <c r="I132" s="32"/>
    </row>
    <row r="133" spans="5:9" ht="15.75" customHeight="1">
      <c r="E133" s="32"/>
      <c r="G133" s="32"/>
      <c r="H133" s="32"/>
      <c r="I133" s="32"/>
    </row>
    <row r="134" spans="5:9" ht="15.75" customHeight="1">
      <c r="E134" s="32"/>
      <c r="G134" s="32"/>
      <c r="H134" s="32"/>
      <c r="I134" s="32"/>
    </row>
    <row r="135" spans="5:9" ht="15.75" customHeight="1">
      <c r="E135" s="32"/>
      <c r="G135" s="32"/>
      <c r="H135" s="32"/>
      <c r="I135" s="32"/>
    </row>
    <row r="136" spans="5:9" ht="15.75" customHeight="1">
      <c r="E136" s="32"/>
      <c r="G136" s="32"/>
      <c r="H136" s="32"/>
      <c r="I136" s="32"/>
    </row>
    <row r="137" spans="5:9" ht="15.75" customHeight="1">
      <c r="E137" s="32"/>
      <c r="G137" s="32"/>
      <c r="H137" s="32"/>
      <c r="I137" s="32"/>
    </row>
    <row r="138" spans="5:9" ht="15.75" customHeight="1">
      <c r="E138" s="32"/>
      <c r="G138" s="32"/>
      <c r="H138" s="32"/>
      <c r="I138" s="32"/>
    </row>
    <row r="139" spans="5:9" ht="15.75" customHeight="1">
      <c r="E139" s="32"/>
      <c r="G139" s="32"/>
      <c r="H139" s="32"/>
      <c r="I139" s="32"/>
    </row>
    <row r="140" spans="5:9" ht="15.75" customHeight="1">
      <c r="E140" s="32"/>
      <c r="G140" s="32"/>
      <c r="H140" s="32"/>
      <c r="I140" s="32"/>
    </row>
    <row r="141" spans="5:9" ht="15.75" customHeight="1">
      <c r="E141" s="32"/>
      <c r="G141" s="32"/>
      <c r="H141" s="32"/>
      <c r="I141" s="32"/>
    </row>
    <row r="142" spans="5:9" ht="15.75" customHeight="1">
      <c r="E142" s="32"/>
      <c r="G142" s="32"/>
      <c r="H142" s="32"/>
      <c r="I142" s="32"/>
    </row>
    <row r="143" spans="5:9" ht="15.75" customHeight="1">
      <c r="E143" s="32"/>
      <c r="G143" s="32"/>
      <c r="H143" s="32"/>
      <c r="I143" s="32"/>
    </row>
    <row r="144" spans="5:9" ht="15.75" customHeight="1">
      <c r="E144" s="32"/>
      <c r="G144" s="32"/>
      <c r="H144" s="32"/>
      <c r="I144" s="32"/>
    </row>
    <row r="145" spans="5:9" ht="15.75" customHeight="1">
      <c r="E145" s="32"/>
      <c r="G145" s="32"/>
      <c r="H145" s="32"/>
      <c r="I145" s="32"/>
    </row>
    <row r="146" spans="5:9" ht="15.75" customHeight="1">
      <c r="E146" s="32"/>
      <c r="G146" s="32"/>
      <c r="H146" s="32"/>
      <c r="I146" s="32"/>
    </row>
    <row r="147" spans="5:9" ht="15.75" customHeight="1">
      <c r="E147" s="32"/>
      <c r="G147" s="32"/>
      <c r="H147" s="32"/>
      <c r="I147" s="32"/>
    </row>
    <row r="148" spans="5:9" ht="15.75" customHeight="1">
      <c r="E148" s="32"/>
      <c r="G148" s="32"/>
      <c r="H148" s="32"/>
      <c r="I148" s="32"/>
    </row>
    <row r="149" spans="5:9" ht="15.75" customHeight="1">
      <c r="E149" s="32"/>
      <c r="G149" s="32"/>
      <c r="H149" s="32"/>
      <c r="I149" s="32"/>
    </row>
    <row r="150" spans="5:9" ht="15.75" customHeight="1">
      <c r="E150" s="32"/>
      <c r="G150" s="32"/>
      <c r="H150" s="32"/>
      <c r="I150" s="32"/>
    </row>
    <row r="151" spans="5:9" ht="15.75" customHeight="1">
      <c r="E151" s="32"/>
      <c r="G151" s="32"/>
      <c r="H151" s="32"/>
      <c r="I151" s="32"/>
    </row>
    <row r="152" spans="5:9" ht="15.75" customHeight="1">
      <c r="E152" s="32"/>
      <c r="G152" s="32"/>
      <c r="H152" s="32"/>
      <c r="I152" s="32"/>
    </row>
    <row r="153" spans="5:9" ht="15.75" customHeight="1">
      <c r="E153" s="32"/>
      <c r="G153" s="32"/>
      <c r="H153" s="32"/>
      <c r="I153" s="32"/>
    </row>
    <row r="154" spans="5:9" ht="15.75" customHeight="1">
      <c r="E154" s="32"/>
      <c r="G154" s="32"/>
      <c r="H154" s="32"/>
      <c r="I154" s="32"/>
    </row>
    <row r="155" spans="5:9" ht="15.75" customHeight="1">
      <c r="E155" s="32"/>
      <c r="G155" s="32"/>
      <c r="H155" s="32"/>
      <c r="I155" s="32"/>
    </row>
    <row r="156" spans="5:9" ht="15.75" customHeight="1">
      <c r="E156" s="32"/>
      <c r="G156" s="32"/>
      <c r="H156" s="32"/>
      <c r="I156" s="32"/>
    </row>
    <row r="157" spans="5:9" ht="15.75" customHeight="1">
      <c r="E157" s="32"/>
      <c r="G157" s="32"/>
      <c r="H157" s="32"/>
      <c r="I157" s="32"/>
    </row>
    <row r="158" spans="5:9" ht="15.75" customHeight="1">
      <c r="E158" s="32"/>
      <c r="G158" s="32"/>
      <c r="H158" s="32"/>
      <c r="I158" s="32"/>
    </row>
    <row r="159" spans="5:9" ht="15.75" customHeight="1">
      <c r="E159" s="32"/>
      <c r="G159" s="32"/>
      <c r="H159" s="32"/>
      <c r="I159" s="32"/>
    </row>
    <row r="160" spans="5:9" ht="15.75" customHeight="1">
      <c r="E160" s="32"/>
      <c r="G160" s="32"/>
      <c r="H160" s="32"/>
      <c r="I160" s="32"/>
    </row>
    <row r="161" spans="5:9" ht="15.75" customHeight="1">
      <c r="E161" s="32"/>
      <c r="G161" s="32"/>
      <c r="H161" s="32"/>
      <c r="I161" s="32"/>
    </row>
    <row r="162" spans="5:9" ht="15.75" customHeight="1">
      <c r="E162" s="32"/>
      <c r="G162" s="32"/>
      <c r="H162" s="32"/>
      <c r="I162" s="32"/>
    </row>
    <row r="163" spans="5:9" ht="15.75" customHeight="1">
      <c r="E163" s="32"/>
      <c r="G163" s="32"/>
      <c r="H163" s="32"/>
      <c r="I163" s="32"/>
    </row>
    <row r="164" spans="5:9" ht="15.75" customHeight="1">
      <c r="E164" s="32"/>
      <c r="G164" s="32"/>
      <c r="H164" s="32"/>
      <c r="I164" s="32"/>
    </row>
    <row r="165" spans="5:9" ht="15.75" customHeight="1">
      <c r="E165" s="32"/>
      <c r="G165" s="32"/>
      <c r="H165" s="32"/>
      <c r="I165" s="32"/>
    </row>
    <row r="166" spans="5:9" ht="15.75" customHeight="1">
      <c r="E166" s="32"/>
      <c r="G166" s="32"/>
      <c r="H166" s="32"/>
      <c r="I166" s="32"/>
    </row>
    <row r="167" spans="5:9" ht="15.75" customHeight="1">
      <c r="E167" s="32"/>
      <c r="G167" s="32"/>
      <c r="H167" s="32"/>
      <c r="I167" s="32"/>
    </row>
    <row r="168" spans="5:9" ht="15.75" customHeight="1">
      <c r="E168" s="32"/>
      <c r="G168" s="32"/>
      <c r="H168" s="32"/>
      <c r="I168" s="32"/>
    </row>
    <row r="169" spans="5:9" ht="15.75" customHeight="1">
      <c r="E169" s="32"/>
      <c r="G169" s="32"/>
      <c r="H169" s="32"/>
      <c r="I169" s="32"/>
    </row>
    <row r="170" spans="5:9" ht="15.75" customHeight="1">
      <c r="E170" s="32"/>
      <c r="G170" s="32"/>
      <c r="H170" s="32"/>
      <c r="I170" s="32"/>
    </row>
    <row r="171" spans="5:9" ht="15.75" customHeight="1">
      <c r="E171" s="32"/>
      <c r="G171" s="32"/>
      <c r="H171" s="32"/>
      <c r="I171" s="32"/>
    </row>
    <row r="172" spans="5:9" ht="15.75" customHeight="1">
      <c r="E172" s="32"/>
      <c r="G172" s="32"/>
      <c r="H172" s="32"/>
      <c r="I172" s="32"/>
    </row>
    <row r="173" spans="5:9" ht="15.75" customHeight="1">
      <c r="E173" s="32"/>
      <c r="G173" s="32"/>
      <c r="H173" s="32"/>
      <c r="I173" s="32"/>
    </row>
    <row r="174" spans="5:9" ht="15.75" customHeight="1">
      <c r="E174" s="32"/>
      <c r="G174" s="32"/>
      <c r="H174" s="32"/>
      <c r="I174" s="32"/>
    </row>
    <row r="175" spans="5:9" ht="15.75" customHeight="1">
      <c r="E175" s="32"/>
      <c r="G175" s="32"/>
      <c r="H175" s="32"/>
      <c r="I175" s="32"/>
    </row>
    <row r="176" spans="5:9" ht="15.75" customHeight="1">
      <c r="E176" s="32"/>
      <c r="G176" s="32"/>
      <c r="H176" s="32"/>
      <c r="I176" s="32"/>
    </row>
    <row r="177" spans="5:9" ht="15.75" customHeight="1">
      <c r="E177" s="32"/>
      <c r="G177" s="32"/>
      <c r="H177" s="32"/>
      <c r="I177" s="32"/>
    </row>
    <row r="178" spans="5:9" ht="15.75" customHeight="1">
      <c r="E178" s="32"/>
      <c r="G178" s="32"/>
      <c r="H178" s="32"/>
      <c r="I178" s="32"/>
    </row>
    <row r="179" spans="5:9" ht="15.75" customHeight="1">
      <c r="E179" s="32"/>
      <c r="G179" s="32"/>
      <c r="H179" s="32"/>
      <c r="I179" s="32"/>
    </row>
    <row r="180" spans="5:9" ht="15.75" customHeight="1">
      <c r="E180" s="32"/>
      <c r="G180" s="32"/>
      <c r="H180" s="32"/>
      <c r="I180" s="32"/>
    </row>
    <row r="181" spans="5:9" ht="15.75" customHeight="1">
      <c r="E181" s="32"/>
      <c r="G181" s="32"/>
      <c r="H181" s="32"/>
      <c r="I181" s="32"/>
    </row>
    <row r="182" spans="5:9" ht="15.75" customHeight="1">
      <c r="E182" s="32"/>
      <c r="G182" s="32"/>
      <c r="H182" s="32"/>
      <c r="I182" s="32"/>
    </row>
    <row r="183" spans="5:9" ht="15.75" customHeight="1">
      <c r="E183" s="32"/>
      <c r="G183" s="32"/>
      <c r="H183" s="32"/>
      <c r="I183" s="32"/>
    </row>
    <row r="184" spans="5:9" ht="15.75" customHeight="1">
      <c r="E184" s="32"/>
      <c r="G184" s="32"/>
      <c r="H184" s="32"/>
      <c r="I184" s="32"/>
    </row>
    <row r="185" spans="5:9" ht="15.75" customHeight="1">
      <c r="E185" s="32"/>
      <c r="G185" s="32"/>
      <c r="H185" s="32"/>
      <c r="I185" s="32"/>
    </row>
    <row r="186" spans="5:9" ht="15.75" customHeight="1">
      <c r="E186" s="32"/>
      <c r="G186" s="32"/>
      <c r="H186" s="32"/>
      <c r="I186" s="32"/>
    </row>
    <row r="187" spans="5:9" ht="15.75" customHeight="1">
      <c r="E187" s="32"/>
      <c r="G187" s="32"/>
      <c r="H187" s="32"/>
      <c r="I187" s="32"/>
    </row>
    <row r="188" spans="5:9" ht="15.75" customHeight="1">
      <c r="E188" s="32"/>
      <c r="G188" s="32"/>
      <c r="H188" s="32"/>
      <c r="I188" s="32"/>
    </row>
    <row r="189" spans="5:9" ht="15.75" customHeight="1">
      <c r="E189" s="32"/>
      <c r="G189" s="32"/>
      <c r="H189" s="32"/>
      <c r="I189" s="32"/>
    </row>
    <row r="190" spans="5:9" ht="15.75" customHeight="1">
      <c r="E190" s="32"/>
      <c r="G190" s="32"/>
      <c r="H190" s="32"/>
      <c r="I190" s="32"/>
    </row>
    <row r="191" spans="5:9" ht="15.75" customHeight="1">
      <c r="E191" s="32"/>
      <c r="G191" s="32"/>
      <c r="H191" s="32"/>
      <c r="I191" s="32"/>
    </row>
    <row r="192" spans="5:9" ht="15.75" customHeight="1">
      <c r="E192" s="32"/>
      <c r="G192" s="32"/>
      <c r="H192" s="32"/>
      <c r="I192" s="32"/>
    </row>
    <row r="193" spans="5:9" ht="15.75" customHeight="1">
      <c r="E193" s="32"/>
      <c r="G193" s="32"/>
      <c r="H193" s="32"/>
      <c r="I193" s="32"/>
    </row>
    <row r="194" spans="5:9" ht="15.75" customHeight="1">
      <c r="E194" s="32"/>
      <c r="G194" s="32"/>
      <c r="H194" s="32"/>
      <c r="I194" s="32"/>
    </row>
    <row r="195" spans="5:9" ht="15.75" customHeight="1">
      <c r="E195" s="32"/>
      <c r="G195" s="32"/>
      <c r="H195" s="32"/>
      <c r="I195" s="32"/>
    </row>
    <row r="196" spans="5:9" ht="15.75" customHeight="1">
      <c r="E196" s="32"/>
      <c r="G196" s="32"/>
      <c r="H196" s="32"/>
      <c r="I196" s="32"/>
    </row>
    <row r="197" spans="5:9" ht="15.75" customHeight="1">
      <c r="E197" s="32"/>
      <c r="G197" s="32"/>
      <c r="H197" s="32"/>
      <c r="I197" s="32"/>
    </row>
    <row r="198" spans="5:9" ht="15.75" customHeight="1">
      <c r="E198" s="32"/>
      <c r="G198" s="32"/>
      <c r="H198" s="32"/>
      <c r="I198" s="32"/>
    </row>
    <row r="199" spans="5:9" ht="15.75" customHeight="1">
      <c r="E199" s="32"/>
      <c r="G199" s="32"/>
      <c r="H199" s="32"/>
      <c r="I199" s="32"/>
    </row>
    <row r="200" spans="5:9" ht="15.75" customHeight="1">
      <c r="E200" s="32"/>
      <c r="G200" s="32"/>
      <c r="H200" s="32"/>
      <c r="I200" s="32"/>
    </row>
    <row r="201" spans="5:9" ht="15.75" customHeight="1">
      <c r="E201" s="32"/>
      <c r="G201" s="32"/>
      <c r="H201" s="32"/>
      <c r="I201" s="32"/>
    </row>
    <row r="202" spans="5:9" ht="15.75" customHeight="1">
      <c r="E202" s="32"/>
      <c r="G202" s="32"/>
      <c r="H202" s="32"/>
      <c r="I202" s="32"/>
    </row>
    <row r="203" spans="5:9" ht="15.75" customHeight="1">
      <c r="E203" s="32"/>
      <c r="G203" s="32"/>
      <c r="H203" s="32"/>
      <c r="I203" s="32"/>
    </row>
    <row r="204" spans="5:9" ht="15.75" customHeight="1">
      <c r="E204" s="32"/>
      <c r="G204" s="32"/>
      <c r="H204" s="32"/>
      <c r="I204" s="32"/>
    </row>
    <row r="205" spans="5:9" ht="15.75" customHeight="1">
      <c r="E205" s="32"/>
      <c r="G205" s="32"/>
      <c r="H205" s="32"/>
      <c r="I205" s="32"/>
    </row>
    <row r="206" spans="5:9" ht="15.75" customHeight="1">
      <c r="E206" s="32"/>
      <c r="G206" s="32"/>
      <c r="H206" s="32"/>
      <c r="I206" s="32"/>
    </row>
    <row r="207" spans="5:9" ht="15.75" customHeight="1">
      <c r="E207" s="32"/>
      <c r="G207" s="32"/>
      <c r="H207" s="32"/>
      <c r="I207" s="32"/>
    </row>
    <row r="208" spans="5:9" ht="15.75" customHeight="1">
      <c r="E208" s="32"/>
      <c r="G208" s="32"/>
      <c r="H208" s="32"/>
      <c r="I208" s="32"/>
    </row>
    <row r="209" spans="5:9" ht="15.75" customHeight="1">
      <c r="E209" s="32"/>
      <c r="G209" s="32"/>
      <c r="H209" s="32"/>
      <c r="I209" s="32"/>
    </row>
    <row r="210" spans="5:9" ht="15.75" customHeight="1">
      <c r="E210" s="32"/>
      <c r="G210" s="32"/>
      <c r="H210" s="32"/>
      <c r="I210" s="32"/>
    </row>
    <row r="211" spans="5:9" ht="15.75" customHeight="1">
      <c r="E211" s="32"/>
      <c r="G211" s="32"/>
      <c r="H211" s="32"/>
      <c r="I211" s="32"/>
    </row>
    <row r="212" spans="5:9" ht="15.75" customHeight="1">
      <c r="E212" s="32"/>
      <c r="G212" s="32"/>
      <c r="H212" s="32"/>
      <c r="I212" s="32"/>
    </row>
    <row r="213" spans="5:9" ht="15.75" customHeight="1">
      <c r="E213" s="32"/>
      <c r="G213" s="32"/>
      <c r="H213" s="32"/>
      <c r="I213" s="32"/>
    </row>
    <row r="214" spans="5:9" ht="15.75" customHeight="1">
      <c r="E214" s="32"/>
      <c r="G214" s="32"/>
      <c r="H214" s="32"/>
      <c r="I214" s="32"/>
    </row>
    <row r="215" spans="5:9" ht="15.75" customHeight="1">
      <c r="E215" s="32"/>
      <c r="G215" s="32"/>
      <c r="H215" s="32"/>
      <c r="I215" s="32"/>
    </row>
    <row r="216" spans="5:9" ht="15.75" customHeight="1">
      <c r="E216" s="32"/>
      <c r="G216" s="32"/>
      <c r="H216" s="32"/>
      <c r="I216" s="32"/>
    </row>
    <row r="217" spans="5:9" ht="15.75" customHeight="1">
      <c r="E217" s="32"/>
      <c r="G217" s="32"/>
      <c r="H217" s="32"/>
      <c r="I217" s="32"/>
    </row>
    <row r="218" spans="5:9" ht="15.75" customHeight="1">
      <c r="E218" s="32"/>
      <c r="G218" s="32"/>
      <c r="H218" s="32"/>
      <c r="I218" s="32"/>
    </row>
    <row r="219" spans="5:9" ht="15.75" customHeight="1">
      <c r="E219" s="32"/>
      <c r="G219" s="32"/>
      <c r="H219" s="32"/>
      <c r="I219" s="32"/>
    </row>
    <row r="220" spans="5:9" ht="15.75" customHeight="1">
      <c r="E220" s="32"/>
      <c r="G220" s="32"/>
      <c r="H220" s="32"/>
      <c r="I220" s="32"/>
    </row>
    <row r="221" spans="5:9" ht="15.75" customHeight="1">
      <c r="E221" s="32"/>
      <c r="G221" s="32"/>
      <c r="H221" s="32"/>
      <c r="I221" s="32"/>
    </row>
    <row r="222" spans="5:9" ht="15.75" customHeight="1">
      <c r="E222" s="32"/>
      <c r="G222" s="32"/>
      <c r="H222" s="32"/>
      <c r="I222" s="32"/>
    </row>
    <row r="223" spans="5:9" ht="15.75" customHeight="1">
      <c r="E223" s="32"/>
      <c r="G223" s="32"/>
      <c r="H223" s="32"/>
      <c r="I223" s="32"/>
    </row>
    <row r="224" spans="5:9" ht="15.75" customHeight="1">
      <c r="E224" s="32"/>
      <c r="G224" s="32"/>
      <c r="H224" s="32"/>
      <c r="I224" s="32"/>
    </row>
    <row r="225" spans="5:9" ht="15.75" customHeight="1">
      <c r="E225" s="32"/>
      <c r="G225" s="32"/>
      <c r="H225" s="32"/>
      <c r="I225" s="32"/>
    </row>
    <row r="226" spans="5:9" ht="15.75" customHeight="1">
      <c r="E226" s="32"/>
      <c r="G226" s="32"/>
      <c r="H226" s="32"/>
      <c r="I226" s="32"/>
    </row>
    <row r="227" spans="5:9" ht="15.75" customHeight="1">
      <c r="E227" s="32"/>
      <c r="G227" s="32"/>
      <c r="H227" s="32"/>
      <c r="I227" s="32"/>
    </row>
    <row r="228" spans="5:9" ht="15.75" customHeight="1">
      <c r="E228" s="32"/>
      <c r="G228" s="32"/>
      <c r="H228" s="32"/>
      <c r="I228" s="32"/>
    </row>
    <row r="229" spans="5:9" ht="15.75" customHeight="1">
      <c r="E229" s="32"/>
      <c r="G229" s="32"/>
      <c r="H229" s="32"/>
      <c r="I229" s="32"/>
    </row>
    <row r="230" spans="5:9" ht="15.75" customHeight="1">
      <c r="E230" s="32"/>
      <c r="G230" s="32"/>
      <c r="H230" s="32"/>
      <c r="I230" s="32"/>
    </row>
    <row r="231" spans="5:9" ht="15.75" customHeight="1">
      <c r="E231" s="32"/>
      <c r="G231" s="32"/>
      <c r="H231" s="32"/>
      <c r="I231" s="32"/>
    </row>
    <row r="232" spans="5:9" ht="15.75" customHeight="1">
      <c r="E232" s="32"/>
      <c r="G232" s="32"/>
      <c r="H232" s="32"/>
      <c r="I232" s="32"/>
    </row>
    <row r="233" spans="5:9" ht="15.75" customHeight="1">
      <c r="E233" s="32"/>
      <c r="G233" s="32"/>
      <c r="H233" s="32"/>
      <c r="I233" s="32"/>
    </row>
    <row r="234" spans="5:9" ht="15.75" customHeight="1">
      <c r="E234" s="32"/>
      <c r="G234" s="32"/>
      <c r="H234" s="32"/>
      <c r="I234" s="32"/>
    </row>
    <row r="235" spans="5:9" ht="15.75" customHeight="1">
      <c r="E235" s="32"/>
      <c r="G235" s="32"/>
      <c r="H235" s="32"/>
      <c r="I235" s="32"/>
    </row>
    <row r="236" spans="5:9" ht="15.75" customHeight="1">
      <c r="E236" s="32"/>
      <c r="G236" s="32"/>
      <c r="H236" s="32"/>
      <c r="I236" s="32"/>
    </row>
    <row r="237" spans="5:9" ht="15.75" customHeight="1">
      <c r="E237" s="32"/>
      <c r="G237" s="32"/>
      <c r="H237" s="32"/>
      <c r="I237" s="32"/>
    </row>
    <row r="238" spans="5:9" ht="15.75" customHeight="1">
      <c r="E238" s="32"/>
      <c r="G238" s="32"/>
      <c r="H238" s="32"/>
      <c r="I238" s="32"/>
    </row>
    <row r="239" spans="5:9" ht="15.75" customHeight="1">
      <c r="E239" s="32"/>
      <c r="G239" s="32"/>
      <c r="H239" s="32"/>
      <c r="I239" s="32"/>
    </row>
    <row r="240" spans="5:9" ht="15.75" customHeight="1">
      <c r="E240" s="32"/>
      <c r="G240" s="32"/>
      <c r="H240" s="32"/>
      <c r="I240" s="32"/>
    </row>
    <row r="241" spans="5:9" ht="15.75" customHeight="1">
      <c r="E241" s="32"/>
      <c r="G241" s="32"/>
      <c r="H241" s="32"/>
      <c r="I241" s="32"/>
    </row>
    <row r="242" spans="5:9" ht="15.75" customHeight="1">
      <c r="E242" s="32"/>
      <c r="G242" s="32"/>
      <c r="H242" s="32"/>
      <c r="I242" s="32"/>
    </row>
    <row r="243" spans="5:9" ht="15.75" customHeight="1">
      <c r="E243" s="32"/>
      <c r="G243" s="32"/>
      <c r="H243" s="32"/>
      <c r="I243" s="32"/>
    </row>
    <row r="244" spans="5:9" ht="15.75" customHeight="1">
      <c r="E244" s="32"/>
      <c r="G244" s="32"/>
      <c r="H244" s="32"/>
      <c r="I244" s="32"/>
    </row>
    <row r="245" spans="5:9" ht="15.75" customHeight="1">
      <c r="E245" s="32"/>
      <c r="G245" s="32"/>
      <c r="H245" s="32"/>
      <c r="I245" s="32"/>
    </row>
    <row r="246" spans="5:9" ht="15.75" customHeight="1">
      <c r="E246" s="32"/>
      <c r="G246" s="32"/>
      <c r="H246" s="32"/>
      <c r="I246" s="32"/>
    </row>
    <row r="247" spans="5:9" ht="15.75" customHeight="1">
      <c r="E247" s="32"/>
      <c r="G247" s="32"/>
      <c r="H247" s="32"/>
      <c r="I247" s="32"/>
    </row>
    <row r="248" spans="5:9" ht="15.75" customHeight="1">
      <c r="E248" s="32"/>
      <c r="G248" s="32"/>
      <c r="H248" s="32"/>
      <c r="I248" s="32"/>
    </row>
    <row r="249" spans="5:9" ht="15.75" customHeight="1">
      <c r="E249" s="32"/>
      <c r="G249" s="32"/>
      <c r="H249" s="32"/>
      <c r="I249" s="32"/>
    </row>
    <row r="250" spans="5:9" ht="15.75" customHeight="1">
      <c r="E250" s="32"/>
      <c r="G250" s="32"/>
      <c r="H250" s="32"/>
      <c r="I250" s="32"/>
    </row>
    <row r="251" spans="5:9" ht="15.75" customHeight="1">
      <c r="E251" s="32"/>
      <c r="G251" s="32"/>
      <c r="H251" s="32"/>
      <c r="I251" s="32"/>
    </row>
    <row r="252" spans="5:9" ht="15.75" customHeight="1">
      <c r="E252" s="32"/>
      <c r="G252" s="32"/>
      <c r="H252" s="32"/>
      <c r="I252" s="32"/>
    </row>
    <row r="253" spans="5:9" ht="15.75" customHeight="1">
      <c r="E253" s="32"/>
      <c r="G253" s="32"/>
      <c r="H253" s="32"/>
      <c r="I253" s="32"/>
    </row>
    <row r="254" spans="5:9" ht="15.75" customHeight="1">
      <c r="E254" s="32"/>
      <c r="G254" s="32"/>
      <c r="H254" s="32"/>
      <c r="I254" s="32"/>
    </row>
    <row r="255" spans="5:9" ht="15.75" customHeight="1">
      <c r="E255" s="32"/>
      <c r="G255" s="32"/>
      <c r="H255" s="32"/>
      <c r="I255" s="32"/>
    </row>
    <row r="256" spans="5:9" ht="15.75" customHeight="1">
      <c r="E256" s="32"/>
      <c r="G256" s="32"/>
      <c r="H256" s="32"/>
      <c r="I256" s="32"/>
    </row>
    <row r="257" spans="5:9" ht="15.75" customHeight="1">
      <c r="E257" s="32"/>
      <c r="G257" s="32"/>
      <c r="H257" s="32"/>
      <c r="I257" s="32"/>
    </row>
    <row r="258" spans="5:9" ht="15.75" customHeight="1">
      <c r="E258" s="32"/>
      <c r="G258" s="32"/>
      <c r="H258" s="32"/>
      <c r="I258" s="32"/>
    </row>
    <row r="259" spans="5:9" ht="15.75" customHeight="1">
      <c r="E259" s="32"/>
      <c r="G259" s="32"/>
      <c r="H259" s="32"/>
      <c r="I259" s="32"/>
    </row>
    <row r="260" spans="5:9" ht="15.75" customHeight="1">
      <c r="E260" s="32"/>
      <c r="G260" s="32"/>
      <c r="H260" s="32"/>
      <c r="I260" s="32"/>
    </row>
    <row r="261" spans="5:9" ht="15.75" customHeight="1">
      <c r="E261" s="32"/>
      <c r="G261" s="32"/>
      <c r="H261" s="32"/>
      <c r="I261" s="32"/>
    </row>
    <row r="262" spans="5:9" ht="15.75" customHeight="1">
      <c r="E262" s="32"/>
      <c r="G262" s="32"/>
      <c r="H262" s="32"/>
      <c r="I262" s="32"/>
    </row>
    <row r="263" spans="5:9" ht="15.75" customHeight="1">
      <c r="E263" s="32"/>
      <c r="G263" s="32"/>
      <c r="H263" s="32"/>
      <c r="I263" s="32"/>
    </row>
    <row r="264" spans="5:9" ht="15.75" customHeight="1">
      <c r="E264" s="32"/>
      <c r="G264" s="32"/>
      <c r="H264" s="32"/>
      <c r="I264" s="32"/>
    </row>
    <row r="265" spans="5:9" ht="15.75" customHeight="1">
      <c r="E265" s="32"/>
      <c r="G265" s="32"/>
      <c r="H265" s="32"/>
      <c r="I265" s="32"/>
    </row>
    <row r="266" spans="5:9" ht="15.75" customHeight="1">
      <c r="E266" s="32"/>
      <c r="G266" s="32"/>
      <c r="H266" s="32"/>
      <c r="I266" s="32"/>
    </row>
    <row r="267" spans="5:9" ht="15.75" customHeight="1">
      <c r="E267" s="32"/>
      <c r="G267" s="32"/>
      <c r="H267" s="32"/>
      <c r="I267" s="32"/>
    </row>
    <row r="268" spans="5:9" ht="15.75" customHeight="1">
      <c r="E268" s="32"/>
      <c r="G268" s="32"/>
      <c r="H268" s="32"/>
      <c r="I268" s="32"/>
    </row>
    <row r="269" spans="5:9" ht="15.75" customHeight="1">
      <c r="E269" s="32"/>
      <c r="G269" s="32"/>
      <c r="H269" s="32"/>
      <c r="I269" s="32"/>
    </row>
    <row r="270" spans="5:9" ht="15.75" customHeight="1"/>
    <row r="271" spans="5:9" ht="15.75" customHeight="1"/>
    <row r="272" spans="5:9"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2:R69"/>
  <mergeCells count="1">
    <mergeCell ref="A1:K1"/>
  </mergeCells>
  <pageMargins left="0.7" right="0.7" top="0.75" bottom="0.75" header="0" footer="0"/>
  <pageSetup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PLAN Y SEGUIMIENTO 2021</vt:lpstr>
      <vt:lpstr>planeación MIPG</vt:lpstr>
      <vt:lpstr>Conceptos técnicos</vt:lpstr>
      <vt:lpstr>Hoja2</vt:lpstr>
      <vt:lpstr>Hoja1</vt:lpstr>
      <vt:lpstr>PLAN Y SEGUIMIENTO (2)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2021-01-30T16:37:09Z</dcterms:created>
  <dcterms:modified xsi:type="dcterms:W3CDTF">2022-03-15T23:07:19Z</dcterms:modified>
</cp:coreProperties>
</file>