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G:\Unidades compartidas\Planeación\ZZ - GESTIÓN DE PLANEACIÓN\SISTEMA DE GESTIÓN - SIG\INDICADORES\2025\Seguimiento segundo semestre\"/>
    </mc:Choice>
  </mc:AlternateContent>
  <xr:revisionPtr revIDLastSave="0" documentId="13_ncr:1_{C3BE6754-64A2-4607-859A-F551C0D012FE}" xr6:coauthVersionLast="47" xr6:coauthVersionMax="47" xr10:uidLastSave="{00000000-0000-0000-0000-000000000000}"/>
  <bookViews>
    <workbookView xWindow="-108" yWindow="-108" windowWidth="23256" windowHeight="13896" firstSheet="5" activeTab="6" xr2:uid="{00000000-000D-0000-FFFF-FFFF00000000}"/>
  </bookViews>
  <sheets>
    <sheet name="Listados" sheetId="1" state="hidden" r:id="rId1"/>
    <sheet name="Estadística a marzo" sheetId="2" state="hidden" r:id="rId2"/>
    <sheet name="Base de datos Indicadores ICANH" sheetId="3" state="hidden" r:id="rId3"/>
    <sheet name="Consolidado sept-23" sheetId="4" state="hidden" r:id="rId4"/>
    <sheet name="Control de Cambios" sheetId="5" state="hidden" r:id="rId5"/>
    <sheet name="Cooperación - Dirección" sheetId="6" r:id="rId6"/>
    <sheet name="Planeación" sheetId="7" r:id="rId7"/>
    <sheet name="Gestión Financiera" sheetId="8" r:id="rId8"/>
    <sheet name="Gestión del TH" sheetId="9" r:id="rId9"/>
    <sheet name="Gestión Contractual" sheetId="10" r:id="rId10"/>
    <sheet name="Gestión Admon y Logística" sheetId="11" r:id="rId11"/>
    <sheet name="Gestión TI" sheetId="12" r:id="rId12"/>
    <sheet name="Gestión Documental y Corresp" sheetId="13" r:id="rId13"/>
    <sheet name="Gestión Jurídica" sheetId="14" r:id="rId14"/>
    <sheet name="Evaluación y Control" sheetId="15" r:id="rId15"/>
    <sheet name="Control Disciplinario" sheetId="16" r:id="rId16"/>
    <sheet name="Gestión Patrimonio" sheetId="17" r:id="rId17"/>
    <sheet name="Investigación y Publicación" sheetId="18" r:id="rId18"/>
    <sheet name="Apropia y Relacionamiento C" sheetId="19" r:id="rId19"/>
  </sheets>
  <definedNames>
    <definedName name="_xlnm._FilterDatabase" localSheetId="18" hidden="1">'Apropia y Relacionamiento C'!$A$2:$AE$11</definedName>
    <definedName name="_xlnm._FilterDatabase" localSheetId="2" hidden="1">'Base de datos Indicadores ICANH'!$A$2:$AC$59</definedName>
    <definedName name="_xlnm._FilterDatabase" localSheetId="4" hidden="1">'Control de Cambios'!$A$2:$E$52</definedName>
    <definedName name="_xlnm._FilterDatabase" localSheetId="10" hidden="1">'Gestión Admon y Logística'!$A$1:$AB$7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sKanAbdk9mfg7VLlnZt6hj0gKszXOccB/A8n25cKZz0="/>
    </ext>
  </extLst>
</workbook>
</file>

<file path=xl/calcChain.xml><?xml version="1.0" encoding="utf-8"?>
<calcChain xmlns="http://schemas.openxmlformats.org/spreadsheetml/2006/main">
  <c r="A12" i="19" l="1"/>
  <c r="A9" i="18"/>
  <c r="I86" i="3" s="1"/>
  <c r="J86" i="3" s="1"/>
  <c r="A10" i="17"/>
  <c r="I83" i="3" s="1"/>
  <c r="A7" i="16"/>
  <c r="A5" i="15"/>
  <c r="I96" i="3" s="1"/>
  <c r="J96" i="3" s="1"/>
  <c r="A6" i="14"/>
  <c r="I89" i="3" s="1"/>
  <c r="J89" i="3" s="1"/>
  <c r="A7" i="13"/>
  <c r="I94" i="3" s="1"/>
  <c r="J94" i="3" s="1"/>
  <c r="P5" i="13"/>
  <c r="Y8" i="12"/>
  <c r="A6" i="12"/>
  <c r="I93" i="3" s="1"/>
  <c r="J93" i="3" s="1"/>
  <c r="A7" i="11"/>
  <c r="I85" i="3" s="1"/>
  <c r="J85" i="3" s="1"/>
  <c r="M6" i="11"/>
  <c r="P4" i="11"/>
  <c r="S4" i="11" s="1"/>
  <c r="V4" i="11" s="1"/>
  <c r="R3" i="11"/>
  <c r="V3" i="11" s="1"/>
  <c r="A7" i="10"/>
  <c r="I90" i="3" s="1"/>
  <c r="J90" i="3" s="1"/>
  <c r="A9" i="9"/>
  <c r="M7" i="9"/>
  <c r="P7" i="9" s="1"/>
  <c r="M6" i="9"/>
  <c r="M5" i="9"/>
  <c r="P5" i="9" s="1"/>
  <c r="M4" i="9"/>
  <c r="P4" i="9" s="1"/>
  <c r="S4" i="9" s="1"/>
  <c r="V4" i="9" s="1"/>
  <c r="A6" i="8"/>
  <c r="A7" i="7"/>
  <c r="Q6" i="7"/>
  <c r="A5" i="6"/>
  <c r="O35" i="4"/>
  <c r="N35" i="4"/>
  <c r="D38" i="4" s="1"/>
  <c r="M35" i="4"/>
  <c r="D39" i="4" s="1"/>
  <c r="L35" i="4"/>
  <c r="D37" i="4" s="1"/>
  <c r="P33" i="4"/>
  <c r="P32" i="4"/>
  <c r="P31" i="4"/>
  <c r="P30" i="4"/>
  <c r="P29" i="4"/>
  <c r="P28" i="4"/>
  <c r="P27" i="4"/>
  <c r="P26" i="4"/>
  <c r="P25" i="4"/>
  <c r="P24" i="4"/>
  <c r="P23" i="4"/>
  <c r="P22" i="4"/>
  <c r="P21" i="4"/>
  <c r="P20" i="4"/>
  <c r="P19" i="4"/>
  <c r="P18" i="4"/>
  <c r="P17" i="4"/>
  <c r="P16" i="4"/>
  <c r="P15" i="4"/>
  <c r="P14" i="4"/>
  <c r="P13" i="4"/>
  <c r="P12" i="4"/>
  <c r="P11" i="4"/>
  <c r="P10" i="4"/>
  <c r="P9" i="4"/>
  <c r="P7" i="4"/>
  <c r="P5" i="4"/>
  <c r="P3" i="4"/>
  <c r="G99" i="3"/>
  <c r="H89" i="3" s="1"/>
  <c r="C99" i="3"/>
  <c r="B99" i="3"/>
  <c r="J98" i="3"/>
  <c r="D98" i="3"/>
  <c r="D97" i="3"/>
  <c r="D96" i="3"/>
  <c r="I95" i="3"/>
  <c r="J95" i="3" s="1"/>
  <c r="D95" i="3"/>
  <c r="D94" i="3"/>
  <c r="D93" i="3"/>
  <c r="J92" i="3"/>
  <c r="D92" i="3"/>
  <c r="J91" i="3"/>
  <c r="D91" i="3"/>
  <c r="D90" i="3"/>
  <c r="D89" i="3"/>
  <c r="I88" i="3"/>
  <c r="J88" i="3" s="1"/>
  <c r="D88" i="3"/>
  <c r="I87" i="3"/>
  <c r="J87" i="3" s="1"/>
  <c r="D87" i="3"/>
  <c r="D86" i="3"/>
  <c r="D85" i="3"/>
  <c r="I84" i="3"/>
  <c r="J84" i="3" s="1"/>
  <c r="D84" i="3"/>
  <c r="D83" i="3"/>
  <c r="B78" i="3"/>
  <c r="C73" i="3" s="1"/>
  <c r="G77" i="3"/>
  <c r="H75" i="3"/>
  <c r="C75" i="3"/>
  <c r="H74" i="3"/>
  <c r="C63" i="3"/>
  <c r="H62" i="3"/>
  <c r="B59" i="3"/>
  <c r="P47" i="3"/>
  <c r="H18" i="2"/>
  <c r="F18" i="2"/>
  <c r="E18" i="2"/>
  <c r="D18" i="2"/>
  <c r="C18" i="2"/>
  <c r="B17" i="2"/>
  <c r="B16" i="2"/>
  <c r="B15" i="2"/>
  <c r="B14" i="2"/>
  <c r="B13" i="2"/>
  <c r="B12" i="2"/>
  <c r="B11" i="2"/>
  <c r="B10" i="2"/>
  <c r="B9" i="2"/>
  <c r="B8" i="2"/>
  <c r="B7" i="2"/>
  <c r="B6" i="2"/>
  <c r="B5" i="2"/>
  <c r="B4" i="2"/>
  <c r="B3" i="2"/>
  <c r="B2" i="2"/>
  <c r="D99" i="3" l="1"/>
  <c r="P35" i="4"/>
  <c r="B18" i="2"/>
  <c r="H63" i="3"/>
  <c r="H68" i="3"/>
  <c r="C69" i="3"/>
  <c r="H69" i="3"/>
  <c r="H71" i="3"/>
  <c r="H65" i="3"/>
  <c r="C72" i="3"/>
  <c r="A7" i="6"/>
  <c r="D41" i="4"/>
  <c r="E40" i="4" s="1"/>
  <c r="P3" i="9"/>
  <c r="S5" i="9"/>
  <c r="V5" i="9" s="1"/>
  <c r="V3" i="9" s="1"/>
  <c r="I99" i="3"/>
  <c r="J83" i="3"/>
  <c r="H67" i="3"/>
  <c r="H73" i="3"/>
  <c r="C62" i="3"/>
  <c r="C68" i="3"/>
  <c r="C74" i="3"/>
  <c r="H93" i="3"/>
  <c r="H96" i="3"/>
  <c r="M3" i="9"/>
  <c r="H87" i="3"/>
  <c r="C64" i="3"/>
  <c r="C76" i="3"/>
  <c r="H64" i="3"/>
  <c r="H70" i="3"/>
  <c r="H76" i="3"/>
  <c r="I97" i="3"/>
  <c r="J97" i="3" s="1"/>
  <c r="C70" i="3"/>
  <c r="H94" i="3"/>
  <c r="H97" i="3"/>
  <c r="C65" i="3"/>
  <c r="C71" i="3"/>
  <c r="C77" i="3"/>
  <c r="H85" i="3"/>
  <c r="H88" i="3"/>
  <c r="H91" i="3"/>
  <c r="H90" i="3"/>
  <c r="H84" i="3"/>
  <c r="H95" i="3"/>
  <c r="C66" i="3"/>
  <c r="H66" i="3"/>
  <c r="H98" i="3"/>
  <c r="H72" i="3"/>
  <c r="H92" i="3"/>
  <c r="C67" i="3"/>
  <c r="H83" i="3"/>
  <c r="H86" i="3"/>
  <c r="E37" i="4" l="1"/>
  <c r="E38" i="4"/>
  <c r="E39" i="4"/>
  <c r="S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7" authorId="0" shapeId="0" xr:uid="{00000000-0006-0000-0200-000001000000}">
      <text>
        <r>
          <rPr>
            <sz val="12"/>
            <color theme="1"/>
            <rFont val="Arial"/>
            <family val="2"/>
            <scheme val="minor"/>
          </rPr>
          <t>======
ID#AAAAtKZ9Cuo
    (2023-03-17 14:43:53)
No requiere históricos</t>
        </r>
      </text>
    </comment>
    <comment ref="A63" authorId="0" shapeId="0" xr:uid="{00000000-0006-0000-0200-000002000000}">
      <text>
        <r>
          <rPr>
            <sz val="12"/>
            <color theme="1"/>
            <rFont val="Arial"/>
            <family val="2"/>
            <scheme val="minor"/>
          </rPr>
          <t>======
ID#AAAA8WuEE6g
AleyCla    (2023-10-27 17:05:02)
Nuevos indicadores</t>
        </r>
      </text>
    </comment>
    <comment ref="F85" authorId="0" shapeId="0" xr:uid="{00000000-0006-0000-0200-000003000000}">
      <text>
        <r>
          <rPr>
            <sz val="12"/>
            <color theme="1"/>
            <rFont val="Arial"/>
            <family val="2"/>
            <scheme val="minor"/>
          </rPr>
          <t>======
ID#AAABb6gQXlM
AleyCla    (2023-10-27 17:05:02)
Nuevos indicadores</t>
        </r>
      </text>
    </comment>
    <comment ref="C86" authorId="0" shapeId="0" xr:uid="{00000000-0006-0000-0200-000004000000}">
      <text>
        <r>
          <rPr>
            <sz val="12"/>
            <color theme="1"/>
            <rFont val="Arial"/>
            <family val="2"/>
            <scheme val="minor"/>
          </rPr>
          <t>======
ID#AAABb6gQXlI
AleyCla    (2025-01-20 16:28:11)
Residuos no han diligenciado en el año ni datos de servicios publicos.</t>
        </r>
      </text>
    </comment>
    <comment ref="C87" authorId="0" shapeId="0" xr:uid="{00000000-0006-0000-0200-000005000000}">
      <text>
        <r>
          <rPr>
            <sz val="12"/>
            <color theme="1"/>
            <rFont val="Arial"/>
            <family val="2"/>
            <scheme val="minor"/>
          </rPr>
          <t>======
ID#AAABb1wQO5Y
AleyCla    (2025-01-20 22:08:11)
Están a diciembre pero les faltan dos trimestres anteriores.</t>
        </r>
      </text>
    </comment>
    <comment ref="C88" authorId="0" shapeId="0" xr:uid="{00000000-0006-0000-0200-000006000000}">
      <text>
        <r>
          <rPr>
            <sz val="12"/>
            <color theme="1"/>
            <rFont val="Arial"/>
            <family val="2"/>
            <scheme val="minor"/>
          </rPr>
          <t>======
ID#AAABb6gQXlQ
AleyCla    (2025-01-20 16:28:16)
Sin análisis de los resultados</t>
        </r>
      </text>
    </comment>
  </commentList>
  <extLst>
    <ext xmlns:r="http://schemas.openxmlformats.org/officeDocument/2006/relationships" uri="GoogleSheetsCustomDataVersion2">
      <go:sheetsCustomData xmlns:go="http://customooxmlschemas.google.com/" r:id="rId1" roundtripDataSignature="AMtx7mj5MAMm7ZRPFhv0clGuC7IwvSit9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1000-000001000000}">
      <text>
        <r>
          <rPr>
            <sz val="12"/>
            <color theme="1"/>
            <rFont val="Arial"/>
            <family val="2"/>
            <scheme val="minor"/>
          </rPr>
          <t>======
ID#AAABrQ18o2A
Claudia Cristina Castillo Iregui    (2025-09-18 13:48:30)
Se debe ajustar el nombre del indicador a algo más concreto ya que el objetivo explica el para qué y allí si se puede extender la explicación</t>
        </r>
      </text>
    </comment>
  </commentList>
  <extLst>
    <ext xmlns:r="http://schemas.openxmlformats.org/officeDocument/2006/relationships" uri="GoogleSheetsCustomDataVersion2">
      <go:sheetsCustomData xmlns:go="http://customooxmlschemas.google.com/" r:id="rId1" roundtripDataSignature="AMtx7mgdv5zIMjOGHqXVfDbR06eeQwx21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1100-000001000000}">
      <text>
        <r>
          <rPr>
            <sz val="12"/>
            <color theme="1"/>
            <rFont val="Arial"/>
            <family val="2"/>
            <scheme val="minor"/>
          </rPr>
          <t>======
ID#AAABpVIaHpw
Claudia Cristina Castillo Iregui    (2025-08-14 14:57:51)
NO SE PUEDEN CAMBIAR LAS METAS ESTABLECIDAD SIN AUTORIZACIÓN DE LA OAP</t>
        </r>
      </text>
    </comment>
  </commentList>
  <extLst>
    <ext xmlns:r="http://schemas.openxmlformats.org/officeDocument/2006/relationships" uri="GoogleSheetsCustomDataVersion2">
      <go:sheetsCustomData xmlns:go="http://customooxmlschemas.google.com/" r:id="rId1" roundtripDataSignature="AMtx7mi36mBQ77ntKgKxTBwqeDlpCSIgzg=="/>
    </ext>
  </extLst>
</comments>
</file>

<file path=xl/sharedStrings.xml><?xml version="1.0" encoding="utf-8"?>
<sst xmlns="http://schemas.openxmlformats.org/spreadsheetml/2006/main" count="2640" uniqueCount="1045">
  <si>
    <t>PROCESOS</t>
  </si>
  <si>
    <t>ÁREAS</t>
  </si>
  <si>
    <t>RESPONSABLE</t>
  </si>
  <si>
    <t>TIPO DE INDICADOR</t>
  </si>
  <si>
    <t>Cumple</t>
  </si>
  <si>
    <t>Direccionamiento Estratégico y Planeación</t>
  </si>
  <si>
    <t>Oficina Asesora de Planeación</t>
  </si>
  <si>
    <t>Jefe Oficina Asesora de Planeación</t>
  </si>
  <si>
    <t>Eficiencia</t>
  </si>
  <si>
    <t>Este tipo de indicadores pretenden medir la relación existente entre el avance en el logro de un determinado objetivo y los recursos empleados para la consecución de este</t>
  </si>
  <si>
    <t>Si</t>
  </si>
  <si>
    <t>Articulación y Cooperación Interinstitucional</t>
  </si>
  <si>
    <t>Oficina Asesora Jurídica</t>
  </si>
  <si>
    <t>Jefe Oficina Asesora Jurídica</t>
  </si>
  <si>
    <t>Eficacia</t>
  </si>
  <si>
    <t>determinar el nivel de cumplimiento de los objetivos específicos respecto a las metas establecidas previamente</t>
  </si>
  <si>
    <t>No</t>
  </si>
  <si>
    <t>Gestión del Patrimonio Arqueológico</t>
  </si>
  <si>
    <t>Oficina de Control Interno</t>
  </si>
  <si>
    <t>Jefe Oficina de Control Interno</t>
  </si>
  <si>
    <t>Efectividad</t>
  </si>
  <si>
    <t>detallan propiamente los efectos reales del accionar del proceso sobre sus usuarios; en particular cómo el logro de lo propuesto contribuye a resolver sus necesidades Ej. Satisfacción)</t>
  </si>
  <si>
    <t>No se midió</t>
  </si>
  <si>
    <t>Investigación y Publicación</t>
  </si>
  <si>
    <t>Oficina de Control Disciplinario Interno</t>
  </si>
  <si>
    <t>Jefe Oficina de Control Interno Disciplinario</t>
  </si>
  <si>
    <t>Estadística</t>
  </si>
  <si>
    <t>Medición inadecuada</t>
  </si>
  <si>
    <t>Participación, Diálogo Social y Relacionamiento con el Ciudadano</t>
  </si>
  <si>
    <t>Subdirección de Gestión del Patrimonio</t>
  </si>
  <si>
    <t>En avance</t>
  </si>
  <si>
    <t>Gestión Jurídica</t>
  </si>
  <si>
    <t>Área funcional de Tecnologías aplicadas al Patrimonio y Patrimonio Cultural Sumergido</t>
  </si>
  <si>
    <t>Coordinador del Grupo Financiero</t>
  </si>
  <si>
    <t>Gestión Financiera</t>
  </si>
  <si>
    <t>Grupo de Arqueología</t>
  </si>
  <si>
    <t>Coordinar Área de TI</t>
  </si>
  <si>
    <t>Gestión Contractual</t>
  </si>
  <si>
    <t>Grupo de Patrimonio</t>
  </si>
  <si>
    <t>Coordinador de Gestión Documental y Correspondencia</t>
  </si>
  <si>
    <t>Gestión Administrativa y Logística</t>
  </si>
  <si>
    <t>Subdirección de Investigación y Producción Científica</t>
  </si>
  <si>
    <t>Coordinador de Talento Humano</t>
  </si>
  <si>
    <t>Gestión Documental y Correspondencia</t>
  </si>
  <si>
    <t>Área Funcional de Publicaciones</t>
  </si>
  <si>
    <t>Subdirector de apropiación y relacionamiento con el ciudadano</t>
  </si>
  <si>
    <t>Comunicaciones</t>
  </si>
  <si>
    <t>Área Funcional de Librería</t>
  </si>
  <si>
    <t>Subdirector de Investigación y Producción Científica</t>
  </si>
  <si>
    <t>Talento y Desarrollo Humano</t>
  </si>
  <si>
    <t>Área Funcional de Investigación Arqueológica</t>
  </si>
  <si>
    <t>Subdirector de Gestión del Patrimonio</t>
  </si>
  <si>
    <t>Gestión de Tecnologías de la Información</t>
  </si>
  <si>
    <t>Grupo de Investigación</t>
  </si>
  <si>
    <t>Director General</t>
  </si>
  <si>
    <t>Control Disciplinario</t>
  </si>
  <si>
    <t>Subdirección de Apropiación Social y Relacionamiento con el Ciudadano.</t>
  </si>
  <si>
    <t>Secretaria General</t>
  </si>
  <si>
    <t>Mejoramiento Continuo</t>
  </si>
  <si>
    <t>Evaluación y Control</t>
  </si>
  <si>
    <t>Área de Biblioteca Especializada</t>
  </si>
  <si>
    <t>Área Funcional de Museografía</t>
  </si>
  <si>
    <t>Área Funcional de Relacionamiento con el Ciudadano</t>
  </si>
  <si>
    <t>Área Funcional de Talento Humano</t>
  </si>
  <si>
    <t>Área de Correspondencia</t>
  </si>
  <si>
    <t>Área de Gestión Documental</t>
  </si>
  <si>
    <t>Área Funcional de Tecnologías y Sistemas de Información</t>
  </si>
  <si>
    <t>Área Funcional Presupuesto</t>
  </si>
  <si>
    <t>Área Funcional de Almacén</t>
  </si>
  <si>
    <t>Área Funcional De Tesorería</t>
  </si>
  <si>
    <t>Área Funcional de Contabilidad</t>
  </si>
  <si>
    <t>Área Funcional de Gestión de Contratos y Convenios</t>
  </si>
  <si>
    <t>Grupo Financiero</t>
  </si>
  <si>
    <t>Dirección General</t>
  </si>
  <si>
    <t>Secretaría General</t>
  </si>
  <si>
    <t>Área Funcional de Talento Humano - SST</t>
  </si>
  <si>
    <t>PROCESO</t>
  </si>
  <si>
    <t>No. INDICADORES</t>
  </si>
  <si>
    <t>OPORTUNIDAD</t>
  </si>
  <si>
    <t>CALIDAD</t>
  </si>
  <si>
    <t>SATISFACCIÓN</t>
  </si>
  <si>
    <t>EFICACIA</t>
  </si>
  <si>
    <t>EFICIENCIA</t>
  </si>
  <si>
    <t>EFECTIVIDAD</t>
  </si>
  <si>
    <t>MEDICIÓN 2022</t>
  </si>
  <si>
    <t>OBSERVACIÓN</t>
  </si>
  <si>
    <t>DIRECCIONAMIENTO ESTRATEGIO Y PLANEACION</t>
  </si>
  <si>
    <t xml:space="preserve">AGENDADA </t>
  </si>
  <si>
    <t>GESTIÓN DE TECNOLOGÍAS DE LA INFORMACIÓN</t>
  </si>
  <si>
    <t>PENDIENTE</t>
  </si>
  <si>
    <t>COMUNICACIONES</t>
  </si>
  <si>
    <t>INVESTIGACIÓN Y DIVULGACIÓN</t>
  </si>
  <si>
    <t>GESTIÓN DEL PATRIMONIO ARQUEOLÓGICO</t>
  </si>
  <si>
    <t>GESTIÓN DEL TALENTO HUMANO</t>
  </si>
  <si>
    <t>EJECUTADA</t>
  </si>
  <si>
    <t>GESTIÓN JURÍDICA</t>
  </si>
  <si>
    <t>GESTIÓN DOCUMENTAL Y CORRESPONDENCIA</t>
  </si>
  <si>
    <t>PARTICIPACIÓN, DIÁLOGO SOCIAL Y RELACIONAMIENTO CON EL CIUDADANO</t>
  </si>
  <si>
    <t>GESTIÓN FINANCIERA</t>
  </si>
  <si>
    <t>EVALUACIÓN Y CONTROL</t>
  </si>
  <si>
    <t>CONTROL DISCIPLINARIO</t>
  </si>
  <si>
    <t>MEJORAMIENTO CONTÍNUO</t>
  </si>
  <si>
    <t>GESTIÓN DE CONTRACTUAL</t>
  </si>
  <si>
    <t>COOPERACIÓN Y ARTICULACIÓN INTERINSTITUCIONAL</t>
  </si>
  <si>
    <t>GESTIÓN ADMINISTRATIVA Y LOGÍSTICA</t>
  </si>
  <si>
    <t>Pendiente aprobación de la propuesta entregada</t>
  </si>
  <si>
    <t>TOTAL</t>
  </si>
  <si>
    <t>MATRIZ DE INDICADORES DE GESTIÓN ICANH
AÑO 2023</t>
  </si>
  <si>
    <t>MEDICIÓN DEL INDICADOR (RESULTADO)
Segundo semestre del 2022</t>
  </si>
  <si>
    <t>SEGUIMIENTO Y ANÁLISIS
LÍDER DE PROCESO O DELEGADO</t>
  </si>
  <si>
    <t>OFICINA ASESORA DE PLANEACIÓN</t>
  </si>
  <si>
    <t>AREA RESPONSABLE</t>
  </si>
  <si>
    <t>NOMBRE DEL INDICADOR</t>
  </si>
  <si>
    <t>OBJETIVO DEL INDICADOR</t>
  </si>
  <si>
    <t xml:space="preserve">TIPO DE INDICADOR </t>
  </si>
  <si>
    <t>FÓRMULA</t>
  </si>
  <si>
    <t>UNIDAD DE MEDIDA</t>
  </si>
  <si>
    <t>FRECUENCIA DE MEDICIÓN</t>
  </si>
  <si>
    <t>META</t>
  </si>
  <si>
    <t>FUENTE</t>
  </si>
  <si>
    <t>Enero</t>
  </si>
  <si>
    <t>Febrero</t>
  </si>
  <si>
    <t>Marzo</t>
  </si>
  <si>
    <t>Abril</t>
  </si>
  <si>
    <t>Mayo</t>
  </si>
  <si>
    <t>Junio</t>
  </si>
  <si>
    <t>Julio</t>
  </si>
  <si>
    <t>Agosto</t>
  </si>
  <si>
    <t>Septiembre</t>
  </si>
  <si>
    <t>Octubre</t>
  </si>
  <si>
    <t>Noviembre</t>
  </si>
  <si>
    <t>Diciembre</t>
  </si>
  <si>
    <t>RUTA DE EVIDENCIA</t>
  </si>
  <si>
    <t>Cumple la meta establecida</t>
  </si>
  <si>
    <t>Fecha del seguimiento</t>
  </si>
  <si>
    <t>Observaciones</t>
  </si>
  <si>
    <t>Oportunidad en la formulación de planes estratégicos.</t>
  </si>
  <si>
    <t>Medir  la formulación oportuna de los planes, programas y proyectos, para propender por el cumplimiento eficiente de los objetivos institucionales, sectoriales y metas de gobierno.</t>
  </si>
  <si>
    <t>(No. planes formulados a tiempo* / total de planes establecidos) x 100</t>
  </si>
  <si>
    <t>PORCENTAJE</t>
  </si>
  <si>
    <t>Trimestral</t>
  </si>
  <si>
    <t>&gt; 95% SOBRESALIENTE
&gt; 90%  ACEPTABLE</t>
  </si>
  <si>
    <t>Matriz de publicacion de planes institucionales</t>
  </si>
  <si>
    <t>https://docs.google.com/spreadsheets/d/1Zd34V0rBk4bCmZO_tuUeBOaoJexPoWVU/edit#gid=366280517</t>
  </si>
  <si>
    <t>Tres (3) planes de 14 planes en total no se publicaron dentro de los tiempos establecidos: Plan Institucional de Capacitación - PIC, Plan de Bienestar e Incentivos Institucionales y Plan de Tratamiento de Riesgos de Seguridad y Privacidad de la Información.
Se propone realizar un seguimiento más oportuno desde la formulación, implementación y publicación de los planes.</t>
  </si>
  <si>
    <t>Eficacia en la implementación de los planes institucionales</t>
  </si>
  <si>
    <t>Medir el cumplimiento de los planes institucionales a cargo de la OAP que permiten el direccionamiento estratégico institucional , para propender por el cumplimiento eficiente de los objetivos institucionales, sectoriales y metas de gobierno.</t>
  </si>
  <si>
    <t>(# de planes ejecutados dentro del tiempo definido/total de planes formulados) x 100</t>
  </si>
  <si>
    <t>Cuatrimestral</t>
  </si>
  <si>
    <t>&gt; 95% SOBRESALIENTE
&gt; 90% ACEPTABLE
≤ 90% DEFICIENTE</t>
  </si>
  <si>
    <t>Cumplimiento planes OAP</t>
  </si>
  <si>
    <t>https://docs.google.com/spreadsheets/d/1g0vmVi2WRSm-a63yiYq_GFkgmCfAjv1y/edit#gid=1397510375</t>
  </si>
  <si>
    <t>Se cuenta con un promedio de ejecución de los planes de 14,56%. 
Se propone realizar fichas de indicadores de cada actividad y proyectar la ejecución de cada linea</t>
  </si>
  <si>
    <t>Cumplimiento de la ejecución presupuestal</t>
  </si>
  <si>
    <t>Medir la capacidad institucional para comprometer y recibir los  productos final oportunamente y asi propender por el cumplimiento eficiente de los objetivos institucionales, sectoriales y metas de gobierno.</t>
  </si>
  <si>
    <t>(Recursos comprometidos / recursos apropiados*) x 100 por línea de inversión.</t>
  </si>
  <si>
    <t>Semestral</t>
  </si>
  <si>
    <t>≥ 85% para inversión</t>
  </si>
  <si>
    <t>Reporte SIIF</t>
  </si>
  <si>
    <t>(Recursos obligados / recursos apropiados*) x 100 línea de funcionamiento.</t>
  </si>
  <si>
    <t>≥  98 % para funcionamiento</t>
  </si>
  <si>
    <t>Oportunidad en la ejecución de las actividades planteadas para la cooperación</t>
  </si>
  <si>
    <t>Determinar la oportunidad de la acciones planteadas para realizar actividades de cooperación en la entidad.</t>
  </si>
  <si>
    <t>(#actividades ejecutadas dentro de los tiempos definidos / total de actividades) x 100</t>
  </si>
  <si>
    <t>≥ 90% SOBRESALIENTE
&gt; 85% ACEPTABLE
≤ 70% DEFICIENTE</t>
  </si>
  <si>
    <t>Plan estrategico Objetivo 4 indicador 1 y 2</t>
  </si>
  <si>
    <t xml:space="preserve">Cobertura temática de la cooperación </t>
  </si>
  <si>
    <t>Determinar la cobertura de las acciones de cooperación formalizadas frente a las temáticas requeridas por la entidad.</t>
  </si>
  <si>
    <t>(Temáticas abordadas en la alianza o cooperación / total de temáticas institucionales) x 100</t>
  </si>
  <si>
    <t>Anual</t>
  </si>
  <si>
    <t>Evidencias del reporte de Plan estrategico Objetivo 4 indicador 1 y 2</t>
  </si>
  <si>
    <t>Desempeño Institucional</t>
  </si>
  <si>
    <t>Determinar el grado de cumplimiento de la entidad frente a los requisitos establecidos por el MIPG.</t>
  </si>
  <si>
    <t>(Puntaje obtenido en FURAG vigencia actual - Puntaje obtenido en FURAG vigencia anterior)</t>
  </si>
  <si>
    <t>≥0</t>
  </si>
  <si>
    <t>Resultados FURAG 2020/2021</t>
  </si>
  <si>
    <t>Eficacia del Sistema de Gestión</t>
  </si>
  <si>
    <t>Establecer el aporte de los planes de mejora a las políticas de MIPG.</t>
  </si>
  <si>
    <t>(# políticas que se mantuvieron o mejoraron en la vigencia/ total de políticas de la vigencia) x 100</t>
  </si>
  <si>
    <t>Resultados FURAG 2021</t>
  </si>
  <si>
    <t>Oportunidad en la atención a los requerimientos recibidos</t>
  </si>
  <si>
    <t>Gestionar la comunicación interna y externa de la entidad  de manera oportuna de forma que permita la proyección y el posicionamiento de la imagen institucional.</t>
  </si>
  <si>
    <t>(# de requerimientos con respuesta dentro de los tiempos establecidos*/ total de requerimientos del período) x 100 por tipo de requerimiento
*Tiempos establecidos por el proceso en el procedimiento de</t>
  </si>
  <si>
    <t>≥ 85% SOBRESALIENTE
&gt; 75% ACEPTABLE</t>
  </si>
  <si>
    <t>Formulario de solicitudes</t>
  </si>
  <si>
    <r>
      <rPr>
        <sz val="8"/>
        <color theme="1"/>
        <rFont val="Arial"/>
        <family val="2"/>
      </rPr>
      <t xml:space="preserve">De las actividades solicitadas, por el formulario en reuniones y otros espacios se ha entregado el 100% de  59 solicitudes se han cumplido  con la entrega de todas y se reporta 91 solicitudes adicionales, en publicaciones en redes sociales se ha aumentado la divulgación paulatinamente como quedan en los informes:
FORMULARIO DE SOLICITUDES: </t>
    </r>
    <r>
      <rPr>
        <u/>
        <sz val="8"/>
        <color rgb="FF1155CC"/>
        <rFont val="Arial"/>
        <family val="2"/>
      </rPr>
      <t>https://docs.google.com/spreadsheets/d/1aPgQ_Ql4qkoBTTPDnMsoZ4xvXOzTS8mOuZTYKEdAIjs/edit?usp=sharing</t>
    </r>
    <r>
      <rPr>
        <sz val="8"/>
        <color theme="1"/>
        <rFont val="Arial"/>
        <family val="2"/>
      </rPr>
      <t xml:space="preserve"> 
FORMULARIO DE PUBLICACIONES EN LA PÁGINA: </t>
    </r>
    <r>
      <rPr>
        <u/>
        <sz val="8"/>
        <color rgb="FF1155CC"/>
        <rFont val="Arial"/>
        <family val="2"/>
      </rPr>
      <t>https://docs.google.com/spreadsheets/d/1zl9r9p4RW4mC98o2D-UuCr09zJ3D6Cx70_0VC9zqeus/edit?usp=sharing</t>
    </r>
    <r>
      <rPr>
        <sz val="8"/>
        <color theme="1"/>
        <rFont val="Arial"/>
        <family val="2"/>
      </rPr>
      <t xml:space="preserve"> 
ACUMULADO DE ACTIVIDADES: </t>
    </r>
    <r>
      <rPr>
        <u/>
        <sz val="8"/>
        <color rgb="FF1155CC"/>
        <rFont val="Arial"/>
        <family val="2"/>
      </rPr>
      <t>https://docs.google.com/spreadsheets/d/1tHlojnjOGlcYkAgXmAYy1tuiYmIOqkow/edit?usp=sharing&amp;ouid=114662844445812194962&amp;rtpof=true&amp;sd=true</t>
    </r>
  </si>
  <si>
    <t>Alcance de las publicaciones en la sede electrónica.</t>
  </si>
  <si>
    <t>Mantener o aumentar el número de visitas en la sede electrónica.</t>
  </si>
  <si>
    <t># visitantes del periodo anterior - # visitantes del periodo evaluado</t>
  </si>
  <si>
    <t>VALOR ABSOLUTO</t>
  </si>
  <si>
    <t>≥1</t>
  </si>
  <si>
    <t>Analítica web</t>
  </si>
  <si>
    <r>
      <rPr>
        <u/>
        <sz val="8"/>
        <color rgb="FF1155CC"/>
        <rFont val="Arial"/>
        <family val="2"/>
      </rPr>
      <t>https://drive.google.com/file/d/1AgCnvPHVFqnjvv0lkQgD5ozuTy5lX7Wd/view?usp=sharing</t>
    </r>
    <r>
      <rPr>
        <sz val="8"/>
        <color theme="1"/>
        <rFont val="Arial"/>
        <family val="2"/>
      </rPr>
      <t xml:space="preserve"> </t>
    </r>
  </si>
  <si>
    <r>
      <rPr>
        <sz val="8"/>
        <color theme="1"/>
        <rFont val="Arial"/>
        <family val="2"/>
      </rPr>
      <t xml:space="preserve">Se entrega el informe de las estadisticas de la sede electrónica: </t>
    </r>
    <r>
      <rPr>
        <u/>
        <sz val="8"/>
        <color rgb="FF1155CC"/>
        <rFont val="Arial"/>
        <family val="2"/>
      </rPr>
      <t>https://drive.google.com/file/d/1AgCnvPHVFqnjvv0lkQgD5ozuTy5lX7Wd/view?usp=sharing</t>
    </r>
    <r>
      <rPr>
        <sz val="8"/>
        <color theme="1"/>
        <rFont val="Arial"/>
        <family val="2"/>
      </rPr>
      <t xml:space="preserve"> </t>
    </r>
  </si>
  <si>
    <t>Calidad en las solicitudes de comunicaciones atendidas</t>
  </si>
  <si>
    <t>Conocer la satisfacción de los usarios internos que solicitan apoyo de comunicaciones.</t>
  </si>
  <si>
    <t>(# de respuestas positivas dentro del rango establecido / total de respuestas) x 100
por tipo de plataforma</t>
  </si>
  <si>
    <t>≥ 85% SOBRESALIENTE
&gt; 75% ACEPTABLE
≤ 75% DEFICIENTE</t>
  </si>
  <si>
    <t>Encuestas de satisfacción</t>
  </si>
  <si>
    <r>
      <rPr>
        <sz val="8"/>
        <color theme="1"/>
        <rFont val="Arial"/>
        <family val="2"/>
      </rPr>
      <t>Se está desarrollando la encuesta de satisfacción que los resultados se terminarán de recoger el 15 de septiembre en este enlace:</t>
    </r>
    <r>
      <rPr>
        <u/>
        <sz val="8"/>
        <color rgb="FF1155CC"/>
        <rFont val="Arial"/>
        <family val="2"/>
      </rPr>
      <t xml:space="preserve">https://es.surveymonkey.com/r/F7B6FD2 </t>
    </r>
  </si>
  <si>
    <t>Implementación y gestión del PETIC</t>
  </si>
  <si>
    <t>Cumplir con las actividades propuestas para el logro de los dominios de la estrategia de gobierno digital.</t>
  </si>
  <si>
    <t>(# actividades cumplidas / # actividades planeadas) x 100</t>
  </si>
  <si>
    <t xml:space="preserve">Documento de seguimiento PETIC </t>
  </si>
  <si>
    <t>Funcionamiento efectivo de las plataformas y sistemas de información</t>
  </si>
  <si>
    <t>Establecer para el Instituto Colombiano de Antropología e Historia los parámetros para la gestión, administración y gobernanza de los servicios de información en alineación con los objetivos institucionales y la adopción del marco legal, con el fin de facilitar el acceso, uso eficiente y seguro de la infraestructura tecnológica de la entidad.</t>
  </si>
  <si>
    <t>(# horas en funcionamiento mensuales (720 horas)/# de horas de indisponibilidad)*100 de cada plataforma o sistema de información</t>
  </si>
  <si>
    <t>Mensual</t>
  </si>
  <si>
    <t>≥ 94% SOBRESALIENTE
&gt; 85% ACEPTABLE</t>
  </si>
  <si>
    <t>Registro de incidentes para el periodo 2022</t>
  </si>
  <si>
    <t>https://docs.google.com/spreadsheets/d/1COtz9_2zqQdF_xo8WqTLhKybC9Ttg8LM/edit?usp=sharing&amp;ouid=102862204961050268111&amp;rtpof=true&amp;sd=true</t>
  </si>
  <si>
    <t>Volumen de consultas</t>
  </si>
  <si>
    <t>Medir la gestión en el préstamo bibliotecario</t>
  </si>
  <si>
    <t>(Cantidad de solicitudes de material bibliográfico atendidas en la Biblioteca especializada durante el día/ Total de solicitudes de material por día) x 100 
*Consolidado por mes.</t>
  </si>
  <si>
    <t>* Estadística diaria de atención presencial.
* Estadística de solicitudes atendidas por correo electrónico.
* Aplicativo que informa el número de préstamos atendidos.</t>
  </si>
  <si>
    <t>Satisfacción del servicio de biblioteca especializada</t>
  </si>
  <si>
    <t>Medir la satisfacción en la prestación del servicio de la biblioteca especializada.</t>
  </si>
  <si>
    <t>(# respuestas dentro del rango satisfactorio / total encuestas realizadas) x 100</t>
  </si>
  <si>
    <t>Formulario de encuesta</t>
  </si>
  <si>
    <t>Oportunidad en la atención al ciudadano
(PQRSDF)</t>
  </si>
  <si>
    <t>Garantizar la oportunidad en la respuesta de las PQRSDF realizadas por la ciudadania.</t>
  </si>
  <si>
    <t>(# de PQRSDF con respuesta dentro de los tiempos establecidos*/ total de PQRSDF del período) x 100
*Tiempos de respuesta legales/reglamentarios
*Tiempos establecidos por la entidad.</t>
  </si>
  <si>
    <t>Trimestral
con seguimiento semestral</t>
  </si>
  <si>
    <t>≥ 85% SOBRESALIENTE
&gt; 70% ACEPTABLE</t>
  </si>
  <si>
    <t>Sistema de Gestión Documental
Base de datos de PQRSDF</t>
  </si>
  <si>
    <t>https://www.icanh.gov.co/recursos_user/Informe_PQRSDF_primer_trimestre_2023.pdf</t>
  </si>
  <si>
    <t>Satisfacción de los grupos de valor e interés en la atención a servicios.</t>
  </si>
  <si>
    <t>Medir la satisfacción por parte de los usuarios en temas de servicio.</t>
  </si>
  <si>
    <t>(# de respuestas positivas dadas en la encuesta de satisfacción del manejo de trámites y servicios / total de respuestas) x 100</t>
  </si>
  <si>
    <t>Anual con seguimiento semestral</t>
  </si>
  <si>
    <t>≥ 80% SOBRESALIENTE
&gt; 65% ACEPTABLE
≤ 65% DEFICIENTE</t>
  </si>
  <si>
    <t>Encuesta de percepción a la ciudadana de trámites y servivios</t>
  </si>
  <si>
    <t>Satisfacción de los grupos de valor e interés en los espacios de participación ejecutados (agilicen, simplifiquen y flexibilicen)</t>
  </si>
  <si>
    <t>Incentivar espacios de participacion que promuevan la satisfacción de los grupos de valor.</t>
  </si>
  <si>
    <t>(# de respuestas positivas dadas en los espacios de participacion / total de respuestas de los espacios de participación) x 100
* Por espacio de participación seleccionados.</t>
  </si>
  <si>
    <t>Encuesta de evaluación del ejercicio de rendición de cuentas</t>
  </si>
  <si>
    <t>Hallazgos fortuitos</t>
  </si>
  <si>
    <t>Medir gestión del área frente los reportes de hallazgos fortuitos o casos de afectación del patrimonio arqueológico</t>
  </si>
  <si>
    <t>(Cantidad de acciones realizadas oportunamente/
Cantidad de reportes de hallazgos fortuitos) x 100</t>
  </si>
  <si>
    <t>Mensual con análisis
Semestral</t>
  </si>
  <si>
    <t>≥ 85% SOBRESALIENTE
&gt; 70% ACEPTABLE
≤ 70% DEFICIENTE</t>
  </si>
  <si>
    <t>Base de datos de hallazgos fortuitos</t>
  </si>
  <si>
    <t xml:space="preserve">https://drive.google.com/drive/folders/1Fa1OWJ5HfNoJRvxiUoBis7C2YEbReKTG </t>
  </si>
  <si>
    <t>El porcentaje fue aceptable, mostrando una mejora con respecto al segundo semestre de 2022 (67,2%), aunque el porcentaje se vio afectado por demoras en la contratación de los profesionales encargados de atender los reportes de hallazgos fortuitos y denuncias de afectación al patrimonio.</t>
  </si>
  <si>
    <t>Programa de Arqueologia Preventiva.</t>
  </si>
  <si>
    <t>Determinar la capacidad de respuesta del área  frente a la solicitud realizada.</t>
  </si>
  <si>
    <t>Días transcurridos entre la asignación de la solicitud al evaluador y la notificación de respuesta.
(midiendo el tiempo que la Oficina Asesora Jurídica se demora en responder)</t>
  </si>
  <si>
    <t>DÍAS HÁBILES</t>
  </si>
  <si>
    <t>15 días</t>
  </si>
  <si>
    <t>Formularios PAP</t>
  </si>
  <si>
    <t>Los días hábiles indicados (13,9 en promedio), corresponden a la duración de la totalidad del trámite de la solicitud, es decir, desde que fue radicada ante el ICANH hasta que se notificó su respuesta.
Los tiempos de respuesta no solo dependen del grupo de arqueología, ya que en el proceso participa la OAJ y el Subdirector de Gestión del Patrimonio.
En la medición no se excluyeron los trámites para las cuales se informó al solicitante que nos tomariamos 15 días hábiles adicionales, de conformidad con lo previsto en el CPACA.</t>
  </si>
  <si>
    <t>Publicaciones Finalizadas.</t>
  </si>
  <si>
    <t>Medir la productividad editorial del Instituto.</t>
  </si>
  <si>
    <t>(Cantidad de publicaciones finalizadas / Cantidad de publicaciones planeadas)X 100</t>
  </si>
  <si>
    <t xml:space="preserve"> ≥ 80% SOBRESALIENTE
&gt; 70% ACEPTABLE</t>
  </si>
  <si>
    <t>Calidad de los manuscritos recibidos</t>
  </si>
  <si>
    <t>Medir la calidad de los manuscritos recibidos para garantizar los estándares del catálogo editorial del ICANH.</t>
  </si>
  <si>
    <t>(Número de manuscritos aprobados (word) / Número de manuscritos recibidos en la vigencia) x100%</t>
  </si>
  <si>
    <t>Gestión del Plan Editorial</t>
  </si>
  <si>
    <t xml:space="preserve">Medir la gestión editorial en términos de tiempos de respuesta dentro del plan editorial de la vigencia. </t>
  </si>
  <si>
    <t>(Número de libros impresos o ingresados a OMP / libros planeados en la vigencia) x 100</t>
  </si>
  <si>
    <t>Porcentaje</t>
  </si>
  <si>
    <t>Anual
≥ 80% SOBRESALIENTE
&gt; 70% ACEPTABLE</t>
  </si>
  <si>
    <t>Actas del Comité Editorial y Plan de acción Institucional.</t>
  </si>
  <si>
    <t>37.5%</t>
  </si>
  <si>
    <t>https://drive.google.com/drive/folders/15egmds8rIg7wIpQomBDDsPEuOGf7Ie3p</t>
  </si>
  <si>
    <t>La oficina cumple y reporta mensualmente los avances de las publicaciones en OMP. Así en la meta propuesta de 24 obras posibles se establece un avance para el mes de abril de 9 obras, es decir, un 37,5% para el primer trimestre de 2023.</t>
  </si>
  <si>
    <t>Distribución y visibilidad de la Librería</t>
  </si>
  <si>
    <t>Medir la eficacia del canal propio de distribución editorial</t>
  </si>
  <si>
    <t>(Número de ventas en la librería/ Número de ejemplares ingresados al almacén) x 100</t>
  </si>
  <si>
    <t xml:space="preserve"> ≥ 80% SOBRESALIENTE
&gt; 70% ACEPTABLE
≤ 50% DEFICIENTE</t>
  </si>
  <si>
    <t>Ventas realizadas en los eventos feriales</t>
  </si>
  <si>
    <t>Establecer el porcentaje de ventas de los ejemplares que se llevan a los diferentes eventos feriales en los que participa el ICANH.</t>
  </si>
  <si>
    <t>(Número de ejemplares llevados a eventos feriales / Número de ventas) x 100</t>
  </si>
  <si>
    <t>Acogida de las investigaciones y publicaciones del ICANH</t>
  </si>
  <si>
    <t>Medir el factor de acogida de las investigaciones y publicaciones realizadas por el ICANH en al menos uno de los medios de comunicación oficiales.</t>
  </si>
  <si>
    <t>(# eventos realizados con visitas esperadas*/ total de eventos realizados) x 100 en el canal YOUTUBE.
* Promedio de visualizaciones</t>
  </si>
  <si>
    <t>Anual
Seguimiento semestral</t>
  </si>
  <si>
    <t>≥ 80% SOBRESALIENTE
&gt; 70% ACEPTABLE
≤ 50% DEFICIENTE</t>
  </si>
  <si>
    <t>Estadística de visualizaciones por evento en el canal YOUTUBE.</t>
  </si>
  <si>
    <t>Satisfacción en el plan de bienestar.</t>
  </si>
  <si>
    <t>Establecer la satisfacción en las actividades del plan bienestar.</t>
  </si>
  <si>
    <t>(Cantidad de encuestas con calificación satisfactoria / Total encuestas realizadas)*100
Por cada plan (bienestar)</t>
  </si>
  <si>
    <t>≥ 80%</t>
  </si>
  <si>
    <t>Formulario de asistencia y encuesta de satisfacción</t>
  </si>
  <si>
    <t>https://drive.google.com/drive/folders/1qoTIcb2U1B8ov0F4_gpM6dH014ojCwxu?usp=share_link</t>
  </si>
  <si>
    <t>Durante el trimestre solicitado no se realizaron encuestas de satisfacción</t>
  </si>
  <si>
    <t>Satisfacción en el plan de capacitación.</t>
  </si>
  <si>
    <t>Establecer la satisfacción en las actividades del plan de capacitación.</t>
  </si>
  <si>
    <t>(Cantidad de encuestas con calificación satisfactoria / Total encuestas realizadas)*100
Por cada plan (capacitación)</t>
  </si>
  <si>
    <t>Formulario de encuesta de satisfacción a las capacitaciones recibidas.</t>
  </si>
  <si>
    <t>No Aplica</t>
  </si>
  <si>
    <t>Durante el primer trimestre no se presentaron novedades respecto a errores en las liquidaciones de la nómina.</t>
  </si>
  <si>
    <t>Calidad en la liquidación de la nómina de la entidad.</t>
  </si>
  <si>
    <t>Establecer el número de novedades en un peridoso para determinar acciones correctivas con el fin de estabilizar el proceso de liquidación de nómina.</t>
  </si>
  <si>
    <t>(# de liquidaciones sin novedades o errores / Total de liquidaciones de nómina) x 100</t>
  </si>
  <si>
    <t>≥ 90%</t>
  </si>
  <si>
    <t>Correos con la novedad</t>
  </si>
  <si>
    <t>https://drive.google.com/drive/folders/1ci6RcufTdvYtFsWZWaCdZOtVN1T6Q-QU</t>
  </si>
  <si>
    <t>Frecuencia de la accidentalidad</t>
  </si>
  <si>
    <t>Conocer cuántos accidentes de trabajo se presentaron por cada cien (100) trabajadores que laboraron en el mes con el fin de para establecer una línea base y tomar las medidas necesarias parapara establecer una línea base y para evaluar la mejora continua en el sistema.</t>
  </si>
  <si>
    <t>(Número de accidentes de trabajo que se presentaron en el mes / Número de trabajadores en el mes) * 100</t>
  </si>
  <si>
    <t>Caracterización de accidentalidad</t>
  </si>
  <si>
    <t>https://docs.google.com/spreadsheets/d/1l6nGJpPwax9d347maDYOdF-8giCUxbyn/edit?usp=drive_web&amp;ouid=110331003666022470321&amp;rtpof=true</t>
  </si>
  <si>
    <t>Severidad de la accidentalidad</t>
  </si>
  <si>
    <t>Conocer cuántos días de trabajo se perdieron por accidentes de trabajopor por cada cien (100) trabajadores que laboraron en el mes con el fin de para establecer una línea base y tomar las medidas necesarias para evaluar la mejora continua en el sistema.</t>
  </si>
  <si>
    <t>(Número de días de incapacidad por accidente de trabajo en el mes + número de días cargados (capacidad laboral) en el mes / Número de trabajadores en el mes) * 100</t>
  </si>
  <si>
    <t>Proporción de accidentes mortales</t>
  </si>
  <si>
    <t>Conocer en el año el % de accidentes de trabajo que fueron mortales con el fin de establecer una línea base y tomar las medidas necesarias para evaluar la mejora continua en el sistema.</t>
  </si>
  <si>
    <t>(Número de accidentes de trabajo mortales que se presentaron en el año / Total de accidentes de trabajo que se presentaron en el año ) * 100</t>
  </si>
  <si>
    <t>Incidencia de la enfermedad laboral</t>
  </si>
  <si>
    <t>Conocer el número de casos nuevos de enfermedad laboral en el periodo por cada 100.000 trabajadores con el fin de para establecer una línea base y tomar las medidas necesarias para evaluar la mejora continua en el sistema.</t>
  </si>
  <si>
    <t>(Número de casos nuevos de enfermedad laboral en el periodo “Z” / Promedio de trabajadores en el periodo “Z”) * 100.000</t>
  </si>
  <si>
    <t>VALOR ABOLUTO</t>
  </si>
  <si>
    <t>Prevalencia de la enfermedad laboral</t>
  </si>
  <si>
    <t>Conocer el número de casos de enfermedad laboral en el periodo por cada 100.000 trabajadores con el fin de establecer una línea base y tomar las medidas necesarias para evaluar la mejora continua en el sistema.</t>
  </si>
  <si>
    <t>(Número de casos nuevos y antiguos de enfermedad laboral en el periodo “Z” / Promedio de trabajadores en el periodo “Z”) * 100.000</t>
  </si>
  <si>
    <t>Ausentismo por causa médica</t>
  </si>
  <si>
    <t>Conocer en el mes el % de días de trabajo perdidos por incapacidad médica con el fin de establecer una línea base y tomar las medidas necesarias para evaluar la mejora continua en el sistema.</t>
  </si>
  <si>
    <t>(Número de días de ausencia por incapacidad laboral o común en el mes / Número de días de trabajo programados en el mes ) * 100
* Solo para funcionarios</t>
  </si>
  <si>
    <t>Novedades de nómina por incapacidad médica de funcionarios.</t>
  </si>
  <si>
    <t>0.9%</t>
  </si>
  <si>
    <t>0.4%</t>
  </si>
  <si>
    <t>Para el mes de febrero no se presentaron incapacidades por enfermedad general</t>
  </si>
  <si>
    <t>Oportunidad en la vinculación de Funcionarios  en los niveles directivo, profesional y asesor.</t>
  </si>
  <si>
    <t>Establecer la oportunidad en la vinculación del personal que requiere la entidad</t>
  </si>
  <si>
    <t>(Fecha de nombramiento y posesión - la fecha del requerimiento) promedio por nivel directivo, asesor y profesional.
* Días hábiles.</t>
  </si>
  <si>
    <t>DÍAS</t>
  </si>
  <si>
    <t xml:space="preserve">≤ 15 días </t>
  </si>
  <si>
    <t>Matriz de cubrimiento de una vacancia</t>
  </si>
  <si>
    <t>Directivo: 0
Asesor: 0
Profesional: 10,6</t>
  </si>
  <si>
    <t>Directivo: 0
Asesor: 0
Profesional: 0</t>
  </si>
  <si>
    <t>Directivo: 7,5
Asesor: 0
Profesional: 1</t>
  </si>
  <si>
    <t>https://drive.google.com/drive/folders/15T5azRQctb4W1VYDj_ywGk-LV9AJ6v1_</t>
  </si>
  <si>
    <t>Oportunidad en la gestión de los procedimientos administrativos (Grupo de Arqueología)</t>
  </si>
  <si>
    <t>Establecer la oportunidad en la gestión de los procesos administrativos que realiza la Oficina Asesora Jurídica para el Grupo de Arqueología.</t>
  </si>
  <si>
    <t>(N° de actos administrativos y comunicaciones del Grupo de Arqueología revisados y tramitados por la OAJ de forma oportuna* / Total de actos administrativos y comunicaciones solicitados por el Grupo de Arqueología) x 100
* 5 días.</t>
  </si>
  <si>
    <t>≥ 85%</t>
  </si>
  <si>
    <t>Base de actos administrativos y comunicaciones solicitados por el Grupo de Arqueología.</t>
  </si>
  <si>
    <t>Oportunidad en la emisión de conceptos jurídicos</t>
  </si>
  <si>
    <t>Establecer la oportunidad en la emisión de conceptos jurídicos solicitados a la Oficina tanto internos como externos.</t>
  </si>
  <si>
    <t>(Número de solicitudes, derechos de peticion y conceptos emitidos oportunamente*/ total de  solicitudes, derechos de peticion y conceptos requeridos) x 100
* Tiempos de ley acorde a la solicitud.</t>
  </si>
  <si>
    <t>Base de solicitudes, derechos de petición y conceptos</t>
  </si>
  <si>
    <t>Gestión de la Oficina Asesora Jurídica en cuanto a la gestión de la política de prevención del daño antijuridico (PPDA)</t>
  </si>
  <si>
    <t>Conocer la gestión de la OAJ en cuanto a las tutelas recibidas con respecto a la gestión de la política de prevención del daño antijuridico del año en curso con respecto al año anterior.</t>
  </si>
  <si>
    <t>Número de fallos en firme en contra de la entidad del año anterior de la causa con PPDA - Número de fallos en firme en contra de la entidad del año en curso de la causa con PPDA.</t>
  </si>
  <si>
    <t>≤ 0</t>
  </si>
  <si>
    <t>Demandas causa PPDA</t>
  </si>
  <si>
    <t>Gestión de correspondencia</t>
  </si>
  <si>
    <t>Determinar el cumplimiento del área de correspondencia en cuanto a la distribución de las comunicaciones oficiales recibidas por los diferentes canales.</t>
  </si>
  <si>
    <t>(# de comunicaciones distribuidas oportunamente* / Total de documentos comunicaciones oficiales recibidas) x 100.
* Tiempo definido por el proceso en el Manual de Correspondencia.</t>
  </si>
  <si>
    <t>Sistema de Gestión Documental
y formato planilla de control de entrega/recibido correspondencia.</t>
  </si>
  <si>
    <t>https://drive.google.com/drive/folders/1fL_8zplQW2kkMxMGlOYr6cJLCRNLGi5m?usp=share_link</t>
  </si>
  <si>
    <t>Gestion documental</t>
  </si>
  <si>
    <t>Determinar el cumplimiento de transferencias primarias programadas al archivo central.</t>
  </si>
  <si>
    <t>(# Transferencias documentales realizadas al Archivo Central en el tiempo establecido* / Transferencias programadas) x 100
* De acuerdo al cronograma establecido.</t>
  </si>
  <si>
    <t>Cronograma de transferencias</t>
  </si>
  <si>
    <t>Gestión Presupuestal</t>
  </si>
  <si>
    <t>Cuantificar la ejecución de la gestión presupuestal.</t>
  </si>
  <si>
    <t>(Monto de compromisos / total de apropiación) x 100
(Monto de obligaciones /total de apropiación) x 100</t>
  </si>
  <si>
    <t>≥ 97%</t>
  </si>
  <si>
    <t>Reporte de ejecución (SIIF)</t>
  </si>
  <si>
    <t>14% ejecución compromisos
2% ejecución obligaciones</t>
  </si>
  <si>
    <t>21% ejecución compromisos
6% ejecución obligaciones</t>
  </si>
  <si>
    <t>26% ejecución compromisos
10% ejecución obligaciones</t>
  </si>
  <si>
    <t>30% ejecución compromisos
13% ejecución obligaciones</t>
  </si>
  <si>
    <t>40% ejecución compromisos
19% ejecución obligaciones</t>
  </si>
  <si>
    <t>49% ejecución compromisos
24% ejecución obligaciones</t>
  </si>
  <si>
    <t>63% ejecución compromisos
36% ejecución obligaciones</t>
  </si>
  <si>
    <t>69% ejecución compromisos
44% ejecución obligaciones</t>
  </si>
  <si>
    <t>Control del gasto de recursos propios</t>
  </si>
  <si>
    <t>Controlar el gasto contra el recaudo de los recursos propios.</t>
  </si>
  <si>
    <t>(total del recaudo - total de CDP expedidos recursos propios)</t>
  </si>
  <si>
    <t>Mensual
Seguimiento semestral</t>
  </si>
  <si>
    <t>≥ 0</t>
  </si>
  <si>
    <t>Reporte de ingresos (SIIF)</t>
  </si>
  <si>
    <t xml:space="preserve"> $ 279.121.452.80 
</t>
  </si>
  <si>
    <t xml:space="preserve"> $ 486.336.003.70 
</t>
  </si>
  <si>
    <t xml:space="preserve"> $ 754.726.935.70 
</t>
  </si>
  <si>
    <t>$ 1.056.322.367.43</t>
  </si>
  <si>
    <t>$ 1.128.094.660.40</t>
  </si>
  <si>
    <t>$ 1.093.289.607.45</t>
  </si>
  <si>
    <t>$ 1.351.459.477.80</t>
  </si>
  <si>
    <t>$ 2.261.973.694.45</t>
  </si>
  <si>
    <t>https://drive.google.com/drive/folders/1FUWy1KSYnUkpnz-d_hnRSXUOgIIjFH9E?usp=share_link</t>
  </si>
  <si>
    <t xml:space="preserve">En los meses de enero a julio se han recaudado en recursos propios un valor mayor al afectado presupuestalmente con expedición de , lo que garantiza disponibilidad de recursos. 
</t>
  </si>
  <si>
    <t>Gestion PAC</t>
  </si>
  <si>
    <t>Identificar el nivel de cumplimiento del PAC por área o dependencia.</t>
  </si>
  <si>
    <t>(Valor de recursos ejecutados PAC / recursos programados PAC) x 100 por área o dependencia</t>
  </si>
  <si>
    <t>Trimestral
Seguimiento semestral</t>
  </si>
  <si>
    <t>Reporte PAC del año</t>
  </si>
  <si>
    <t>gastos de personal 99%
gastos generales 98%
gastos de inversión 99%</t>
  </si>
  <si>
    <t>gastos de personal 97%
gastos generales 85%
gastos de inversión 100%</t>
  </si>
  <si>
    <t>gastos de personal 88%
gastos generales 90%
gastos de inversión 100%</t>
  </si>
  <si>
    <t>gastos de personal 101%
gastos generales 57%
gastos de inversión 97%</t>
  </si>
  <si>
    <t>gastos de personal 116%
gastos generales 102%
gastos de inversión 97%</t>
  </si>
  <si>
    <t>gastos de personal 104%
gastos generales 98%
gastos de inversión 94%</t>
  </si>
  <si>
    <t>gastos de personal 105%
gastos generales 95%
gastos de inversión 89%</t>
  </si>
  <si>
    <t>gastos de personal 95%
gastos generales 95%
gastos de inversión 84%</t>
  </si>
  <si>
    <t xml:space="preserve">En el primer trimestre del año la medición de este indicador se basó en la ejecución del PAC por posiciones de gastos (gastos de personal - gastos generales - gastos de inversión)  para el siguiente trimestre se realizará la revisión por áreas mas detalladas para analisis de la ejecución. 
Por solicitud del grupo PAC del Ministerio de Hacienda se realizó reprogramación del PAC de abril gastos generales debido a que en los meses anteriores se habia solicitado PAC por encima del ritmo de ejecución. 
En el seguimiento realizado a las solicituddes de PAC del mes de mayo se observa mayor cumplimiento por parte de las áreas. </t>
  </si>
  <si>
    <t>Gestión contable</t>
  </si>
  <si>
    <t>Establecer la capacidad de trámite de obligaciones.</t>
  </si>
  <si>
    <t>(Número de obligaciones anuladas/número de obligaciones registradas) x 100</t>
  </si>
  <si>
    <t>≤ 2%</t>
  </si>
  <si>
    <t>Listado de obligaciones (SIIF)</t>
  </si>
  <si>
    <t>Área funcional de gestión de Contratos y Convenios</t>
  </si>
  <si>
    <t>Oportunidad en la gestión contractual</t>
  </si>
  <si>
    <t>Evaluar la oportunidad en la gestión de los contratos con el fin de implementar acciones que garanticen una deacuada operación de la entidad.</t>
  </si>
  <si>
    <t>(Número de convenios/contratos /órdenes de compra tramitados dentro de los tiempos establecidos /total de  solicitudes convenios/ contratos/órdenes recibidas) x 100</t>
  </si>
  <si>
    <t>Semestral con seguimiento mensual</t>
  </si>
  <si>
    <t xml:space="preserve">≥ 85% </t>
  </si>
  <si>
    <t>Efectividad de los controles del Sistema de Control Interno</t>
  </si>
  <si>
    <t>Medir la efectividad del sistema del control interno de la entidad mediante la implementacion de las herramientas dispuestas por el DAFP para tal efecto.</t>
  </si>
  <si>
    <t>De acuerdo a la matriz definida por DAFP</t>
  </si>
  <si>
    <t>≥ 75% Opera correctamente
&gt; 50% Requiere acciones de mejora
≤ 50% No opera correctamente</t>
  </si>
  <si>
    <t>Matriz del DAFP</t>
  </si>
  <si>
    <t xml:space="preserve">Cumplimiento oportuno de las actividades del plan integral </t>
  </si>
  <si>
    <t>Evaluar la oportunidad del cumplimiento de las actividades del plan integral de auditorias, con el fin de generar alertas tempranas y contribuir con el mejoramiento continuo en la gestión Institucional.</t>
  </si>
  <si>
    <t>(# actividades cumplidas oportunamente* / total de actividades programas al corte) x 100
*Cronograma establecido</t>
  </si>
  <si>
    <t>Anual
Semestral</t>
  </si>
  <si>
    <t>Cronograma del Plan</t>
  </si>
  <si>
    <t>Percepción por parte de los servidores de la entidad de la estrategia de apropiación del régimen disciplinario</t>
  </si>
  <si>
    <t>Prevenir la materializacion de investigaciones disciplinarias al interior de la entidad mediante la apropiacion del regimen disciplinario.</t>
  </si>
  <si>
    <t>Promedio de la calificación de las encuestas de las actividades de prevención que se realicen en el marco del control interno disciplinario</t>
  </si>
  <si>
    <t>≥ 90% SOBRESALIENTE
&gt; 70% ACEPTABLE
≤ 70% DEFICIENTE</t>
  </si>
  <si>
    <t>Oportunidad en la gestión de las etapas del proceso disciplinario</t>
  </si>
  <si>
    <t xml:space="preserve">Adelantar las investigaciones disciplinarias que se puedan generar en contra de los servidores públicos y exservidores, de forma oportuna y diligente, dando aplicación a la normatividad vigente con el fin de proteger el ejercicio de la función pública. </t>
  </si>
  <si>
    <t>(Número de procesos sin etapa vencida al corte / total de procesos) x 100</t>
  </si>
  <si>
    <t>Base denominada control de expedientes disciplinarios primera instancia</t>
  </si>
  <si>
    <t>Eficiencia en el programa de seguros de la entidad</t>
  </si>
  <si>
    <t>Garantizar el uso eficiente en las pólizas de seguro adquiridas por la entidad.</t>
  </si>
  <si>
    <t>(Cuantificación de las recuperaciones del periodo / Cuantificación de siniestros reportados en el periodo) *100</t>
  </si>
  <si>
    <t>≥ 90% SOBRESALIENTE
&gt; 70% ACEPTABLE</t>
  </si>
  <si>
    <t>Certificaciones de recuperaciones</t>
  </si>
  <si>
    <t>Oportunidad en el mantenimiento de la infraestructura física de la entidad</t>
  </si>
  <si>
    <t>Evaluar la oportunidad en la gestión las acciones del plan de mantenimiento a la infraestructura de la entidad para generar alertas oportunas ante posibles incumplimientos de carácter prioritario</t>
  </si>
  <si>
    <t>(Actividades ejecutadas dentro de los plazos establecidos*/ actividades programadas) x 100
* Cronograma</t>
  </si>
  <si>
    <t>Matriz de seguimiento a las actividades del Plan de Acción del Plan Institucional de Gestión Ambiental</t>
  </si>
  <si>
    <t>Oportunidad en la gestión del PIGA</t>
  </si>
  <si>
    <t>Evaluar la oportunidad en la gestión las acciones del PIGA de la entidad para generar alertas oportunas ante posibles incumplimientos de carácter prioritario</t>
  </si>
  <si>
    <t>(Actividades ejecutadas dentro del tiempo establecido*/ actividades programadas) x 100
* Cronograma</t>
  </si>
  <si>
    <t>Gestión de residuos generados por la entidad</t>
  </si>
  <si>
    <t>Evaluar la gestión adecuada de residuos generados por la Entidad</t>
  </si>
  <si>
    <t>(Cantidad de
Residuos Gestionados
Adecuadamente / Cantidad de Residuos Generados) X 100 
(Por tipo de residuos)</t>
  </si>
  <si>
    <t>Informes de operadores de recolección y gestión de residuos</t>
  </si>
  <si>
    <t>No aplica</t>
  </si>
  <si>
    <t>Documentos en proceso de aprobación</t>
  </si>
  <si>
    <t>Gestión en el consumo de recursos (agua y luz)</t>
  </si>
  <si>
    <t>Cuantificar el consumo de recursos (energía y agua) para lograr una gestión de éstos razonable y acorde al número de personas que los utilizan en cada sede.</t>
  </si>
  <si>
    <t>((KW periodo actual - KW periodo anterior ) / (KW periodo actual)) X 100
((M3 periodo actual - M3 periodo anterior ) / (M3 periodo actual)) X 100</t>
  </si>
  <si>
    <t>Facturas de servicios públicos</t>
  </si>
  <si>
    <t>Gestión de Inventarios</t>
  </si>
  <si>
    <t>Establecer la gestión oportuna del almacén a través de los inventarios ejecutados</t>
  </si>
  <si>
    <t>(Número de inventarios verificados sin novedad (perdida o daño no reportado de bienes y activos fisicos) / Número de inventarios verificados) x 100</t>
  </si>
  <si>
    <t>Reporte de inventarios del Modulo de activos del aplicativo contable</t>
  </si>
  <si>
    <t>CORTE AÑO 2023</t>
  </si>
  <si>
    <t>CORTE AÑO 2022</t>
  </si>
  <si>
    <t>% PARTICIPACIÓN</t>
  </si>
  <si>
    <t>OBSERVACIONES</t>
  </si>
  <si>
    <t>* SST (6).
* Capacitación.
* Bienestar.
* Nómina.
* Vinculación.</t>
  </si>
  <si>
    <t>* Seguros
* Mtto Infraestructura
* Ambiental (PIGA y Residuos).
* Ahorro recursos.
* Inventarios</t>
  </si>
  <si>
    <t>* Publicaciones (5).
* Investigaciones (1).</t>
  </si>
  <si>
    <t>* Publicaciones (4).
* Investigaciones (2).</t>
  </si>
  <si>
    <t>* Biblioteca (2)
* Servicio (1)
* Satisfacción (2)</t>
  </si>
  <si>
    <t>* Biblioteca (3)
* Servicio (1)
* Satisfacción (2)</t>
  </si>
  <si>
    <t>* Presupuesto (3)
* Contabilidad (1)</t>
  </si>
  <si>
    <t>* Presupuesto (4)
* Contabilidad (1)</t>
  </si>
  <si>
    <t>AÑO 2024</t>
  </si>
  <si>
    <t>AÑO 2025</t>
  </si>
  <si>
    <t>Al día</t>
  </si>
  <si>
    <t>% AVANCE</t>
  </si>
  <si>
    <t>% APORTE</t>
  </si>
  <si>
    <t>AGOSTO</t>
  </si>
  <si>
    <t>CORTE ENERO 20/24</t>
  </si>
  <si>
    <t>RESULTADO</t>
  </si>
  <si>
    <t>CUMPLE</t>
  </si>
  <si>
    <t>NO CUMPLE</t>
  </si>
  <si>
    <t>NO SE MIDIO</t>
  </si>
  <si>
    <t>EN TÉRMINOS</t>
  </si>
  <si>
    <t>Avance de las alianzas de cooperación formalizadas</t>
  </si>
  <si>
    <t xml:space="preserve">Cobertura temática de la Cooperación </t>
  </si>
  <si>
    <t>En Términos (Anual)</t>
  </si>
  <si>
    <t>Oportunidad en la gestión de Hallazgos fortuitos</t>
  </si>
  <si>
    <t>Oportunidad en la gestión del Programa de Arqueologia Preventiva.</t>
  </si>
  <si>
    <t>Satisfacción en las solicitudes de comunicaciones atendidas</t>
  </si>
  <si>
    <t>Oportunidad en la vinculación</t>
  </si>
  <si>
    <t>Oportunidad en la Gestión de correspondencia</t>
  </si>
  <si>
    <t>Cumplimiento en las transferencias programadas</t>
  </si>
  <si>
    <t>En términos</t>
  </si>
  <si>
    <t>Cumplen</t>
  </si>
  <si>
    <t>No cumplen</t>
  </si>
  <si>
    <t>En Términos</t>
  </si>
  <si>
    <t>CONTROL DE CAMBIOS DE INDICADORES DE GESTIÓN</t>
  </si>
  <si>
    <t>ÁREA RESPONSABLE</t>
  </si>
  <si>
    <t>CAMBIO REALIZADO</t>
  </si>
  <si>
    <t>FECHA</t>
  </si>
  <si>
    <t>En reunión con la dirección y las subdirecciones técnicas se solicitó ajustar la frecuencia y fórmula del indicador para un mejor resultado, se consideró semestral muy lejano para tomar decisiones.</t>
  </si>
  <si>
    <t>La frecuencia de medición pasa de ser trimestral a ser anual dado que solo se formulan una única vez.</t>
  </si>
  <si>
    <t>En revisión por el Jefe de la OAP se solicita eliminar porque ya se encuentran mapeados en el proceso Financiero</t>
  </si>
  <si>
    <t>Eficacia en la Gestión Contractual</t>
  </si>
  <si>
    <t>Por solicitud mediante correo de la nueva líder del proceso se elimina dicho indicador ya que se considera no agrega valor al proceso</t>
  </si>
  <si>
    <t>Por solicitud mediante correo se solicita eliminar este indicador indicador ya que no se ajusta al proceso de planeación de las publicaciones en el año 2023.</t>
  </si>
  <si>
    <t>Por solicitud mediante correo se solicita cambiar el nombre y enfoque del indicador de aprobación a calidad de manuscritos.</t>
  </si>
  <si>
    <t>Por solicitud mediante correo se solicita incluir este indicador para medir todo el proceso editorial.</t>
  </si>
  <si>
    <t>Por solicitud mediante correo se solicita cambiar el nombre y enfoque del indicador.</t>
  </si>
  <si>
    <t>Satisfacción en el plan de bienestar.
Satisfacción en el plan de capacitación</t>
  </si>
  <si>
    <t>Se continúa con los indicadores de satisfacción tanto de capacitación como de bienestar pero bajo una única encuesta anual para cada uno que permita no solo conocer la satisfacción general de los asistentes frente a dichos planes sino el número de asistencia a cada tema frente al total de la población de la entidad.</t>
  </si>
  <si>
    <t>La meta del indicador de nómina se cambia de  ≥ 90% al 100% ya que en este tema un error implica una inadecuada gestión y obligaría así a planes de acción más contundentes sin importar como tal el número de errores.</t>
  </si>
  <si>
    <t>En cuanto al indicador de Oportunidad en la vinculación de Funcionarios se cambia la fórmula a (#empleos con más de un año sin proveer/ total de la planta) x 100 con una meta por rangos así: 
0% SATISFACTORIO
1% y 2% ACEPTABLE
≥ 2% DEFICIENTE</t>
  </si>
  <si>
    <t>Se incluye una nueva fórmula del indicador de incapacidades médicas para que genere resultados más dicientes con los que se puedan generar acciones más específicas : (#funcionarios con incapacidad en el mes/ total de funcionarios)*100.</t>
  </si>
  <si>
    <t>Bajo las notas explicativas generadas por el DAFP se solicita al Jefe de la OAP cambiar la fórmula de (Puntaje obtenido en FURAG vigencia actual - Puntaje obtenido en FURAG vigencia anterior) por Puntaje obtenido en FURAG vigencia actual.
Igualmente se ajustan las metas que se tenían establecidas en los siguientes rangos
≥ 90% SOBRESALIENTE
&gt; 85% ACEPTABLE
≤ 70% DEFICIENTE
Por las siguientes:
≥ 90 puntos SOBRESALIENTE
entre 80 y 89 puntos ACEPTABLE
≤ 80 puntos DEFICIENTE</t>
  </si>
  <si>
    <t>Bajo las notas explicativas generadas por el DAFP se solicita al Jefe de la OAP cambiar la fórmula de (# políticas que se mantuvieron o mejoraron en la vigencia/ total de políticas de la vigencia) x 100 quitando la palabra "mantuvieron".
Igualmente se ajustan las metas que se tenían establecidas en los siguientes rangos
≥ 90% SOBRESALIENTE
&gt; 85% ACEPTABLE
≤ 70% DEFICIENTE
Por las siguientes:
≥ 90 puntos SOBRESALIENTE
entre 80 y 89 puntos ACEPTABLE
≤ 80 puntos DEFICIENTE</t>
  </si>
  <si>
    <t>Se dejan solo cuatro reuniones anuales (1 cada trimestre) y de forma articulada como la herramienta para hacer un seguimiento más integral a la ejecución de los convenios. Adicionalmente se solicita un indicador al Proceso de Gestión Contractual para revisar la oportunidad en la planifiación de convenios que incluya ejecución de recursos.</t>
  </si>
  <si>
    <t>El indicador de la ejecución de la gestión presupuestal se abre en dos uno en cuanto a compromisos y otro para obligaciones desagregado en funcionamiento e inversión.con metas diferentes de acuerdo a los datos del año 2023 y lo estimado según la OAP para 2024. Su frecuencia será mensual.</t>
  </si>
  <si>
    <t>Se solicita continuar con la frecuencia mensual pero específicando que el corte es el 20 de cada mes, por ende la información se diligenciará posterior al mismo.</t>
  </si>
  <si>
    <t>Gestión PAC</t>
  </si>
  <si>
    <t>Se ajusta la frecuencia de trimestral a mensual y se espera compartir con las áreas su resultado para generar las alertas de forma oportuna y así mejorar la gestión del mismo.</t>
  </si>
  <si>
    <t>Gestión Contable</t>
  </si>
  <si>
    <t>Se ajusta la frecuencia de semestral a trimestral y se espera mejorar el análisis dejando el motivo de las anulaciones en la obligaciones dentro de las notas administrativas y gestionando al interior lo pertinente o con las áreas lo que se identifique y sea susceptible de disminuir.</t>
  </si>
  <si>
    <t>Se ajusta la meta del indicador ya que durante el año se cumplió con el 85% como sobresaliente, para el 2024 este porcentaje será aceptable y sobresaliente será el 95% y por encima.</t>
  </si>
  <si>
    <t>Oportunidad en la gestión contractual Persona Jurídica</t>
  </si>
  <si>
    <t>Se propone iniciar la medición de la gestión contractual para personas jurídicas y continuar con la de persona natural.</t>
  </si>
  <si>
    <t>Oportunidad en la gestión de convenios</t>
  </si>
  <si>
    <t>La dirección general solicita la creación de este indicador para aquellos convenios en los que ingresan recursos a la entidad para mejorar la gestión de éstos contando con un tiempo suficiente para ejecutarlos.</t>
  </si>
  <si>
    <t>Para el último semestre de medición del indicador se solicita que el corte se extienda hasta finales de febrero de la siguiente vigencia para ser diligenciado en las primeras semanas de marzo.</t>
  </si>
  <si>
    <t>Número de quejas Vs. Procesos iniciados</t>
  </si>
  <si>
    <t>Se solicita mediante correo por el responsable del proceso incluir este tipo de estadística para reemplazar el indicador de oportunidad ya que no representaba un reto por haber cumplido su meta durante dos años consecutivos.</t>
  </si>
  <si>
    <t>Oportunidad en la instrucción del proceso disciplinario</t>
  </si>
  <si>
    <t>Se solicita mediante correo por el responsable del proceso incluir estenuevo indicador para reemplazar el indicador de oportunidad ya que no representaba un reto por haber cumplido su meta durante dos años consecutivos</t>
  </si>
  <si>
    <t>Medir la gestión en el préstamo Bibliotecario</t>
  </si>
  <si>
    <t>Se concluyó que como se cumple al 100% porque todas las solicitudes son atendidas,se debe reportar a la oficina de planeación como una estadística, con número de usuarios atendidos y cantidad de consultas realizadas. Por tanto, este indicador se elimina y la Biblioteca entregará el reporte estadístico semestral a  Planeación, pero internamente se hará el registro mensualmente.</t>
  </si>
  <si>
    <t>Satisfacción en la prestación del servicio de la biblioteca especializada</t>
  </si>
  <si>
    <t xml:space="preserve">Se concluyó que este indicador se mantiene, pero se modifica el tiempo de reporte, puesto que pasaría de ser trimestral a semestral. Por lo tanto,  la Biblioteca entregará el reporte estadístico semestral a  Planeación, pero internamente se hará el registro mensualmente.
Adicionalmente, acordó modificar y actualizar la encuesta de satisfacción, de tal manera que permita una caracterización general de los usuarios. </t>
  </si>
  <si>
    <t>Actividades culturales de los mediadores territoriales en las salas de lectura</t>
  </si>
  <si>
    <t>Se propone agregar un indicador nuevo como reemplazo del indicador No.1 de Medir la gestión en el préstamo Bibliotecario con el que se reporten las actividades culturales de los mediadores territoriales en las salas de lectura. El reporte a la oficina de planeación será semestral, pero internamente se hará el registro mensualmente.</t>
  </si>
  <si>
    <t>Gestión de la comunicación interna y externa de la entidad</t>
  </si>
  <si>
    <t>Respecto al indicador relacionado con la gestión de la comunicación interna y externa de la entidad, comprendemos que el enfoque anterior basado en el número de requerimientos con respuesta dentro de los tiempos establecidos, expresado como un porcentaje del total de requerimientos del período, presenta limitaciones significativas. Esta metodología no resulta adecuada debido a la naturaleza variable de los tiempos de respuesta en función de la complejidad y la diversidad de los requerimientos recibidos. Por ejemplo, una solicitud puede incluir múltiples piezas o tener plazos de entrega diferenciados.
Dado que no es factible establecer tiempos de respuesta estándar debido a estas variaciones, proponemos adoptar una aproximación más flexible y adaptada a nuestra realidad operativa. En lugar de seguir con este indicador, hemos desarrollado una tabla de solicitud-respuesta específica para nuestras redes sociales. Esta herramienta nos permitirá gestionar de manera más efectiva y precisa el flujo de solicitudes y el tiempo de respuesta asociado a cada una de ellas.</t>
  </si>
  <si>
    <t>Índice de Efectividad en Redes Sociales</t>
  </si>
  <si>
    <t>Se propone este nuevo indicador para evaluar la eficacia de las publicaciones en redes sociales en función del alcance logrado en relación con el número de solicitudes recibidas.</t>
  </si>
  <si>
    <t>Se eliminan el indicador de oportunidad ya que durante todo el 2023 cumplió la meta establecida.</t>
  </si>
  <si>
    <t>Gestión de la Oficina Asesora Jurídica en cuanto a la gestión de la política de prevención del daño antijurídico (PPDA)</t>
  </si>
  <si>
    <t>Divulgación de las investigaciones y publicaciones realizadas por el ICANH.</t>
  </si>
  <si>
    <t>Mediante correo y reunión se solicita el ajuste del indicador tanto en su objetivo como en su fórmula dejando la medición enfocada únicamente a la eficacia de ejecución del cronograma de eventos. En estos eventos se llevarán listas de asistencia para así poder construir con evidencia objetiva, un número de asistentes mínimo de cada evento para poder mantenerlo y aumentarlo cada vigencia.</t>
  </si>
  <si>
    <t>Datos cuantitativos y cualitativos generados por los conceptos técnicos emitidos por la Subdirección</t>
  </si>
  <si>
    <t xml:space="preserve">Mediante correo y reunión se define la necesidad de 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</si>
  <si>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Mediante correo se solicita cambio de la frecuencia del indicador de gestión del plan editorial de trimestral a semestral debido a las cargas del mes de abril que normalmente enfocan todos los esfuerzos y recursos a la "FERIA DEL LIBRO"</t>
  </si>
  <si>
    <t>Oportunidad en la gestión de los trámites del AIA</t>
  </si>
  <si>
    <t>En la reunión sostenida de mejoras FURAG para la política de racionalización de trámites se define adecuado crear un indicador para medir la oportunidad en la respuesta al trámite AIA.</t>
  </si>
  <si>
    <t>Seguimiento a la programación presupuestal</t>
  </si>
  <si>
    <t>Con la reorganización de la OAP y bajo los análisis realizados de la programación presupuestal que actualmente tiene la entidad se define que se debe integrar un indicador que permita medir la ejecución de los recursos frente a lo programado con el propósito de identificar desviaciones para tomar las medidas necesarias y encauzar el rumbo previsto en la planificación del presupuesto.</t>
  </si>
  <si>
    <t>Oportunidad en la gestión del Programa de Arqueología Preventiva.</t>
  </si>
  <si>
    <t>Después del seguimiento realizado se solicita ajustar la fórmula actual de: Días transcurridos entre la asignación de la solicitud al evaluador y la notificación de respuesta, unidad de medida: días y meta (15 días), a una de mayor facilidad que refleje la realidad de la gestión bajo un porcentaje de cumplimiento establecido así: (Cantidad de PAP respondidos oportunamente / Cantidad de PAP allegados) x 100, unidad de medida: porcentaje, meta: ≥ 85% SOBRESALIENTE, &gt; 70% ACEPTABLE, ≤ 70% DEFICIENTE</t>
  </si>
  <si>
    <t>Después del seguimiento realizado se solicita ajustar la fórmula de: Días transcurridos entre la asignación de la solicitud al evaluador y la notificación de respuesta, unidad de medida: días y meta (15 días),
a una de mayor facilidad que refleje la realidad de la gestión bajo un porcentaje de cumplimiento establecido así: (Cantidad de AIA respondidos oportunamente / Cantidad de AIA allegados) x 100, unidad de medida: porcentaje, meta: ≥ 85% SOBRESALIENTE, &gt; 70% ACEPTABLE, ≤ 70% DEFICIENTE</t>
  </si>
  <si>
    <t>Se solicita ajustar el objetivo del indicador el cual estaba definido como : Incentivar espacios de participación que promuevan la satisfacción de los grupos de valor, pero realmente lo que se busca es medir la satisfacción por parte de los grupos de valor en los espacios de participación ciudadana.</t>
  </si>
  <si>
    <t>Eliminar indicadores de medición de la satisfacción de los planes de bienestar y capacitación. Frente a la decisión tomada en el comite institucional de gestión y desempeño de medir los planes institucionales del decreto 612 donde se encuentran el plan de bienestar y el plan de capacitación se intergran éstos nuevos indicadores y se sugiere que la satisfacción de los usuarios se pueda evidenciar dentro de los soportes de ejecución de cada plan.</t>
  </si>
  <si>
    <t>Transformar el indicador de oportunidad en la vinculación en la medición del plan de previsión de recursos y vacantes: frente a la decisión de medir los planes institucionales del decreto 612 donde se encuentran plan de previsión de recursos y vacantes ya no será medido de forma directa la oportunidad en la vinculación de Funcionarios  en los niveles directivo, profesional y asesor, sino que através de la evidencia que se genere como soporte del avance de cada plan se puede evidenciar la gestión pertinente en cada uno.</t>
  </si>
  <si>
    <t>Frecuencia de la accidentalidad
Severidad de la accidentalidad
Proporción de accidentes mortales
Incidencia de la enfermedad laboral
Prevalencia de la enfermedad laboral
Ausentismo por causa médica</t>
  </si>
  <si>
    <t>Integrar los indicadores de ley del S&amp;SO a la nueva medición planteada de medir el cumplimiento del plan seguridad y salud en el trabajo: frente a la decisión aprobada en el comité de gestión y desempeño de medir los planes institucionales del decreto 612 donde se encuentran plan seguridad y salud en el trabajo, este deberá integrar la medición de los indicadores de ley incluyendo el de Ausentismo por causa médica.</t>
  </si>
  <si>
    <t>Cumplimiento en el Plan Estratégico de Talento Humano</t>
  </si>
  <si>
    <t>Se integra este nuevo indicador que recoge el cumplimiento de los demás planes de TH.</t>
  </si>
  <si>
    <t>Seguimiento a las modificaciones del Plan Anual de Adquisiciones - PAA</t>
  </si>
  <si>
    <t>Se integra este nuevo indicador que realiza la verificación de las modificaciones al PAA previo a cada comité de contratación y con el visto bueno del área de contratos y convenios y la Oficina Asesora de Planeación.</t>
  </si>
  <si>
    <t>Cumplimiento en el PINAR</t>
  </si>
  <si>
    <t>Se integra este nuevo indicador que analiza el cumplimiento de las acciones planteadas en el plan.</t>
  </si>
  <si>
    <t>Oportunidad en la gestión de Hallazgos fortuitos, PAP y AIA.</t>
  </si>
  <si>
    <t>Se unifica la fórmula para medir los diferentes trámites de AIA, hallazgos fortuitos y PAP con el fin de incluir dentro del periodo medido solo aquellos que realmente están cumpliendo los tiempos estipulados por la ley frente a las solicitudes allegadas en el mes.</t>
  </si>
  <si>
    <t>Oportunidad en la formulación de planes estratégicos y Eficacia en la implementación de los planes institucionales.</t>
  </si>
  <si>
    <t>Se unifican los dos indicadores que existían de oportunidad y eficacia con el fin de determinar en un solo cálculo el cumplimiento de cada una de las fases o etapas por las cuales pasa cada plan institucional para determinar la eficacia en su conjunto.</t>
  </si>
  <si>
    <t>Se cambia la fórmula del indicador para enfocarlo al seguimiento real que realiza la OAP a la programación presupuestal</t>
  </si>
  <si>
    <t>Se ajustan, para todos los indicadores, los tiempos de cumplimiento</t>
  </si>
  <si>
    <t>Oportunidad en la gestión de los procedimientos administrativos (Grupo de Arqueología): Pasa de 5 a 3 días hábiles. Elaboración de conceptos: Se puntualiza que los 10 día son hábiles. Atención a solicitudes externas: Se puntualiza que los 15 días son hábiles. Defensa judicial y extrajudicial de la Entidad: Se puntualiza que la oportunidad es de xx días.</t>
  </si>
  <si>
    <t>Se inlcuyen 4 nuevos indicadores específicos para el grupo de patrimonio</t>
  </si>
  <si>
    <t>Gestión de las áreas arqueológicas protegidas en general y de forma particular a los Parques Arqueológicos a cargo del ICANH, Capacitaciones, seguimiento y acompañamiento a los entes territoriales y uso de nuevas tecnologías aplicadas.</t>
  </si>
  <si>
    <t>Medir la eficacia del canal de distribución editorial propio</t>
  </si>
  <si>
    <t>Se cambia el denominador para que solo se tenga en cuenta lo que está almacenado en la librería no todo lo de almacén: (Número de ejemplares vendidos en la librería / Número de ejemplares en librería) x 100. Se medirá semestralmente.</t>
  </si>
  <si>
    <t>Se ajusta la fórmula que estaba invertida (Número de ventas en ferias o eventos/ Número de ejemplares llevados a eventos feriales) x 100. Se medirá semestralmente.</t>
  </si>
  <si>
    <t>En reuniones con los enlaces de la Secretaría General, se solicita intregar a un solo indicador dentro del PIGA</t>
  </si>
  <si>
    <t>En reuniones con los enlaces de la Secretaría General, se solicita eliminar el indicador pues presenta estabilidad y cumplimiento del 100% durante los útimos dos años.</t>
  </si>
  <si>
    <t>En reuniones con los enlaces de la Secretaría General, se solicita eliminar como indicador ya que se llevará su control dentro del plan de austeridad.</t>
  </si>
  <si>
    <t>Oportunidad en la expedición de los tiquetes una vez se solicite el tramite.</t>
  </si>
  <si>
    <t>Se crea este nuevo indicador para revisar la gestión de esta actividad aunada al plan de austeridad.</t>
  </si>
  <si>
    <r>
      <rPr>
        <sz val="8"/>
        <color rgb="FF000000"/>
        <rFont val="Arial"/>
        <family val="2"/>
      </rPr>
      <t>Oportunidad en la información de programación y ejecución del PAC</t>
    </r>
    <r>
      <rPr>
        <sz val="8"/>
        <color rgb="FF000000"/>
        <rFont val="Arial"/>
        <family val="2"/>
      </rPr>
      <t xml:space="preserve"> </t>
    </r>
  </si>
  <si>
    <t>En el Comité Institucional de Gestión y Desempeño del mes de marzo se acepta la inactivación de este indicador con el sustento de que ya se encuentra explícito en el Plan de Acción Institucional y allí se establecen las acciones sobre la gestión de pagos y el producto son los reportes mensuales de ejecución del PAC, generando las alertas necesarias. Se debe medir hasta el primer trimestre y en adelante quedará inactivo.</t>
  </si>
  <si>
    <t>En Comité Institucional de Gestión y Desempeño del mes de marzo se acepta la inactivación de este indicador con el sustento que mide el número de obligaciones anuladas que en realidad genera una carga operativa al responsable de contabilidad y su medición no es estratégica para la toma de decisiones, dado que las causas de las anulaciones pueden ser internas (cancelación de comisiones por parte de las áreas, cambios de agenda, situaciones de salud, y externas como de orden público o condiciones climáticas). Durante el 2025 no se medirá más dicho indicador.</t>
  </si>
  <si>
    <t>Se ajusta la fórmula pasando de : (# de modificaciones solicitadas por dependencias*/ total modificaciones aprobadas) X 100 a (Total de líneas modificadas, aprobadas en cómite de contratación por área / total de líneas programadas en el Plan Anual de Adquisiciones) x 100</t>
  </si>
  <si>
    <t>Seguimiento a la entrega de las transferencias documentales programadas</t>
  </si>
  <si>
    <t>Se ajusta el objetivo así:
Garantizar la entrega de las transferencias cambia por: Garantizar la correcta transferencia documental primaria por parte de las dependencias al archivo central, para facilitar su disponibilidad y consulta.
Fórmula:Pasa de (# Transferencias documentales realizadas por las dependencias al Archivo Central / Transferencias programadas) x 100* por: (No. de transferencias documentales aceptadas por el archivo central / No. de transferencias documentales recibidas) *100</t>
  </si>
  <si>
    <t>Oportunidad y pertinencia en la asignación de correspondencia recibida por los diferentes canales</t>
  </si>
  <si>
    <t>El indicador de oportunidad en la correspondencia se inactiva debido a que lleva más de dos años con un resultado estable cumpliendo la meta del 100%, se propone a cambio empezar a medir la eficacia del servicio de envíos de paquetería a través del proveedor postal.</t>
  </si>
  <si>
    <t>Según correo se cambia los tiempos de cumplimiento para las etapas de indagación e investigación de 6 meses a un año, con el debido sustento técnico y en cumplimiento de la normatividad vigente.</t>
  </si>
  <si>
    <t>Se ajusta toda la HV del indicador para cambiar la forma de medición pasando de revisar la oportunidad en la gestión de convenios con recursos a verificar con seguimientos la adecuada gestión presupuestal de los mismos, que en última instancia es lo que afecta a la entidad.</t>
  </si>
  <si>
    <t>En el Comité Institucional de Gestión y Desempeño del mes de mayo se acepta la inactivación de este indicador con el sustento de que ya se encuentra estable hace más de dos años y que el aplicativo de nómina además de los controles establecido en el procedimiento son suficientes para seguir el control de esta actividad.</t>
  </si>
  <si>
    <t>Gestión de inventarios</t>
  </si>
  <si>
    <t>Según reunión sostenida con la delegada de la Secretaría General se ajusta el indicador en cuanto a:
Objetivo del indicador de "Establecer la pérdida o daño en los activos de la entidad" a "Establecer la gestión de las áreas frente al resultado de los inventarios ejecutados por el área de almacén".
Tipo: De eficacia a estadística y meta de 0 a no aplica.</t>
  </si>
  <si>
    <t>MATRIZ DE INDICADORES DE GESTIÓN ICANH
AÑO 2025</t>
  </si>
  <si>
    <t>MEDICIÓN DEL INDICADOR (RESULTADO)</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</si>
  <si>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</si>
  <si>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Conocer el avance de los convenios o alianzas de cooperación formalizadas en el instituto.</t>
  </si>
  <si>
    <t>(# mesas, reuniones o seguimientos ejecutados de forma articulada* / # mesas, reuniones o seguimientos planeadas) x 100 por convenio y por subdirección.
* Donde participen las tres subdirecciones y la dirección (mínimo 4 al año).
* Indicador acumulado</t>
  </si>
  <si>
    <t>Cuadro excel - Convenios por Subdirección con evidencias de las reuniones o seguimientos tales como acta, grabación, memoria o lista de asistencia de las reuniones/seguimientos/mesas técnicas ejecutadas.</t>
  </si>
  <si>
    <t>https://drive.google.com/drive/folders/1gzE760ANOwzL0WylMMX4sPdKZvZ4tkfU?usp=drive_link</t>
  </si>
  <si>
    <t>Se realizó la cuarta y última mesa de seguimiento de Alianzas y Convenios del ICANH, de igual forma se ha actualizado la tabla general de Alianzas y Convenios y el procedimiento general.</t>
  </si>
  <si>
    <t>Si bien las reuniones se ejecutan no exactamente en cada trimestre, pero se ejecutan sin embargo el análisis no es suficiente para evidenciar que la articulación mediante este tipo de reuniones permitió la solución de inconvenientes o mejoras u otros aspectos que puedan soportar que este tipo de seguimientos colaboran a un mejor desempeño del proceso.</t>
  </si>
  <si>
    <t>(Temáticas abordadas en la alianza o cooperación / total de temáticas institucionales*) x 100
* Objetivos Estratégicos.</t>
  </si>
  <si>
    <t>Anual
≥ 90% SOBRESALIENTE
&gt; 85% ACEPTABLE
≤ 70% DEFICIENTE</t>
  </si>
  <si>
    <t>Cuadro excel - Convenios por Subdirección identificando el OE al cual aporta.</t>
  </si>
  <si>
    <t>https://docs.google.com/spreadsheets/d/1pPjZBj4iaGQ1PGxFb-JSyB_d63PHoiOQierpQ9eQSNM/edit?usp=drive_link</t>
  </si>
  <si>
    <t>Se hace una revisión de la tabla de Alianzas y convenios y se identifica que efectivamente todos los objetivos estratégicos del ICANH están relacionados con al menos una alianza.</t>
  </si>
  <si>
    <t>Si bien se dio el cubrimiento de todos los OE de la entidad llegando al máximo de la meta establecida es importante ahondar en el análisis el cual no es suficiente para evidenciar qué fue lo que permitió conocer este cubrimiento, que solución de inconvenientes o mejoras u otros aspectos que puedan soportar que este tipo de mediciones colaboran a un mejor desempeño del proceso.</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</si>
  <si>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</si>
  <si>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Eficacia de los planes institucionales.</t>
  </si>
  <si>
    <t>Medir la gestión de los planes institucionales en cada una de sus etapas con el fin de terminar tanto la oportunidad en la formulación y publicación como la eficacia en la ejecución y seguimiento de los mismos.</t>
  </si>
  <si>
    <t>Formulación: 15%
Publicación: 15%
Ejecución: 50 (12.5 por trimestre)
Seguimiento: 20 (5 por trimestre</t>
  </si>
  <si>
    <t>Trimestral Acumulado</t>
  </si>
  <si>
    <t>Anual
&gt; 95% SOBRESALIENTE
&gt; 90%  ACEPTABLE</t>
  </si>
  <si>
    <t>https://docs.google.com/spreadsheets/d/1DVVimCqTqzSqcMq9hLeZeF3fhDBygDQW/edit?gid=2100346286#gid=2100346286</t>
  </si>
  <si>
    <r>
      <rPr>
        <sz val="9"/>
        <color rgb="FF000000"/>
        <rFont val="Arial"/>
        <family val="2"/>
      </rPr>
      <t xml:space="preserve">Tablero de control: </t>
    </r>
    <r>
      <rPr>
        <u/>
        <sz val="9"/>
        <color rgb="FF1155CC"/>
        <rFont val="Arial"/>
        <family val="2"/>
      </rPr>
      <t>https://docs.google.com/spreadsheets/d/1DVVimCqTqzSqcMq9hLeZeF3fhDBygDQW/edit?gid=2100346286#gid=2100346286</t>
    </r>
    <r>
      <rPr>
        <sz val="9"/>
        <color rgb="FF0563C1"/>
        <rFont val="Arial"/>
        <family val="2"/>
      </rPr>
      <t xml:space="preserve">
</t>
    </r>
    <r>
      <rPr>
        <sz val="9"/>
        <color rgb="FF000000"/>
        <rFont val="Arial"/>
        <family val="2"/>
      </rPr>
      <t xml:space="preserve">
Soportes de publicación:</t>
    </r>
    <r>
      <rPr>
        <sz val="9"/>
        <color rgb="FF0563C1"/>
        <rFont val="Arial"/>
        <family val="2"/>
      </rPr>
      <t xml:space="preserve"> https://drive.google.com/drive/folders/1USRZoj_eZRTdvXYtBuuAT4Rr182laRVk?usp=drive_link</t>
    </r>
  </si>
  <si>
    <t xml:space="preserve">Si bien este indicador tiene por frecuencia de medición los trimestres de la vigencia se considera relevante informar que con corte al 31 de enero de 2025 los planes institucionales cumplieron con la oportunidad en su formulación y publicación. Lo anterior implica que se ha cumplido con el 30% de dichos aspectos, en los próximos cortes de medición se dará cuenta de su ejecución y seguimiento.
Para el tercer trimestre, el indicador alcanzó un 60% de cumplimiento acumulado, evidenciando un avance progresivo respecto a la ejecución de los planes institucionales de los trimestres anteriores. El incremento se asocia, principalmente a la mejora en la ejecución de los planes institucionales, especialmente en aquellos que habían presentado rezagos en periodos anteriores. Se destacan los avances en los planes del Área Funcional de Tecnologías y Sistemas de Información (PETIC y PESI), Plan Institucional de Archivos (PINAR) y Seguridad y Salud en el Trabajo. 
No obstante, aún se identifican brechas en la ejecución oportuna de algunos planes, los cuales afectan de forma directa la eficacia global del indicador, dado que cada plan contribuye de manera ponderada a la meta consolidada institucional.
Para el seguimiento al correspondinte al 4° trismestre 2025, no se ha podido adelantar el seguimiento puesto que no se cuenta con los respectivos reportes de avance entregado por los procesos y areas responsables.(pendiente)
</t>
  </si>
  <si>
    <t>Medir la ejecución de los recursos frente a lo programado con el propósito de identificar desviaciones para tomar las medidas necesarias y encauzar el rumbo previsto en la planificación del presupuesto.</t>
  </si>
  <si>
    <t xml:space="preserve">(Valor comprometido / Valor programado) x 100 </t>
  </si>
  <si>
    <t>Acumulado trimestral</t>
  </si>
  <si>
    <t>≥ 95% SOBRESALIENTE
&gt; 85% ACEPTABLE
≤ 85% DEFICIENTE</t>
  </si>
  <si>
    <t>Programación ppto frente a ejecución de compromisos en SIIF</t>
  </si>
  <si>
    <t>99.8%</t>
  </si>
  <si>
    <t>https://drive.google.com/drive/folders/1JUyvQ4ZP_x66ikoomO577t_ZAsfGDTh7?usp=drive_link</t>
  </si>
  <si>
    <t>Durante el cuarto trimestre el indicador del cumplimento de ejecución alcanzó un nivel del 98%, lo que representa un desempeño sobresaliente superando la meta, con este cumplimiento se puede deducir que el Instituto ha cumplido la programación presupuestal, lo que permite que la ejecución de los recursos cumpla con el objetivo el cumplimiento de las metas misionales y el normal funcionamiento de la entidad, no hay un cumplimiento del 100% por la restriccion de compromisos con recursos propios por un menor recaudo a lo proyectado y los sobrantes de saldos de apropiacion
Meta compromisos: 100%
Cumplimiento de compromisos: 98%
Resultado: 98%</t>
  </si>
  <si>
    <t>Puntaje obtenido en FURAG vigencia actual</t>
  </si>
  <si>
    <t>NUMÉRICO</t>
  </si>
  <si>
    <t>≥ 90 puntos SOBRESALIENTE
entre 80 y 89 puntos ACEPTABLE
≤ 80 puntos DEFICIENTE</t>
  </si>
  <si>
    <t>DAFP resultados FURAG vigencia</t>
  </si>
  <si>
    <t>https://docs.google.com/spreadsheets/d/1MEadDreoQX_ARBU52kppgY8sngBGzbQ-/edit?usp=drive_link&amp;ouid=115818046596527104393&amp;rtpof=true&amp;sd=true</t>
  </si>
  <si>
    <t>Se evidencia el resultado del IDI de 81 puntos bajando en 4.5 con respecto al año 2023 con lo cual a pesar de quedar en un resultado aceptable no se logró mantener ni mejorar con respecto a la vigencia anterior. Adelantado a este resultado y con el análisis realizado previamente por la OAP se están trabajando tres políticas con mejoras formales que se encuentran en proceso de ejecución desde el mes de mayo con los responsables de las políticas de SDI, DGI y TRA. Adicionalmente la OAP tomó el liderazgo de la política de GCI con el fin de llevar a cabo la implementación de ésta lo cual debe reflejarse junto con los planes de mejora en un mejor puntaje de las mismas que ayudará a subir el puntaje total del IDI.</t>
  </si>
  <si>
    <t xml:space="preserve">Las políticas de Gestión del Conocimiento e Innovación y Mejora Normativa.que se encontraban en implementación finalizaron esta fase al 100% lo cual se espera ayude a subir el puntaje final de FURAG para la vigencia 2025.
</t>
  </si>
  <si>
    <t>Eficacia del Sistema de Gestión (frente a MIPG)</t>
  </si>
  <si>
    <t>Determinar las políticas que requieren refuerzo específico frente a los resultados y las metas establecidas</t>
  </si>
  <si>
    <t>(# políticas con puntaje sobresaliente y aceptable/ total de políticas de la vigencia) x 100</t>
  </si>
  <si>
    <t>&gt; 85% SOBRESALIENTE
Entre 75% y 85% ACEPTABLE
&lt; 75% DEFICIENTE</t>
  </si>
  <si>
    <r>
      <rPr>
        <sz val="8"/>
        <color rgb="FF000000"/>
        <rFont val="Arial"/>
        <family val="2"/>
      </rPr>
      <t xml:space="preserve">De las 18 políticas que aplican actualmente al ICANH 8 tuvieron un puntaje sobresaliente y 2 un puntaje aceptable para un total de 10 lo que genera un resultado de 10/18= 56% de las políticas con puntaje adecuado. 
</t>
    </r>
    <r>
      <rPr>
        <b/>
        <sz val="8"/>
        <color rgb="FF000000"/>
        <rFont val="Arial"/>
        <family val="2"/>
      </rPr>
      <t xml:space="preserve">
* Políticas con calificación"SOBRESALIENTE" por encima de 85 puntos
</t>
    </r>
    <r>
      <rPr>
        <sz val="8"/>
        <color rgb="FF000000"/>
        <rFont val="Arial"/>
        <family val="2"/>
      </rPr>
      <t>Participación Ciudadana en la Gestión Pública, Servicio a las ciudadanías, Defensa Jurídica, Planeación Institucional, Seguimiento y Evaluación del Desempeño Institucional, Fortalecimiento Organizacional y Simplificación de Procesos, Transparencia, Acceso a la Información y lucha contra la Corrupción, Compras y Contratación Públic</t>
    </r>
    <r>
      <rPr>
        <b/>
        <sz val="8"/>
        <color rgb="FF000000"/>
        <rFont val="Arial"/>
        <family val="2"/>
      </rPr>
      <t xml:space="preserve">a.
* Políticas con calificación"ACEPTABLE" entre 75 y hasta 84 puntos
</t>
    </r>
    <r>
      <rPr>
        <sz val="8"/>
        <color rgb="FF000000"/>
        <rFont val="Arial"/>
        <family val="2"/>
      </rPr>
      <t xml:space="preserve">Control Interno y Gestión Información Estadística, en cuanto a GES existen bastantes puntos que la entidad no logrará mejorar dada la inversión de recursos que implica y en otros casos las preguntas no aplican de algunos criterios con los que se sigue midiendo a entidades como el ICANH. La política de CIN depende de la ejecución de los demás procesos, sin embargo se revisarán las acciones puntuales a implementar que dependan directamente de la OCI o que se puedan mejorar de forma transversal.
</t>
    </r>
    <r>
      <rPr>
        <b/>
        <sz val="8"/>
        <color rgb="FF000000"/>
        <rFont val="Arial"/>
        <family val="2"/>
      </rPr>
      <t xml:space="preserve">* Políticas con calificación "DEFICIENTE" por debajo de 75 puntos 
</t>
    </r>
    <r>
      <rPr>
        <sz val="8"/>
        <color rgb="FF000000"/>
        <rFont val="Arial"/>
        <family val="2"/>
      </rPr>
      <t>Gobierno Digital, Gestión del Conocimiento, Seguridad Digital, Racionalización de Trámites, Gestión Documental, Gestión Estratégica del Talento Humano, Integridad, Gestión Presupuestal y Eficiencia del Gasto Público.
En cuanto a las acciones a implementar se observa SDI y GDI ya cuentan con plan de mejora, la política GCI se encuentra en implementación finalizando esta fase esta vigencia, RTR debe formalizar la mejora propuesta de la implementación de la ventanilla única y formalización en el SUIT de los trámites como son PAP y Hallazgos Fortuitos, en cuanto a la GPR es una política con respuestas automáticas del MIN HACIENDA y el tema del la reserva presupuetal que también influyó en el resultado. Frente a la GDO, GTH e INT se revisará puntualmente con el responsable del proceso las acciones que debe implementar como mejoras para lo que resta de este semestre.</t>
    </r>
  </si>
  <si>
    <r>
      <rPr>
        <b/>
        <sz val="8"/>
        <color theme="1"/>
        <rFont val="Arial"/>
        <family val="2"/>
      </rPr>
      <t>MEJORA</t>
    </r>
    <r>
      <rPr>
        <sz val="8"/>
        <color theme="1"/>
        <rFont val="Arial"/>
        <family val="2"/>
      </rPr>
      <t xml:space="preserve">
5 Políticas entraron en fase de plan de mejora por su bajo puntaje en FURAG con el siguiente resultado en la implementación de acciones a 31 de diciembre del 2025, la delegada de TH entregó nueva información el 09-01-2025 la cual se está analizando para  evidenciar si es suficiente y adecuada para subir los puntajes con los que cerraron en 2025. En cuanto a TI y GDO se espera recibir documentación para el primer comite de enero y saber si el puntaje puede subir.
GTH = 42%
INT= 75%
GDO= 88%
GDI-SDI= 98%
Con este resultado se espera subir el puntaje final en FURAG aunque no en los puntos esperados debido a que no se cumplió el 100% de las activiades de cada plan.</t>
    </r>
  </si>
  <si>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</si>
  <si>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Seguimiento de Compromisos Presupuestales</t>
  </si>
  <si>
    <t>Cuantificar la ejecución de la gestión presupuestal en cuanto a compromisos</t>
  </si>
  <si>
    <r>
      <rPr>
        <sz val="8"/>
        <color rgb="FF000000"/>
        <rFont val="Arial"/>
        <family val="2"/>
      </rPr>
      <t xml:space="preserve">(Monto de compromisos </t>
    </r>
    <r>
      <rPr>
        <sz val="8"/>
        <color rgb="FF000000"/>
        <rFont val="Arial"/>
        <family val="2"/>
      </rPr>
      <t>inversión</t>
    </r>
    <r>
      <rPr>
        <sz val="8"/>
        <color rgb="FF000000"/>
        <rFont val="Arial"/>
        <family val="2"/>
      </rPr>
      <t xml:space="preserve"> / total de apropiación d</t>
    </r>
    <r>
      <rPr>
        <sz val="8"/>
        <color rgb="FF000000"/>
        <rFont val="Arial"/>
        <family val="2"/>
      </rPr>
      <t>e inversión</t>
    </r>
    <r>
      <rPr>
        <sz val="8"/>
        <color rgb="FF000000"/>
        <rFont val="Arial"/>
        <family val="2"/>
      </rPr>
      <t>) x 100
(Monto de compromisos funcionamiento / total de apropiación funcionamiento) x 100</t>
    </r>
  </si>
  <si>
    <t>Anual
Seguimiento mensual</t>
  </si>
  <si>
    <t>A Diciembre ≥ 97%</t>
  </si>
  <si>
    <t>29%INV                          16% FUN</t>
  </si>
  <si>
    <t>45%INV                          18% FUN</t>
  </si>
  <si>
    <t>50%INV                          21% FUN</t>
  </si>
  <si>
    <t>54%INV                          24% FUN</t>
  </si>
  <si>
    <t>66%INV                          28% FUN</t>
  </si>
  <si>
    <r>
      <rPr>
        <sz val="8"/>
        <color theme="1"/>
        <rFont val="Arial"/>
        <family val="2"/>
      </rPr>
      <t xml:space="preserve">71%INV
32% FUN (CON $ REDIS)
</t>
    </r>
    <r>
      <rPr>
        <sz val="8"/>
        <color rgb="FFFF0000"/>
        <rFont val="Arial"/>
        <family val="2"/>
      </rPr>
      <t>61% FUN (SIN $ REDIS)</t>
    </r>
  </si>
  <si>
    <r>
      <rPr>
        <sz val="8"/>
        <color theme="1"/>
        <rFont val="Arial"/>
        <family val="2"/>
      </rPr>
      <t xml:space="preserve">76%INV
37% FUN (CON $ REDIS)
</t>
    </r>
    <r>
      <rPr>
        <sz val="8"/>
        <color rgb="FFFF0000"/>
        <rFont val="Arial"/>
        <family val="2"/>
      </rPr>
      <t>67% FUN (SIN $ REDIS)</t>
    </r>
  </si>
  <si>
    <r>
      <rPr>
        <sz val="8"/>
        <color theme="1"/>
        <rFont val="Arial"/>
        <family val="2"/>
      </rPr>
      <t xml:space="preserve">81%INV
41% FUN (CON $ REDIS)
</t>
    </r>
    <r>
      <rPr>
        <sz val="8"/>
        <color rgb="FFFF0000"/>
        <rFont val="Arial"/>
        <family val="2"/>
      </rPr>
      <t>74% FUN (SIN $ REDIS)</t>
    </r>
  </si>
  <si>
    <r>
      <rPr>
        <sz val="8"/>
        <color theme="1"/>
        <rFont val="Arial"/>
        <family val="2"/>
      </rPr>
      <t xml:space="preserve">87%INV
44% FUN (CON $ REDIS)
</t>
    </r>
    <r>
      <rPr>
        <sz val="8"/>
        <color rgb="FFFF0000"/>
        <rFont val="Arial"/>
        <family val="2"/>
      </rPr>
      <t>79% FUN (SIN $ REDIS)</t>
    </r>
  </si>
  <si>
    <r>
      <rPr>
        <sz val="8"/>
        <color theme="1"/>
        <rFont val="Arial"/>
        <family val="2"/>
      </rPr>
      <t xml:space="preserve">88%INV
46% FUN (CON $ REDIS)
</t>
    </r>
    <r>
      <rPr>
        <sz val="8"/>
        <color rgb="FFFF0000"/>
        <rFont val="Arial"/>
        <family val="2"/>
      </rPr>
      <t>80% FUN (SIN $ REDIS)</t>
    </r>
  </si>
  <si>
    <r>
      <rPr>
        <sz val="8"/>
        <color theme="1"/>
        <rFont val="Arial"/>
        <family val="2"/>
      </rPr>
      <t xml:space="preserve">90%INV
49% FUN (CON $ REDIS)
</t>
    </r>
    <r>
      <rPr>
        <sz val="8"/>
        <color rgb="FFFF0000"/>
        <rFont val="Arial"/>
        <family val="2"/>
      </rPr>
      <t>83% FUN (SIN $ REDIS)</t>
    </r>
  </si>
  <si>
    <t xml:space="preserve">99% INV 
96% FUN
</t>
  </si>
  <si>
    <t>https://drive.google.com/drive/folders/1epe_KRrZi4A0ms9MgsWEq5ImFdUvWjMJ?usp=drive_link</t>
  </si>
  <si>
    <t xml:space="preserve">Se dió cumplimiento a la meta de compromisos  en inversión, en cuanto a funcionamiento no se cumplió la meta aunque se registro un nivel considerable de registros presupuestales. </t>
  </si>
  <si>
    <t>Si bien en promedio la ejecución de la gestión presupuestal en su conjunto se cumple con la meta en un 98% y específicamente también se cumple en la desagregación de inversión, no sucede lo mismo conla meta para funcionamiento cuyo resultados mes a mes fue muy bajo para finalmente no cumplirse al cierre del año y no se osbervan acciones o estrategias específicas dentro del análisis, especialmente con corte al primer semestre que lleven al proceso, en conjunto con otros, a haber logrado la meta o una calificación aceptable para funcionamiento.</t>
  </si>
  <si>
    <t>Gestión Presupuestal Obligaciones</t>
  </si>
  <si>
    <t>Cuantificar la ejecución de la gestión presupuestal en cuanto a obligaciones desagregado en funcionamiento e inversión.</t>
  </si>
  <si>
    <t>(obligaciones funcionamiento / total apropiación de funcionamiento) x 100
(obligaciones inversión / total apropiación inversión) x 100
Acumulado mensual con alerta en julio</t>
  </si>
  <si>
    <r>
      <rPr>
        <sz val="8"/>
        <color rgb="FF000000"/>
        <rFont val="Arial"/>
        <family val="2"/>
      </rPr>
      <t>A Diciembre</t>
    </r>
    <r>
      <rPr>
        <b/>
        <sz val="8"/>
        <color rgb="FF000000"/>
        <rFont val="Arial"/>
        <family val="2"/>
      </rPr>
      <t xml:space="preserve">
</t>
    </r>
    <r>
      <rPr>
        <sz val="8"/>
        <color rgb="FF000000"/>
        <rFont val="Arial"/>
        <family val="2"/>
      </rPr>
      <t>≥Funcionamiento 98% 
≥ Inversión 85%</t>
    </r>
  </si>
  <si>
    <t>3% FUN                     0,03% INV</t>
  </si>
  <si>
    <t>5% FUN                           2% INV</t>
  </si>
  <si>
    <t>11% FUN                           6% INV</t>
  </si>
  <si>
    <t>15% FUN                           10% INV</t>
  </si>
  <si>
    <t>19% FUN                           16% INV</t>
  </si>
  <si>
    <t>24% FUN                           25% INV</t>
  </si>
  <si>
    <t>30% FUN                           32% INV</t>
  </si>
  <si>
    <r>
      <rPr>
        <sz val="8"/>
        <color theme="1"/>
        <rFont val="Arial"/>
        <family val="2"/>
      </rPr>
      <t xml:space="preserve">33% FUN                           41% INV                                </t>
    </r>
    <r>
      <rPr>
        <sz val="8"/>
        <color rgb="FFFF0000"/>
        <rFont val="Arial"/>
        <family val="2"/>
      </rPr>
      <t xml:space="preserve"> 60% FUN (SIN $ REDIS)</t>
    </r>
  </si>
  <si>
    <r>
      <rPr>
        <sz val="8"/>
        <color theme="1"/>
        <rFont val="Arial"/>
        <family val="2"/>
      </rPr>
      <t xml:space="preserve">38% FUN                                                  52% INV                                </t>
    </r>
    <r>
      <rPr>
        <sz val="8"/>
        <color rgb="FFFF0000"/>
        <rFont val="Arial"/>
        <family val="2"/>
      </rPr>
      <t xml:space="preserve"> 69% FUN (SIN $ REDIS)</t>
    </r>
  </si>
  <si>
    <r>
      <rPr>
        <sz val="8"/>
        <color theme="1"/>
        <rFont val="Arial"/>
        <family val="2"/>
      </rPr>
      <t xml:space="preserve">46% FUN                                                  71% INV                                </t>
    </r>
    <r>
      <rPr>
        <sz val="8"/>
        <color rgb="FFFF0000"/>
        <rFont val="Arial"/>
        <family val="2"/>
      </rPr>
      <t xml:space="preserve"> 81% FUN (SIN $ REDIS)</t>
    </r>
  </si>
  <si>
    <r>
      <rPr>
        <sz val="8"/>
        <color theme="1"/>
        <rFont val="Arial"/>
        <family val="2"/>
      </rPr>
      <t xml:space="preserve">46% FUN                                                  71% INV                                </t>
    </r>
    <r>
      <rPr>
        <sz val="8"/>
        <color rgb="FFFF0000"/>
        <rFont val="Arial"/>
        <family val="2"/>
      </rPr>
      <t xml:space="preserve"> 78% FUN (SIN $ REDIS)</t>
    </r>
  </si>
  <si>
    <t>84% INV 
93% FUN</t>
  </si>
  <si>
    <t>No se dió cumplimiento a la meta de obligaciones en inversión pues alcanzamos el 84 % esto se debe en gran medida a que las cuentas de personas naturales y juridicas del mes de diciembre no pudieron ser obligadas por falta de disponiblidad de pac quedando pendiente por obligar un valor de  $2,546 millones, si hubieramos tenido asignado el PAC llegariamos al 92%. En cuanto a funcionamiento no se cumplió la meta pues al cierre de la vigencia se registro un compromiso de $540.000.000 millones de pesos para pago a la CNSC para la apertura de proceso de méritos y este no se pudo pagar dado que no se contaba con la disponibilidad de caja suficiente. Sin embargo, se continuo el trámite de pago dado que no realizar el compromiso de los recursos implicaría multas a la entidad por parte de la CNCS.</t>
  </si>
  <si>
    <t>Si bien la ejecución de la gestión presupuestal en cuanto a obligaciones desagregado inversión estuvo solo un punto por debajo de la meta esperada, es importante establecer estrategias más claras con los supervisores de contratos bajo el resultado del primer semestre que lleven de forma preventiva o al menos detectiva al mejoramiento del resultado del indicador en los siguientes periodos. Es un trabajo muy articulado con el Proceso de Gestión Contractual.
Para llegar al cumplimiento de la meta del 98% la ejecución de la gestión presupuestal en cuanto a obligaciones desagregadas para funcionamiento, faltaron 3 puntos que no es claro si bajo la tendencia de la medición en el año y conociendo lo que se aproximaba en cuanto al rediseño y al manejo interno y gubernamental, se podía preveer que ese compromiso se daría precisamente para el útlimo mes del año.</t>
  </si>
  <si>
    <t>Oportunidad en la información de ejecución de gastos con recursos propios</t>
  </si>
  <si>
    <t xml:space="preserve">Generar alertas sobre el gasto contra el recaudo de los recursos propios. </t>
  </si>
  <si>
    <t>(total del recaudo de recursos propios - total de CDP expedidos de recursos propios)</t>
  </si>
  <si>
    <t>Mensual con corte 20 y
Seguimiento semestral</t>
  </si>
  <si>
    <t>-$ 1.975.437.395,78</t>
  </si>
  <si>
    <t>-$ 583.483.413.73</t>
  </si>
  <si>
    <t>$ 496.290.651,04</t>
  </si>
  <si>
    <t>EVIDENCIAS INDICADORES 2025</t>
  </si>
  <si>
    <t>21/12/0206</t>
  </si>
  <si>
    <t>El nombre del indicador debe cambiar pero se debe mantener su medición revisando el cumplimiento de su objetivo que es generar alertas pero que se tomen acciones inmediatas para lograr su cumplimiento porque el solo hecho de informar, que en apariencias es lo que se hizo todo el año, no sirve de nada si la entidad no toma medidas oportunas, se observa que todo el año estuvo con tendencia negativa y aumentando y no se evidencia que el correo que se envía esté funcionando para mejorar el indicador.</t>
  </si>
  <si>
    <t>SEGUIMIENTO Y ANÁLISIS I TRIMESTRE
LÍDER DE PROCESO O DELEGADO</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</si>
  <si>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</si>
  <si>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Cumplimiento en el plan Estratégico de Talento Humano</t>
  </si>
  <si>
    <t>Establecer el grado de cumplimiento de los planes asociados a Talento Humano frente a la planeación de cada uno.</t>
  </si>
  <si>
    <t>(Σ de los resultados del cumplimiento del plan de bienestar,capacitación S&amp;SO, previsión de recursos y vacantes) / # planes) x 100 o Promedio de todos los resultados.</t>
  </si>
  <si>
    <t>Plan Estratégico de Talento Humano</t>
  </si>
  <si>
    <t>https://drive.google.com/drive/folders/1_eMX4isSWWYkn5PJtD9mGd1LmXEaCdnQ</t>
  </si>
  <si>
    <t>Aplicando la fórmula, se reporta avance integral con base en el cumplimiento de los planes estratégicos del Área Funcional de Gestión del Talento Humano
Para el segundo trimestre se incremento el porcentaje de avance frente al ponderado general de los planes estratégicos proyectados por el área funcional de Talento Humano. 
Para el tercer trimestre se incremento el porcentaje de avance frente al ponderado general de los planes estratégicos proyectados por el área funcional de Talento Humano. 
Para el cuarto trimestre se incremento el porcentaje de avance frente al ponderado general de los planes estratégicos proyectados por el área funcional de Talento Humano, con un cierre sobresaliente en la gestión general y la medición de la satisfacción de temas clave como la oferta de bienestar institucional, la calidad de contenidos de capacitaciones, el clima laboral y la mejora de las condiciones laborales de todos los colaboradores del instituto, aunque también influye la contingencia y cambios que representa el rediseño institucional.</t>
  </si>
  <si>
    <t>Cumplimiento en el plan de bienestar.</t>
  </si>
  <si>
    <t>Establecer el grado de cumplimiento del plan de bienestar frente a la planeación del mismo.</t>
  </si>
  <si>
    <t>(Cantidad de actividades de bienestar ejecutadas  / Total actividades de bienestar planeadas)*100</t>
  </si>
  <si>
    <t>Trimestral
Acumulable</t>
  </si>
  <si>
    <t>ANUAL
≥ 85% SOBRESALIENTE
&gt; 75% ACEPTABLE
≤ 75% DEFICIENTE
Mínimo 25% cada trimestre</t>
  </si>
  <si>
    <t>Plan de bienestar.</t>
  </si>
  <si>
    <t>PLAN DE BIENESTAR</t>
  </si>
  <si>
    <t>En el transcurso de los primeros tres meses del año, se gestionaron, planificaron y ejecutaron acciones correspondientes a Bienestar. Entre estas, se destaca la conmemoración del Día Internacional de la Mujer, actividad que contó con la particpación activa de funcionarios del ICANH. Asimismo, se aplicó un instrumento de caracterización diseñado para identificar las pasiones, intereses y preferencias individuales de los funcionarios, con el propósito de fortalecer su desarrollo personal en equilibrio con su desempeño laboral. Los resultados de este ejercicio permitirán orientar de manera más focalizada las estrategias del área garantizando acciones pertinentes y ajustadas a las necesidades del equipo de trabajo. El instrumento se encuentra en proceso de sistematización para tener la información mucho más detallada y completa.
En el segundo trimestre se continuó la realización de las siguientes actividades de Bienestar:
Para el mes de ABRIL: Celebración día del niño, Celebración día de la secretaria, Celebración de cumpleaños de los servidores, Otorgamiento de Incentivos que constituyen salario emocional
En el mes de MAYO: Se realizó la Celebración de cumpleaños de los servidores, Desarrollo de actividades Estilos de vida Saludables y Otorgamiento de Incentivos que constituyen salario emocional
En el mes de JUNIO: se realizó la Celebración día del servidor público, Celebración de cumpleaños de los servidores, Divulgación reconocimiento días internacionales de profesiones y efemérides, Desarrollo de actividades Estilos de vida Saludables, Otorgamiento de Incentivos que constituyen salario emocional
Resultado: 12/18=22% Para el trimestre de las jornadas de actividades 
realizadas13/58=22,4% Para el año 
Para este trimestre se adiciona una acción de balande y autodiagnóstico que consistió en la elaboración de un instrumento de caractrización de contratistas y funcionarios de planta que incluyó información sobre las preferencias y otros datos asociados al talento humano.
En el tercer trimestre se continuó con el desarrollo de las siguientes actividades: 
JULIO: Socialización de resultados de Clima Organizacional, Celebración de cumpleaños de los servidores, Divulgación reconocimiento días internacionales de profesiones y efemérides.
AGOSTO: Participación en los juegos deportivos de integración de la función pública,  Socialización resultados de clima organizacional, Celebración de cumpleaños de los servidores, Divulgación reconocimiento días internacionales de profesiones y efemérides.
SEPTIEMBRE: Desarrollo de actividades Estilos de vida Saludables, Celebración de cumpleaños de los servidores, Divulgación reconocimiento días internacionales de
profesiones y efemérides, Actividad "El Cofre de la gratitud" que impactó 3 actividades reprogramadas: el día de la madre, el día del padre y el día de la secretaria.
Los retrasos  y cambios en la programación de actividades se debe a la  falta de la contratación del personal idóneo para la realización de talleres y actividades relacionadas con conocimientos específicos de salud mental y bienestar laboral, por lo cual no se podían llevar a cabo cuando fue programado, además se presentaron retrasos con la entrada en vigencia y ejecución del Contrato de Suministro para la ejecucuón de acciones de Bienestar No. 424 de 2025.
En el cuarto trimestre se culminó la vigencia con el desarrollo de las siguientes actividades: 
OCTUBRE: Celebración fiesta de disfraces, Celebración día del trabajo decente, celebración de cumpleaños de los servidores, Divulgación reconocimiento días internacionales de profesiones y efemérides,
NOVIEMBRE: Difusión de campaña del día Internacional de la no violencia contra la mujer 25N, celebración de cumpleaños de los servidores, Divulgación reconocimiento días internacionales de profesiones y efemérides,
DICIEMBRE: Desarrollo de actividades Estilos de vida Saludables, Celebración de cumpleaños de los servidores, Divulgación reconocimiento días internacionales de profesiones y efemérides, Realización evento Cierre de Gestión: otorgamiento de incentivos - reconocimiento quinquenios, mejores funcionarios, por trayectoria, mejores equipos de trabajo, gestores del conocimiento, Desarrollo de novenas navideñas. Finalizando la vigencia, se reporta un total de 26 actividades desarrolladas a satisfacción de acuerdo a las 26 actividades planteadas en el cronograma del Gestión del Talento Humano.
De acuerdo con las actividades planeadas para el cuarto trimestre de la vigencia, se ejecutaron 8 actividades del Plan de Bienestar, correspondientes a las acciones realizadas en los meses de octubre, noviembre y diciembre. (8x100) / 26 =30,8% En consecuencia, el porcentaje de cumplimiento correspondiente a lo programado para el cuarto trimestre es del 31%, de acuerdo con las evidencias y soportes aportados. Aunque cabe resaltar que se registran soportes para un total de 15 actividades reportadas para el cuarto y último trimestre, correspondientes a un 60% de avance en la gestión y entregas finales; fruto de la eficiente gestión del equipo que se consolidó para el segundo semestre, y con ello, la programación y realización de otras actividades rezagadas de otros trimestres que habían sido reprogramadas por diferentes causas, incluso de disponibilidad presupuestal. Antes del final de la vigencia estas fueron registradas y reportadas.
Es necesario tener en cuenta que, para la ponderación del total de actividades, en específico de las  "programadas para todos los meses" tales como; Celebración de cumpleaños de los servidores, Divulgación reconocimiento días internacionales de profesiones y efemérides, Desarrollo de actividades Estilos de vida Saludables y Otorgamiento de Incentivos que constituyen salario emocional, resultaron acciones que al final no se realizaron todos los meses porque dependió de la demanda institucional o necesidad específica de cada mes.  Que aunque estén programadas para llevarse a cabo mensualmente, y eso repercute en el 100% de actividades de la vigencia, se consideran cumplidas, toda vez que se realizó la gestión del tema de cada actividad y se registra el seguimiento de las necesidades, aunque no se hayan generado solicitudes o no se haya creado la necesidad de emitir comunicaciones de cumplimiento mensuales.
Además, Se anexan los resultados de la medición del grado de satisfacción de las actividades del Plan de Bienestar y sus opiniones de mejora continua como insumo para la planeación y construcción del Plan de Bienestar del 2026.</t>
  </si>
  <si>
    <t>Cumplimiento en el plan de capacitación.</t>
  </si>
  <si>
    <t>Establecer el grado de cumplimiento del plan de capacitación frente a la planeación del mismo.</t>
  </si>
  <si>
    <t>(Cantidad de actividades de capacitación ejecutadas  / Total actividades de capacitación planeadas)*100</t>
  </si>
  <si>
    <t>Plan de capacitación.</t>
  </si>
  <si>
    <t>https://drive.google.com/drive/u/0/folders/1c-_4YcCyHc3hToSYw9S7-vzW9Z1reeN9</t>
  </si>
  <si>
    <t xml:space="preserve">Durante el primer trimestre del año se inicio con la ejecucion del plan de capacitación, en este primer trimestre se han desarrollado las actividades programadas de las actividades planteadas. Donde se desarrollaron capacitaciones de vital importancia con el fin de fortalecer las competencias de los funcionarios del Icanh. 
Para el segundo trimestre se tenian programadas 12 capacitaciones de las cuales se realizaron 8. teniendo como resultado el 66.6% y en el acumulado para la vigencia se alcanza un 34,6% - 9/26 capacitaciones en total.
En general se evidencio gran participacion por parte de los funcionarios y contratistas de la entidad en las capacitaciones programadas, con aproximadamente 450 personas que asistieron a las diferentes capacitaciones, de modo presencial y virtual.
Las capacitaciones que no se llevaron a cabo fueron: Realizar Inducción General dirigida a los nuevos funcionarios públicos en el Icanh, Taller práctico sobre Inteligencia Emocional control del estrés, dirigida a todo el personal de la entidad, Capacitación servicios y usos de la Biblioteca. Dirigida a todo el personal de la entidad y Capacitación sobre Situaciones Administrativas; las cuales serán reprogramadas para septiembre.
Durante el tercer trimestre se continuo con la ejecucion del plan se realizarón 7 capacitaciones de las 12 planeadas, tambien se incluye evidencia de dos capacitaciones realizadas en el segundo y tercer semestre y que no se tuvieron en cuenta y hace parte del plan, (Capacitación de Presupuesto y Taller práctico sobre Inteligencia Emocional control del estrés), lo cual nos da un resultado del 16% para este trimestre que sumado al anterior nos da un 34,3% de ejecucion de la vigencia, por otra parte de las capacitaciones pendientes del segundo semestre se lograron llevar a cabo algunas, las demas seran realizadas en el ultimo trimestre de la vigencia, (Inducción General dirigida a los nuevos funcionarios públicos, Capacitación sobre Situaciones Administrativas).
Las capacitaciones que no se llevaron a cabo dentro del tercer trimestre de la vigencia son: Capacitación en Lenguaje Inclusivo, Aula Virtual Moodle TI, Capacitación sobre Actualización Tributaria, Capacitación sobre gestión sindical, las cuales las realizaremos en el ultimo trimestre de la vigencia. 
Para cuarto trimestre se tenían planeadas 4 capacitaciones de las cuales realizamos 3 que son las siguientes: 
-        Talleres Prácticos sobre el uso de herramientas ofimáticas: Estos talleres estuvieron a cargo y desarrollados por el área de Tecnologías.
-        Capacitación Gestión del conocimiento: esta actividad se desarrolló con una feria de servicios dirigida a toda la comunidad del Instituto.
-        Capacitación de la Biblioteca.
Durante el Cuarto trimestre también se desarrollaron las siguientes capacitaciones que estaban pendientes del tercer trimestre las cuales son: 
-        Inducción y Reinducción: Las cuales fueron 4 jornadas donde se presentaron los temas más importantes de cada dependencia.
-        Capacitación en Lenguaje Inclusivo: Esta capacitación fue dictada por el INCI, gracias al apoyo de la Subdirección de Relacionamiento con el Ciudadano.
-        Capacitación en Aula Virtual: Esta capacitación estuvo a cargo del área de Tecnologías.
-        Capacitación Actualización tributaria, esta capacitación fue impartida por el área de contabilidad y el grupo financiero.
Adicionalmente, para el cuarto trimestre se recopilaron las evidencias de las capacitaciones que se llevaron a cabo, aunque no necesariamente en las fechas establecidas en el plan, pero que sí fueron efectivamente realizadas, las cuales se pueden evidenciar en el Link compartido de las evidencias, podemos evidenciar que de las 22 capacitaciones planeadas en el PIC-V2 fueron realizadas 19 Capacitaciones. 
Teniendo en cuenta lo mencionado podemos identificar un avance en gran medida del plan de capacitación obteniendo un 35,9% para este ultimo trimestre.  
También es importante mencionar que durante la vigencia 2025 no se asignó presupuesto específico para actividades de capacitación, como consecuencia, se dejaron de realizar capacitaciones orientadas al fortalecimiento de competencias, oportunidades de actualización y mejora continua. 
</t>
  </si>
  <si>
    <t>Cumplimiento en el plan de previsión de recursos y de vacantes</t>
  </si>
  <si>
    <t>Establecer el grado de cumplimiento en el cubrimiento de vancantes que tenga la entidad dentro de la vigencia</t>
  </si>
  <si>
    <t>(Cantidad de vacantes cubiertas / Total vacantes generadas en el periodo)*100</t>
  </si>
  <si>
    <t>Informe de vacantes</t>
  </si>
  <si>
    <t>https://drive.google.com/drive/folders/1hINU48VvYpHyPFVYH7UajqUB2uAczj8d</t>
  </si>
  <si>
    <t xml:space="preserve">En el primer trimestre se cubrieron 3 vacancias definitivas, de las cuales 1 era LNR (asesor de despacho código 1020 grado 06 en enero) y 2 nombramientos en provisionalidad en el mes de enero. Para el mes de febrero, no aplica el indicador, porque no hay actividad programada en el plan. Para el mes de marzo se consolida información para informe trimestral a la secretaría general en el mes de abril.
En el segundo trimestre se cubrieron 3 vacantes definitivas, 1 de LNR correspondiente al empleo Subdirector de Investigaciones y 2 vacantes de carrera administrativa, las cuales fueron ocupadas en provisionalidad. Se presenta 1 vacante temporal por encargo del titular del empleo en otro empleo. Siguen vacantes de jefe de oficina de control interno y trabajador oficial. En el informe se detallan las situaciones de las vacantes.
En el tercer trimestre se expiden y publican los decretos 0993 de 0994 de 2025, por los cuales se modifica la estructura del ICANH y se establece la planta de personal del ICANH. En el informe queda las situación actual de las vacantes existentes del ICANH con corte a set. 30
Durante el cuarto trimestre se presentó la renuncia de la Secretaria General, código 0037, grado 16, Dra. Sandra Milena Montoya Amariles, efectiva a partir del 10 de octubre de 2025, la cual fue aceptada mediante la Resolución No. 1344 del 09 de octubre de 2025.
Posteriormente, se efectuó la vinculación de la señora Ana Silvia Olano Aponte en el cargo de Secretaria General, código 0037, grado 16, a partir del 18 de noviembre de 2025, conforme a lo establecido en el Acta No. 272 de la misma fecha.
Adicionalmente, si bien el Ministerio de Hacienda y Crédito Público procederá al descongelamiento de los recursos correspondientes al rediseño institucional aprobado mediante los Decretos Nos. 0993 y 0994 de 2025, de manera previa se adelantaron los procesos de encargo de servidores públicos con derecho preferencial de Carrera Administrativa, en atención a la normativa vigente.
</t>
  </si>
  <si>
    <t>Cumplimiento en el plan de seguridad y salud en el trabajo</t>
  </si>
  <si>
    <t>Establecer el grado de cumplimiento del plan de seguridad y salud en el trabajo frente a la planeación del mismo.</t>
  </si>
  <si>
    <t>(Cantidad de actividades de SST ejecutadas / Total actividades de SST planeadas)*100</t>
  </si>
  <si>
    <t>Plan de seguridad y salud en el trabajo</t>
  </si>
  <si>
    <t>PLAN DE SEGURIDAD Y SALUD EN EL TRABAJO</t>
  </si>
  <si>
    <t>Durante el primer trimestre se ejecutaron 28 de las 29 actividades programadas. La actividad pendiente corresponde a la gestión de capacitación del personal de los parques arqueológicos, con énfasis en el mantenimiento preventivo de herramientas de potencia (guadañas y motosierras). Esta capacitación deberá coordinarse con el equipo de Infraestructura, dado que su contenido es de carácter técnico especializado.
Durante el segundo trimestre se ejecutaron 30 de las 41 actividades programadas, que, sumadas a las 28 del primer trimestre, arrojan un total de 58 actividades ejecutadas de las 163 contempladas para la vigencia. Las actividades no realizadas fueron reprogramadas para el mes de agosto, debido a que dependen de trámites en curso con otras áreas (Infraestructura y Contratos). En los soportes adjuntos se presentan los avances mensuales por tema, y en la carpeta correspondiente al mes de junio se encuentra el consolidado acumulado con la información comprendida entre enero y junio.
Durante el tercer trimestre se ejecutaron 91 de las 127 actividades programadas. Las actividades pendientes corresponden principalmente a inducción y reinducción, las cuales se ejecutarán en el mes de octubre. Asimismo, se reprogramaron actividades relacionadas con la entrega de elementos de protección personal y dotación del personal. Aunque el contrato se encuentra en proceso de ejecución, estas actividades permanecen pendientes mientras se adelantan las etapas de recepción, clasificación y envío a cada uno de los parques arqueológicos.
Durante el cuarto trimestre se ejecutaron ciento diecisiete (117) de las ciento veintisiete (127) actividades programadas, lo que representa un nivel de avance significativo frente a la planeación establecida. Las actividades pendientes corresponden principalmente a la entrega de informes consolidados de gestión, los cuales se encuentran en proceso de validación y firma por parte de la Secretaría General.
Adicionalmente, se tenían programadas capacitaciones que no fueron ejecutadas, debido a la realización de una auditoría externa liderada por el área de Planeación, la cual demandó la priorización de gestiones operativas y administrativas, impactando los tiempos disponibles para el desarrollo de las actividades previstas.
No obstante, considerando el volumen de actividades ejecutadas y el cumplimiento de la normativa vigente a nivel nacional, el nivel de cumplimiento del plan se considera satisfactorio frente a la proyección realizada. En este contexto, se recomienda fortalecer el equipo encargado de la implementación y ejecución del SG-SST mediante la vinculación de al menos una (1) persona adicional, con el fin de garantizar la atención oportuna del plan de mejoramiento, el plan de trabajo 2026 y las actividades operativas recurrentes propias del Sistema de Gestión de Seguridad y Salud en el Trabajo.</t>
  </si>
  <si>
    <t>Cumplimiento de la política de Integridad</t>
  </si>
  <si>
    <t>Establecer el grado de implementación y mejora de la política MIPG de integridad en la entidad</t>
  </si>
  <si>
    <t>De acuerdo a la formulación establecido por el DAFP para la calificación de la política de integridad</t>
  </si>
  <si>
    <t>Puntos</t>
  </si>
  <si>
    <t>FURAG política INT
Resultado IDI de la política INT</t>
  </si>
  <si>
    <t>https://drive.google.com/file/d/1yz446PS1WA_-2PRmJKioeSTeJjoqoTuZ/view?ts=68780f36</t>
  </si>
  <si>
    <t xml:space="preserve">El Índice de Integridad del ICANH presenta un resultado de 63,2 puntos, situándose significativamente por debajo del promedio de su grupo par, que es de 84,2 puntos. Se evidencia una brecha de 21 puntos, lo cual revela que la integridad es una de las áreas de mayor vulnerabilidad institucional dentro del Modelo Integrado de Planeación y Gestión (MIPG) y la generación de compromisos de mejora continua.
El ICANH enfrenta un riesgo reputacional y operativo derivado de una cultura de integridad no consolidada y poco apropiada, entre otras cosas por el poco tiempo de divulgación y consolidación del código de integridad (en la vigencia 2025). Se recomienda priorizar estrategias de pedagogía vivencial y liderazgo colaborativo para cerrar la brecha del cambio cultural con respecto a la transparencia y la integridad, que actualmente es el principal reto del índice general del ICANH y las mejoras acumuladas y sustanciales en el índice general de desempeño en el FURAG 2025.
La entidad ha logrado blindarse documentalmente (altos puntajes en riesgos y transparencia pasiva), pero ha descuidado el factor humano, la adherencia institucional y la gestión para el cambio de paradigmas, generando una cultura donde se cumplen las normas por compromiso normativo (conflicto de interés) y no por convicción y/o apropiación de los valores del código de integridad (cambio cultural).  SOPORTE DEL ANÁLISIS: Análisis del Índice de Integridad
</t>
  </si>
  <si>
    <t>El plan de mejora que se tenía asociado a lograr mejorar el futuro puntaje de esta política se cumplió solo en un 71% por ende y si mantienen lo que ya habían logrado avanzar en esta política se espera que almenos suba a esta misma calificación pero no a un nivel de aceptable como se esperaba con el cumplimiento total de las actividades del plan previamente planteado.</t>
  </si>
  <si>
    <r>
      <rPr>
        <b/>
        <sz val="9"/>
        <color theme="1"/>
        <rFont val="Arial"/>
        <family val="2"/>
      </rPr>
      <t xml:space="preserve">Observaciones - Análisis del resultado 
</t>
    </r>
    <r>
      <rPr>
        <b/>
        <sz val="9"/>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</si>
  <si>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Oportunidad en la gestión contractual con Persona Natural</t>
  </si>
  <si>
    <t>Realizar el seguimiento a la gestión contractual con persona natural con el fin de adelantar la adecuada y oportuna operación de la entidad.</t>
  </si>
  <si>
    <t>(Número de contratos de prestación de servicios profesionales y de apoyo a la gestión con persona natural tramitados dentro de los quince días calendarios siguientes a la fecha de radicación por correo electrónico al área funcional de contratos y convenios / total de solicitudes contratos de prestación de servicios profesionales y de apoyo a la gestión con persona natural) x 100</t>
  </si>
  <si>
    <t>Mensual con seguimiento semestral</t>
  </si>
  <si>
    <t>Registro de trámites / base de contratación 2024/ SECOP II</t>
  </si>
  <si>
    <t>SOPORTE INDICADORES PN2025.xlsx</t>
  </si>
  <si>
    <t>Se evidencia que el área funcional de contratos y convenios cumple con los tiempos establecidos en la gestión de los procesos de contratación de persona naturales.</t>
  </si>
  <si>
    <t>Indicador a revisar frente a la realidad del proceso ya que solo mide el final del mismo y no desde su inicio lo que puede estar generano una diferencia que no se está mapeando y puede estar desvirtuando el indicador.</t>
  </si>
  <si>
    <t>Oportunidad en la gestión contractual con Persona Jurídica</t>
  </si>
  <si>
    <t>Realizar el seguimiento a la gestión contractual con persona jurídica de manera oportuna para adelantar la operación de la entidad.</t>
  </si>
  <si>
    <t>(Número de procesos con persona jurídica publicados en SECOP II / número de procesos radicados por ORFEO publicados ocho días calendario en SECOP II) x 100</t>
  </si>
  <si>
    <t>Base de trámites / Base de seguimiento procesos.</t>
  </si>
  <si>
    <t>N/A</t>
  </si>
  <si>
    <t>SOPORTE INDICADORES PROCESOS2025.xlsx</t>
  </si>
  <si>
    <t>Para el mes de enero y noviembre no se llevaron a cabo procesos de contratación con personas jurídicas. El área funcional de contratos y convenios ha demostrado una gestión que cumple con los tiempos establecidos para la publicación de los procesos de contratación. No obstante, es importante considerar las intermitencias presentadas en la plataforma SECOP II, las cuales generaron inconvenientes en la gestión contractual de la entidad para los meses de febrero y marzo.
Para el mes de octubre se evidencia un porcetaje del 66,6% debido a que se presento un reproceso con el área para la suscrición de una contratación directa.</t>
  </si>
  <si>
    <t>Eficacia en la ejecución presupuestal de convenios con recursos</t>
  </si>
  <si>
    <t>Realizar seguimiento al cumplimiento de la ejecución presupuestal de los convenios con recursos y firmados *oportunamente, con el fin de generar las alertas oportunas con el fin de tomar las medidas pertinentes.
*  Firmados hasta el mes de junio</t>
  </si>
  <si>
    <t>(valor desembolsado/ valor programado) x 100 desagregado por área/dependencia</t>
  </si>
  <si>
    <t>≥ 84% Satisfactorio
&gt;70 y 84 Aceptable
≤ 70 Deficiente</t>
  </si>
  <si>
    <t>Base de convenios contra lo planeado por las áreas.</t>
  </si>
  <si>
    <t>Soporte indicador ejecución presupuestal de convenios con recursos.xlsx</t>
  </si>
  <si>
    <t>Se evidencia que la ejecución presupuestal de los convenios suscritos a la fecha del 30 de septiembre de 2025, muestra un cumplimiento del 100% conforme a las formas de pago pactadas. Adicionalmente, se ha emitido una alerta a los supervisores para el seguimiento de los pagos de convenios que se encuentran dentro del plazo acordado.
Para el cuarto trimestre de la vigencia se evidencia un cumplimiento del 79% en la ejecución presupuestal relacionada con los recursos para convenios. Es necesario señalar que el 21% restante se pagará contra la reserva presupuestal y los respectivos informes finales que debe incluir el mes de diciembre deacuerdo a la forma de pago pactada, dando cumplimiento al 100% del pago total de los convenios suscritos.</t>
  </si>
  <si>
    <t>Se debe continuar la medición haciendo la retroalimentación al proceso de Articulación y cooperación interinstitucional para que se gestionen a tiempo los recursos de las alianzas que apliquen.</t>
  </si>
  <si>
    <t>Monitorear y comparar la cantidad de modificaciones solicitadas al Plan Anual de Adquisiciones por las áreas, con el fin de identificar acciones de mejora en la  planificación del PAA.</t>
  </si>
  <si>
    <t>(Total de líneas modificadas* por área / total de líneas programadas en el Plan Anual de Adquisiciones) x 100
*aprobadas en cómite de contratación</t>
  </si>
  <si>
    <t>Mensual con seguimiento trimestral</t>
  </si>
  <si>
    <t xml:space="preserve">
≤ 20% Aceptable</t>
  </si>
  <si>
    <t>Solicitud Modificación PAA y matriz consolidada</t>
  </si>
  <si>
    <t>SOPORTE INDICADOR PAA</t>
  </si>
  <si>
    <r>
      <rPr>
        <sz val="8"/>
        <color theme="1"/>
        <rFont val="Arial"/>
        <family val="2"/>
      </rPr>
      <t xml:space="preserve">El indicador muestra un desempeño promedio, manteniéndose generalmente por debajo de 20%, sin embargo, se observa que, para el mes de enero (27%) y mayo (15%), se hace notable el aumento significativo que llevó a un mayor número de modificaciones del PAA en estos meses, debido al flujo de procesos de contratación en donde es normal la posibilidad de ajustes a  ítems como los siguientes: Inclusión de nuevas líneas, Eliminación de líneas, Modificaciones de valor, Modificaciones de plazo y fecha de contratación.
Esto evidendicia que se debe mejorar la planeación inicial por parte de las dependencias que normalmente se realiza en los meses finales de la vigencia anterior. </t>
    </r>
    <r>
      <rPr>
        <b/>
        <sz val="8"/>
        <color theme="1"/>
        <rFont val="Arial"/>
        <family val="2"/>
      </rPr>
      <t>Se Identifica que las áreas con recurrencia en solicitudes son Gestión del Patrimonio, Secretaría General, Subdirección de Investigaciones y Subdirección de Apropiación.</t>
    </r>
    <r>
      <rPr>
        <sz val="8"/>
        <color theme="1"/>
        <rFont val="Arial"/>
        <family val="2"/>
      </rPr>
      <t xml:space="preserve">
Para lo sucedido en el tercer y cuatro trimestre se evidencia que en los demás meses las solicitudes de modificación por una u otra causa enunciada se mantuvieron por debajo de la meta del indicador, correspondiente a menor al 20%. Sólo se destaca secundariamente el mes de agosto con un 7%. 
A partir de la constancia en el control y seguimiento sin mayores novedades; se reitera la necesidad de la eliminación de este indicador que  no está directamente relacionado con la iniciativa en la gestión del área funcional, ya que aunque haya un compromiso previo para el cargue del PAA a la plataforma del SECOP, este es el último paso de una cadena de gestiones de otras áreas. Además, teniendo en cuenta las prácticas que se registran en otras entidades a través del modelo del MIPG se entiende que es la OAP quien hace la desagregación presupuestal y la respectiva asignación y validación de recursos a las áreas funcionales y subdirecciones, por lo cual a la fecha este indicador depende de un seguimiento apartado de los directos responsables de los puntos de control en la consolidación del PAA final.</t>
    </r>
  </si>
  <si>
    <t>No se está realizando un análisis profundo y adecuado del resultado del indicador. Según la evidencia cargada las modificaciones al PAA de quien el responsable es el Proceso de Gestión Contractual, durante el 2025 fueron 383 que si bien en porcentaje y frente a la meta planteada la cual se estableció para determinar una línea base, es decir no sobre hechos reales, no se supera sino en el mes de enero, si se logra evidenciar una clara inadecuada planeación de las áreas que en el análisis de este indicador es lo que se esperaría encontrar especificarse e informarse para que en conjunto se logre mejorar ir bajando este tipo de prácticas inadecuadas de modificar y mover una y otra vez lo inicialmente organizado por las áreas como se observa tomando los dos puntajes más altos en cada mes:
Enero: Patrimonio 48 y Secretaría 32
Febrero: Apropiación: 12 - Secretaría: 12
Marzo: Subdireccion de Investigaciones 19, Secretaría 16
Abril: Subdireccion de Investigaciones 6, Secretaría 4
Mayo: Subdireccion de Investigaciones 18, Secretaría 19
Junio: Secretaría 10, Apropiación 8
Julio: Secretaría 6, Patrimonio 3
Agosto: Patrimonio 18, Secretería 4
Septiembre: Secretería 9, Patrimonio 8
Octubre: Secretería 6, Patrimonio 3
Noviembre: Comite del 28 y sin información
Diciembre: Secretería 5, Patrimonio 1
Si es necesario articular acciones o estrategia a implementar con otros procesos se debe documentar en estos análisis y en conjunto entregar información para que al menos desde la alta dirección definan si toman o no decisiones al respecto de las cifras compartidas, de lo contrario solo es un trámite administrativo sin valor alguno.</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</si>
  <si>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</si>
  <si>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Medir el cumplimiento de las actividades del mantenimiento de la infraestructura</t>
  </si>
  <si>
    <t xml:space="preserve">(No. Actividades del plan de mantenimiento ejecutadas dentro de los tiempos establecidos*/ actividades programadas) x 100 
*Cronograma establecido en el plan de mantenimiento </t>
  </si>
  <si>
    <t>Cuatrimestral
Acumulado</t>
  </si>
  <si>
    <t>≥ 90% SOBRESALIENTE
≥ 75% ACEPTABLE
≥ 70 DEFICIENTE
Como mínimo 33,33% en cada cuatrimestre</t>
  </si>
  <si>
    <t>Plan de mantenimiento</t>
  </si>
  <si>
    <t>https://drive.google.com/drive/u/1/folders/1sQR8zxfX6tvxBLbxCiEb_YGSyIm2RHVS</t>
  </si>
  <si>
    <r>
      <rPr>
        <b/>
        <sz val="8"/>
        <color theme="1"/>
        <rFont val="Arial"/>
        <family val="2"/>
      </rPr>
      <t xml:space="preserve">PRIMER CUATRIMESTRE
</t>
    </r>
    <r>
      <rPr>
        <sz val="8"/>
        <color theme="1"/>
        <rFont val="Arial"/>
        <family val="2"/>
      </rPr>
      <t xml:space="preserve">Según el Plan de Mantenimineto se programaron 29 actividades, y al cierre de la gestión realizada en el primer cuatrimestre de la vigencia 2025, se realizaron 28 actividades, lo cual representa un nivel de ejecucion del 96,55% y un avance del 32,18% de las 184 actividades programadas en el plan de mantenimiento para la vigencia 2025.
De acuerdo al cronograma y seguimiento se reportaran los mantenimientos en equipos y herramientas a partir del 2do semestre 2025, por otra parte de acuerdo al cronograma correspondiente a proyectos estrategicos relacionados en el plan de mantenimiento vigencia 2025 se realizaron las 2 actividades programadas para este trimestre, mesas de trabajos y levantamiento de necesidades espaciales correspondientes a la adecuacion y modernización de la bodega en el parque arqueologico Santa Maria de la Antigua del Darién.
Para el primer cuatrimestre 2025 de acuerdo al cronograma en el mantenimiento de vehiculos se tenian programadas 5 actividades las cuales deberan reprogramarse teniendo encuenta que se estan adelantando las gestiones para el proceso contractual correspondiente.
Es importante destacar que el plan se encuentra actualmente en proceso de revisión y aprobación por parte de la OAP, para el reporte se toman las actividades del cronograma que hace parte constitutiva del plan con el fin de garantizar que las actividades contempladas respondan eficazmente a las necesidades operativas en sedes administrativas y parques arqueologicos. Una vez aprobado, se continuará con la implementación y seguimiento riguroso para asegurar la optimización y conservación adecuada de la infraestructura.  
Así mismo, y según lo establecido en el cronograma de mantenimiento del parque automotor de la entidad, se han venido realizando acciones de gestión contractual necesarias para desarrollar as actividades programadas para el segundo semestre. Cabe resaltar que dicha actividad ha llevado más tiempo del previsto por las complicaciones que ha presentado el mercado ante la falta de cotizaciones por parte de oferentes para adelantar el proceso contractual respectivo.
</t>
    </r>
    <r>
      <rPr>
        <b/>
        <sz val="8"/>
        <color theme="1"/>
        <rFont val="Arial"/>
        <family val="2"/>
      </rPr>
      <t>SEGUNDO CUATRIMESTRE</t>
    </r>
    <r>
      <rPr>
        <sz val="8"/>
        <color theme="1"/>
        <rFont val="Arial"/>
        <family val="2"/>
      </rPr>
      <t xml:space="preserve"> 
Durante el segundo cuatrimestre de 2025 se programaron 44 actividades de mantenimiento de infraestructura, de las cuales se ejecutaron 42, alcanzando un nivel de cumplimiento del 95,45 % y un avance del 31,82% de las 184 actividades programadas en el plan de mantenimiento para la vigencia 2025. Las actividades desarrolladas permitieron garantizar la conservación, el adecuado funcionamiento y la mejora continua de las instalaciones, contribuyendo al cumplimiento de las condiciones técnicas y operativas requeridas para la prestación del servicio institucional.
Así mismo, durante este periodo se adjudicaron los contratos No. 385-2025 y No. 389-2025, correspondientes al mantenimiento del parque automotor y al mantenimiento de equipos y herramientas, respectivamente. En el marco de estos contratos se iniciaron las gestiones de coordinación con los proveedores para la ejecución de las actividades previstas, las cuales contemplan el mantenimiento preventivo y correctivo de los vehículos del parque automotor y maquinaria amarilla del ICANH, incluyendo el suministro de repuestos originales y la actualización de la certificación tecnomecánica, así como el mantenimiento preventivo y correctivo de los equipos de bombeo, generadores eléctricos, sistemas de aire acondicionado, sistema RCI y sistemas de detección de incendios de las sedes del ICANH a nivel nacional, con suministro de repuestos, fortaleciendo las condiciones de seguridad, operatividad y sostenibilidad de la infraestructura institucional.
</t>
    </r>
    <r>
      <rPr>
        <b/>
        <sz val="8"/>
        <color theme="1"/>
        <rFont val="Arial"/>
        <family val="2"/>
      </rPr>
      <t xml:space="preserve">TERCER CUATRIMESTRE
</t>
    </r>
    <r>
      <rPr>
        <sz val="8"/>
        <color theme="1"/>
        <rFont val="Arial"/>
        <family val="2"/>
      </rPr>
      <t xml:space="preserve">Durante el tercer cuatrimestre de 2025 se programaron 111 actividades de mantenimiento de infraestructura, de las cuales se ejecutaron 89, alcanzando un nivel de ejecución del 80,18 %. Este resultado representa un avance del 26,73 % frente al total de 184 actividades contempladas en el Plan de Mantenimiento de la vigencia. Las actividades no ejecutadas durante el periodo obedecen principalmente a la falta de insumos y repuestos requeridos para el desarrollo de las labores de mantenimiento, situación que hizo necesario ajustar la programación inicialmente establecida. En consecuencia, dichas actividades fueron reprogramadas para el primer cuatrimestre de la vigencia 2026.
De igual manera, se informa que durante el tercer cuatrimestre se ejecutó el mantenimiento preventivo de los vehículos, actividades que fueron desarrolladas de conformidad con el cronograma establecido y en el marco de la ejecución del Contrato No. 385-2025. Dichas intervenciones permitieron garantizar el adecuado funcionamiento, la seguridad operativa y la prolongación de la vida útil del parque automotor, contribuyendo así al cumplimiento oportuno de las actividades misionales de la entidad.
Así mismo, se reporta la ejecución del mantenimiento preventivo de los equipos especiales y herramientas, se cumplio al 100% las actividades y se realizan conforme a lo programado y en cumplimiento de las obligaciones derivadas del Contrato No. 389-2025. Estas acciones permitieron asegurar su correcto funcionamiento, disponibilidad operativa y condiciones óptimas de seguridad, garantizando la continuidad y eficiencia en el desarrollo de las labores institucionales.   
</t>
    </r>
    <r>
      <rPr>
        <b/>
        <sz val="8"/>
        <color theme="1"/>
        <rFont val="Arial"/>
        <family val="2"/>
      </rPr>
      <t xml:space="preserve">CONCLUSION 
</t>
    </r>
    <r>
      <rPr>
        <sz val="8"/>
        <color theme="1"/>
        <rFont val="Arial"/>
        <family val="2"/>
      </rPr>
      <t>El análisis de la ejecución de las actividades de mantenimiento (Infraestructura) evidencia un alto nivel de cumplimiento en las sedes ubicadas en Bogotá, donde se alcanzó un 95% de ejecución, reflejando una adecuada planificación, disponibilidad oportuna de recursos y condiciones logísticas favorables para el desarrollo de las intervenciones programadas.
Para el mantenimidento (infraestctura), en los parques arqueológicos se registró un nivel de ejecución del 57,14%,de 49 actividades programadas, solo se desarrollaron 28. Situación atribuible a diversos factores operativos, logísticos y ambientales. Entre los principales condicionantes se encuentran la dificultad en el traslado de insumos y materiales hacia sedes ubicadas en zonas de acceso limitado, así como las condiciones climáticas adversas, las cuales impiden el desarrollo de ciertas actividades de mantenimiento por razones técnicas y de seguridad. Estas circunstancias han requerido ajustes en la programación y reprogramación de actividades, priorizando aquellas intervenciones críticas y garantizando el uso eficiente de los recursos disponibles.
No obstante, las actividades no ejecutadas no representan un incumplimiento del plan, sino una reorganización técnica de la programación, orientada a asegurar que las intervenciones se realicen en condiciones adecuadas que garanticen su calidad, durabilidad y seguridad.
Por otra parte, se identifica que los tiempos de ejecución asociados al mantenimiento de vehículos, así como al mantenimiento de equipos y herramientas, pueden presentar variaciones, en razón de los procedimientos administrativos y técnicos requeridos para la contratación de mano de obra calificada, indispensable para la correcta ejecución de este tipo de servicios. En este sentido, si bien durante el primer cuatrimestre de la vigencia se adelantaron de manera integral las etapas del proceso precontractual, la ejecución de las actividades se materializó principalmente en los cuatrimestres siguientes, conforme a los tiempos necesarios para la formalización contractual y el inicio efectivo de las obligaciones por parte de los contratistas.
Esta dinámica responde a la naturaleza especializada de los servicios requeridos y no afecta el cumplimiento de los objetivos del plan de mantenimiento, toda vez que permite asegurar la idoneidad técnica del personal contratado, la calidad de las intervenciones y el adecuado uso de los recursos institucionales</t>
    </r>
  </si>
  <si>
    <t>En general no es fácil realizar el seguimiento del plan y se observa que la totalidad de acciones cambia en el tiempo lo cual no es coherente pues la programación no se debe modificar, se sugieren revisar esto y contar el avance de cada medición frente a un total que no cambie y frente a una gran actvidad no desglosada y estipulada en el plan inicial (no se deben contar las veces que se ejecuta una misma actividad en varios meses,  ni cambiar la totalidad de las actividades del plan). Lo más importante es que se esté gestionando con dicha cifra y que las reprogramaciones se vean en la siguiente vigencia con el debido sustento.</t>
  </si>
  <si>
    <t>(Actividades ejecutadas dentro del tiempo establecido*/ actividades programadas) x 100
 * Cronograma PIGA</t>
  </si>
  <si>
    <t>Trimestral
Acumulado</t>
  </si>
  <si>
    <t>ANUAL
≥ 90% SOBRESALIENTE
≥ 75% ACEPTABLE
≥ 70 DEFICIENTE</t>
  </si>
  <si>
    <t>https://drive.google.com/drive/folders/19UxH-ss1sUvCeRy7A0pqjehSMzIplYoL?usp=sharing</t>
  </si>
  <si>
    <t xml:space="preserve">
Para el tercer trimestre, se registra un avance del 7% en la ejecución del plan de actividades. Durante este mismo periodo, el Comité Directivo aprobó la propuesta del Plan de Actividades, junto con su objeto y alcance, lo que permitió consolidar de manera significativa los avances en la identificación del consumo de agua y energía en cada una de las sedes del ICANH.
Asimismo, se llevó a cabo la socialización de los resultados mediante una capacitación virtual, orientada a fortalecer el conocimiento y la participación del personal en torno a la gestión ambiental institucional.
Estos resultados constituyen un insumo clave para la planeación estratégica y el plan de trabajo del componente ambiental, ya que el diagnóstico desarrollado servirá como base para la proyección y consolidación del ICANH como una entidad sostenible, comprometida con la eficiencia en el uso de los recursos y con un alto sentido de apropiación hacia la cultura ambiental.
De cara al cuarto trimestre, se prevé el cierre de las actividades programadas, enfocando los esfuerzos en la implementación de acciones de mejora continua y en el seguimiento a los indicadores de consumo, con el propósito de fortalecer el desempeño ambiental institucional y garantizar el cumplimiento integral de los objetivos propuestos para la vigencia.</t>
  </si>
  <si>
    <t>Establecer la gestión de las áreas frente al resultado de los inventarios ejecutados por el área de almacén</t>
  </si>
  <si>
    <t>Número de inventarios reportados sin novedad de pérdida o daño de bienes y activos de la entidad</t>
  </si>
  <si>
    <t xml:space="preserve"> VALOR ABSOLUTO	</t>
  </si>
  <si>
    <t>SEMESTRAL</t>
  </si>
  <si>
    <t xml:space="preserve">No aplica </t>
  </si>
  <si>
    <t>Reporte de inventarios del Módulo de activos del aplicativo contable</t>
  </si>
  <si>
    <t>https://drive.google.com/drive/folders/1AwrIfSrdLL_EV5u6gdJWbD20Wz3OGHV0?usp=drive_link</t>
  </si>
  <si>
    <t>Durante el primer trimestre se realizaron 3 inventarios: Sede administrativa, Sede Misional y a la Bodega Boyacá Real. En el ejercicio de verificación de los inventarios no se encontró ninguna novedad.
Durante el mes de mayo se llevaron a cabo los inventarios correspondientes a las áreas de Gestión Documental y Casa Nueva. 
En el mes de junio, se realizaron los inventarios en las oficinas regionales de Santa Marta y Tumaco, para el mes de julio, se tiene programada la ejecución del inventario en el parque de Teyuna, con el fin de verificar y actualizar el inventario del parque.  Además se realizó un inventario de contingencia para el caso de Carlos Reina del Grupo de Parimonio dado el cambio de coordinador del área que se presentó. Sumando esta contingencia, para el cierre del primer semestre de la vigencia se reportan un total de 10 inventarios.
En cuanto a los inventarios actualizados correspondientes al segundo semestre, se completaron un total de 6 inventarios de bienes devolutivos, estos se realizaron en las siguientes fechas y sedes, principalmente en parques arqueológicos.
Julio: Ciudad Perdida - Teyuna
Agosto: Tierradentro y San Jose del Guaviare 
Septiembre: (Alto de Ídolos y Piedras) y San Agustín.
Diciembre: Santa María de la Antigua del Darién</t>
  </si>
  <si>
    <t>El tema de activos es vital en la entidad y este indicador no genera mejora continua ni cumple algún aspecto de control que permita tomar acciones frente al riesgo que se tiene documentado, se debe cambiar</t>
  </si>
  <si>
    <t>Oportunidad en la expedición de los tiquetes</t>
  </si>
  <si>
    <t xml:space="preserve">Medir la oportunidad* en la expedición de los tiquetes solicitados a la Secretaria General
*Plazo de dos días hábiles antes del viaje. </t>
  </si>
  <si>
    <t>(Número de tiquetes expedidos oportunamente/Número de tiquetes solicitados) *100</t>
  </si>
  <si>
    <t>≥ 90% SOBRESALIENTE
≥ 75% ACEPTABLE
≥ 70 DEFICIENTE</t>
  </si>
  <si>
    <t>Matriz de seguimiento interno, interno a la soicitud de comisiones.</t>
  </si>
  <si>
    <t>https://drive.google.com/drive/folders/1QAFmH9TfSVKhEtQEPmOEb9EQkyvsa8PA?usp=sharing</t>
  </si>
  <si>
    <r>
      <rPr>
        <sz val="8"/>
        <color theme="1"/>
        <rFont val="Arial"/>
        <family val="2"/>
      </rPr>
      <t xml:space="preserve">Para el </t>
    </r>
    <r>
      <rPr>
        <b/>
        <sz val="8"/>
        <color theme="1"/>
        <rFont val="Arial"/>
        <family val="2"/>
      </rPr>
      <t>primer trimestre</t>
    </r>
    <r>
      <rPr>
        <sz val="8"/>
        <color theme="1"/>
        <rFont val="Arial"/>
        <family val="2"/>
      </rPr>
      <t xml:space="preserve"> de la vigencia 2025, se presenta un cumplimiento del 98%, toda vez que durante el primer trimestre se solicitaron 86 tiquetes desde las áreas,  y se expidieron 85 tiquetes antes de dos dias de la fecha de viaje. 
No se requirió una acción correctiva frente al tiquete que no cumplio con lo establecido en el indicador , toda vez que su ocurrencia obedeció a un caso de fuerza mayor, debidamente justificado y autorizado por la Subdirectora de Apropiación. 
Como evidencia del cumplimiento reportado se anexa- Matriz de seguimiento interno a la solicitud de comisiones. (formato exel) y justificación remitida por la Subdirección de apropiación. 
</t>
    </r>
    <r>
      <rPr>
        <b/>
        <sz val="8"/>
        <color theme="1"/>
        <rFont val="Arial"/>
        <family val="2"/>
      </rPr>
      <t>Para el segundo trimestre de la vigencia 2025,</t>
    </r>
    <r>
      <rPr>
        <sz val="8"/>
        <color theme="1"/>
        <rFont val="Arial"/>
        <family val="2"/>
      </rPr>
      <t xml:space="preserve"> se presenta un cumplimiento del 100 %, toda vez que durante el segundo  trimestre se solicitaron  335 tiquetes desde las áreas,  y se expidieron 335 tiquetes antes de dos dias de la fecha de viaje cumpliendo con el objetivo del indicador de medir la oportunidad con la solicitud mínimo de 2 días hábiles antes del viaje.
</t>
    </r>
    <r>
      <rPr>
        <b/>
        <sz val="8"/>
        <color theme="1"/>
        <rFont val="Arial"/>
        <family val="2"/>
      </rPr>
      <t>Seguimiento tercer  trimestre</t>
    </r>
    <r>
      <rPr>
        <sz val="8"/>
        <color theme="1"/>
        <rFont val="Arial"/>
        <family val="2"/>
      </rPr>
      <t xml:space="preserve">:  Para el tercer  trimestre de la vigencia 2025, se presenta un cumplimiento del 95 %, toda vez que durante el tercer trimestre  se solicitaron  216 tiquetes desde las áreas,  y se expidieron  205 tiquetes antes de dos dias de la fecha de viaje. No se requirió una acción correctiva frente a los 11 tiquetes no expedidos en dos dias antes del viaje, toda vez que su ocurrencia obedeció a tres casos de invitados a los cuales se tuvieron que compar tiquetes con el inicio del nuevo contrato y 5 casos de agendas directivas y 3 tiquetes en los cuales se realizó cambio de itinerario.  
</t>
    </r>
    <r>
      <rPr>
        <b/>
        <sz val="8"/>
        <color theme="1"/>
        <rFont val="Arial"/>
        <family val="2"/>
      </rPr>
      <t>Seguimiento cuarto trimestre</t>
    </r>
    <r>
      <rPr>
        <sz val="8"/>
        <color theme="1"/>
        <rFont val="Arial"/>
        <family val="2"/>
      </rPr>
      <t xml:space="preserve">:  Para el cuarto trimestre de la vigencia 2025, se presenta un cumplimiento del 91%, toda vez que durante el periodo reportado  se solicitaron  223 tiquetes desde las áreas,  y se expidieron 223 tiquetes </t>
    </r>
    <r>
      <rPr>
        <sz val="8"/>
        <color rgb="FFFF0000"/>
        <rFont val="Arial"/>
        <family val="2"/>
      </rPr>
      <t>antes de dos días de la fecha de viaje.</t>
    </r>
    <r>
      <rPr>
        <sz val="8"/>
        <color theme="1"/>
        <rFont val="Arial"/>
        <family val="2"/>
      </rPr>
      <t xml:space="preserve"> No se requirió una acción correctiva frente a los 20 tiquetes no expedidos en dos días antes del viaje, toda vez que su ocurrencia obedeció a  un (1) caso de  un invitado, quien confirmo el itinerario un día antes del evento, tres (3) tiquetes que tuvieron cambio de itinerario, debido a modificaciones en las agendas inicialmente programadas, cinco (5) tiquetes correspondientes a la atención de una agenda directiva, siete (7) tiquetes de la Subdirección de Patrimonio en los cuales la solicitud obedeció a la confirmación de la agenda por parte de la entidad  organizadora del evento, con menos de dos días.  (4) tiquetes de la Subdirección de Apropiación social, para los cuales se encontró  disponibilidad de vuelos con menos de dos días de inicio de la comisión. </t>
    </r>
  </si>
  <si>
    <t>SEGUIMIENTO Y ANÁLISIS
LÍDER DE PROCESO O DELEGADO ITRIMESTRE</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</si>
  <si>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</si>
  <si>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Registro de incidentes para el periodo 2024</t>
  </si>
  <si>
    <t>https://docs.google.com/spreadsheets/d/1COtz9_2zqQdF_xo8WqTLhKybC9Ttg8LM/edit?pli=1&amp;gid=1046128378#gid=1046128378</t>
  </si>
  <si>
    <r>
      <rPr>
        <b/>
        <sz val="8"/>
        <color theme="1"/>
        <rFont val="Arial"/>
        <family val="2"/>
      </rPr>
      <t>1. Durante el primer trimestre de 2025:</t>
    </r>
    <r>
      <rPr>
        <sz val="8"/>
        <color theme="1"/>
        <rFont val="Arial"/>
        <family val="2"/>
      </rPr>
      <t xml:space="preserve">
- Para el mes de enero se presento caida en el servicio de internet por fallas de fibra optica del proveedor externas y agendas a la entidad.
- Para el mes de febrero se presento fallas en el sistema de información de Orfeo lo cual fue necesario montar de nuevo el servicio en un nuevo servidor, por otro lado se presento caidas en el servicio de internet por reparaciones y configuraciones externas del proveedor
- Para el mes de marzo se presento caida en el servicio de red e internet por cambio de servidores controladores de dominio.
Es importante destacar que, con el seguimiento realizado y reportado en la matriz adjunta al reporte, se logró dar solución efectiva a las diferentes fallas presentadas. En tal sentido, durante el primer trimestre del año 2025, en promedio se tuvo un funcionamiento efectivo de los servicios TI, las plataformas y sistemas de información del 98%.
</t>
    </r>
    <r>
      <rPr>
        <b/>
        <sz val="8"/>
        <color theme="1"/>
        <rFont val="Arial"/>
        <family val="2"/>
      </rPr>
      <t>2. Durante el segundo trimestre de 2025:</t>
    </r>
    <r>
      <rPr>
        <sz val="8"/>
        <color theme="1"/>
        <rFont val="Arial"/>
        <family val="2"/>
      </rPr>
      <t xml:space="preserve">
- Para el mes de abril se presento varias caidas en las plataformas de la entidad por temas de seguridad correspondiente a boots que realizaban peticiones recurrentes, se implemto el servicio WAF para bloquear dichas peticiones. 
- Para el mes de mayo se presento una caida en el servicio de telefonia por falla del plan movil que se contrato para la casita del museo. Se proporciono 2 SIM CARD por parte del proveedor. 
- Para el mes de Junio no se presento caidas en ningun servicio de TI
Es importante destacar que, con el seguimiento realizado y reportado en la matriz adjunta al reporte, se logró dar solución efectiva a las diferentes fallas presentadas. En tal sentido, durante el segundo trimestre del año 2025, en promedio se tuvo un funcionamiento efectivo de los servicios TI, las plataformas y sistemas de información del 99%. Durante el segundo trimestre de 2025, los servicios de tecnologías de la información de TI presentaron un excelente desempeño en cuanto a disponibilidad, alcanzando un promedio del 99%, lo que garantiza una continuidad operativa. Aunque se registraron 414 horas de indisponibilidad en los 25 servicios evaluados, este dato refleja una gestión efectiva de incidentes y una alta confiabilidad en las plataformas y sistemas institucionales. Para continuar mejorando y mantener estos altos niveles de servicio, estamos trabajando en la optimización de nuestros sistemas de información, reduciendo riesgos de fallas y mejorando aspectos clave como la conectividad, mediante la implementación de respaldos y redundancias que nos permitan estar completamente preparados ante cualquier posible interrupción.
</t>
    </r>
    <r>
      <rPr>
        <b/>
        <sz val="8"/>
        <color theme="1"/>
        <rFont val="Arial"/>
        <family val="2"/>
      </rPr>
      <t>3. Durante el tercer trimestre de 2025:</t>
    </r>
    <r>
      <rPr>
        <sz val="8"/>
        <color theme="1"/>
        <rFont val="Arial"/>
        <family val="2"/>
      </rPr>
      <t xml:space="preserve">
- Para el mes de Julio no se presentó caídas en ningún servicio de TI.
- Para el mes de agosto (04) se presentó caída en el servicio de internet principal por fallas eléctricas en el centro de datos de la sede principal afectando el servicio de red LAN y WAN. Adicionalmente se presenta de nuevo caída el 27 de agosto en el servicio de internet por malas configuraciones realizadas por el proveedor, aun así, se mitigo la indisponibilidad del servicio a través del Internet backup contratado con el proveedor de Espacios y Redes
- Para el mes de septiembre no se presentó caídas en ningún servicio prestado desde TI.
</t>
    </r>
    <r>
      <rPr>
        <b/>
        <sz val="8"/>
        <color theme="1"/>
        <rFont val="Arial"/>
        <family val="2"/>
      </rPr>
      <t>4. Durante el cuarto trimestre</t>
    </r>
    <r>
      <rPr>
        <sz val="8"/>
        <color theme="1"/>
        <rFont val="Arial"/>
        <family val="2"/>
      </rPr>
      <t xml:space="preserve">
- En el mes de Octubre se presento caida e indisponibilidad en el servicio de internte y VPN por la instalacion de un equipo router con el fin de realizar la unión de dos o más enlaces de internet para que funcionen como uno solo y la velocidad de navegacion sea mayor; y la otra caida prentada por bloqueo en pueto WAN del firewall. Por otro lado, se presento caida en la en el sitio de estimulos por una instalacion realizada en ambiente productivo.
- En el mes de noviembre se presentó una caída en el servicio de internet principal, lo que afectó los trámites bancarios del grupo financiero. No obstante, la navegación fue respaldada y el servicio continuó funcionando con normalidad gracias a la activación del canal de respaldo (backup). Por otro lado, tras la caída del servicio principal, se presentó una afectación en la conexión VPN, ya que esta solo enrutaba a través del canal principal. En consecuencia, se realizó la actualización correspondiente para permitir su funcionamiento también a través del canal de respaldo. 
- En el mes de diciembre se presento caida en lo sitios de Biblioteca y Geovisor afectando la disponibilidad y consulta de los sitios, esta falla debido al vencimiento del certificado SSL a lo que se tramito con el proveedor la expedicion de nuevo del certificado SSL. Aunque se vieron afectados dos plataformas ambas no presentaron el 95% de indisponibilidad durante el mes.
Durante el segundo semestre, los servicios tecnológicos mantuvieron niveles altos de disponibilidad, sin impactos criticos manteniendo los niveles de disponibilidad superiores al 95%, cumpliendo con los estándares operativos definidos.
Las indisponibilidades presentadas fueron puntuales, controladas y mitigadas oportunamente, sin generar afectaciones críticas prolongadas a los servicios de la entidad. Aunque se presentaron eventos, la operación funcionó adecuadamente. La redundancia de conectividad demostró ser un control clave para la entidad. 
Se concluye que la disponibilidad promedio estimada fue del 99% – 100%, cumpliendo ampliamente los indicadores de servicio.</t>
    </r>
  </si>
  <si>
    <t>Si bien se cumple con la meta del indicador a pesar de que varias plataformas continuan presentando indisponibilidades que no afectan la operación de la entidad, es adecuado revisar otros posibles controles dentro de la documentación que mitigen al menos las causas que de alguna manera son predecibles y evitar reportes de los usuarios como materializaciones de riesgos mientras se puede continuar con la pedagogía de este tipo de riesgos e incluso del mismo indicador y de las acciones de mejora que elárea implementa durante la vigencia para que todos los funcionarios y contratistas de la entidad entiendan y conozcan todo lo que se hace frente a los incidentes que les pueden estar afectando en tiempo cortos pero que para usuario externo puede llegar a ser de impacto medio o alto.</t>
  </si>
  <si>
    <t>(# actividades cumplidas / # actividades planeadas) x 100
Acumulado</t>
  </si>
  <si>
    <t>Semestral acumulable</t>
  </si>
  <si>
    <t>Cumplimiento Anual
≥ 85% SOBRESALIENTE
&gt; 75% ACEPTABLE
≤ 75% DEFICIENTE</t>
  </si>
  <si>
    <t>01_TSI_FORTALECIMIENTO DE LA GESTIÓN DE TECNOLOGÍAS DE LA INFORMACIÓN </t>
  </si>
  <si>
    <r>
      <rPr>
        <b/>
        <sz val="8"/>
        <color theme="1"/>
        <rFont val="Arial"/>
        <family val="2"/>
      </rPr>
      <t>1. Durante el primer trimestre de 2025,</t>
    </r>
    <r>
      <rPr>
        <sz val="8"/>
        <color theme="1"/>
        <rFont val="Arial"/>
        <family val="2"/>
      </rPr>
      <t xml:space="preserve"> el Plan Estratégico de Tecnologías de la Información (PETI) del ICANH alcanzó un avance global del 24%, reflejando un progreso sostenido en áreas clave de los servicios tecnológicos institucionales.
Conectividad: Se culminaron exitosamente las etapas precontractual y contractual para la provisión del servicio de Internet en los parques arqueológicos del ICANH, junto con la entrega regular de informes mensuales sobre la calidad del servicio. Estas acciones aseguran la continuidad operativa en sitios patrimoniales estratégicos como San Agustín y Teyuna.
Mesa de Ayuda: Este servicio alcanzó un desempeño sobresaliente, registrando una tasa de resolución del 100% en los casos escalados y un 95% de satisfacción por parte de los usuarios. La implementación de un nuevo aplicativo mejoró significativamente la gestión de solicitudes, consolidando la Mesa de Ayuda como un pilar fundamental en la atención de incidentes tecnológicos dentro del ICANH.
Sistemas de Información: Con un avance del 37.5%, se evidencian progresos relevantes en el diseño, actualización y sostenibilidad de plataformas institucionales como Orfeo, Ventanilla Única, Sede Electrónica, Cerarco, Colecciones, Atlas y Estímulos. Durante este periodo se completaron la ficha técnica, estudios previos y la solicitud del Certificado de Disponibilidad Presupuestal (CDP), así como la definición de requerimientos técnicos y funcionales, y la elaboración del cronograma de desarrollo.
Seguridad: Los servicios de seguridad demostraron un alto nivel de confiabilidad y desempeño, garantizando la disponibilidad del acceso remoto vía VPN y el funcionamiento óptimo del Firewall y el antivirus Sophos. Estos mecanismos operaron al 100%, protegiendo estaciones de trabajo y servidores ante amenazas, y asegurando un control eficiente del tráfico de red.
Gestión de Recursos: Con un avance del 48%, el Plan de Capacitaciones y el Plan de Comunicaciones alcanzaron hitos importantes como la implementación de un aula virtual y el despliegue de estrategias de difusión efectivas. Estos logros reflejan el compromiso del ICANH con el uso y apropiación tecnológica.
</t>
    </r>
    <r>
      <rPr>
        <b/>
        <sz val="8"/>
        <color theme="1"/>
        <rFont val="Arial"/>
        <family val="2"/>
      </rPr>
      <t>2. Durante el segundo trimestre de 2025</t>
    </r>
    <r>
      <rPr>
        <sz val="8"/>
        <color theme="1"/>
        <rFont val="Arial"/>
        <family val="2"/>
      </rPr>
      <t xml:space="preserve">, el Plan Estratégico de Tecnologías de la Información (PETI) del ICANH alcanzó un avance global del 57%, reflejando un progreso sostenido en áreas clave de los servicios tecnológicos institucionales.
Conectividad: Se alcanzó un 53.75% de cumplimiento, con avances significativos en iniciativas estratégicas como la renovación del licenciamiento de los Access Points y de la plataforma de correo Google Suite, mediante sus respectivos procesos contractuales. Por otra parte, el servicio de internet en los parques arqueológicos operó con una disponibilidad del 100%, sin reportes de incidentes críticos y en cumplimiento de los Acuerdos de Nivel de Servicio (SLA) pactados. En cuanto a la telefonía IP Webex Calling, el servicio se mantuvo con niveles de calidad superiores al 97%, y aunque se presentaron fallas puntuales, estas fueron atendidas con prontitud por el proveedor, asegurando la continuidad y eficiencia en las comunicaciones institucionales.
Seguridad: Los servicios de seguridad mantuvieron un alto nivel de eficacia, garantizando el acceso remoto vía VPN y el funcionamiento óptimo del firewall perimetral, sin registrar incidentes críticos. Se avanzó en el proceso de renovación de licencias de seguridad y se ejecutaron de forma periódica las copias de seguridad de los servidores y cuentas de correo institucionales estratégicas, alcanzando una cobertura del 100% y asegurando la disponibilidad de la información. Adicionalmente, se optimizó el uso de la nube mediante ajustes en la arquitectura de AWS, lo que permitió mejorar la eficiencia operativa y reducir los costos del servicio.
Mesa de Ayuda: Se logró una atención del 100% de los 290 requerimientos recibidos a través de la Mesa de Ayuda, con un 98% de satisfacción por parte de los usuarios. La implementación del nuevo aplicativo de Mesa de Ayuda fortaleció los procesos de clasificación, asignación y cierre de casos, mejorando la eficiencia y calidad del servicio prestado.
Sistemas de Información: Se avanzó en la sostenibilidad de los sistemas de información mediante la elaboración de estudios técnicos y presupuestales para la contratación una casa de desarrollo de software. Asimismo, se documentó la arquitectura y el código fuente de los sistemas de información, y se actualizó funcionalmente la aplicación APP PARK, incorporando mejoras en los módulos de almacén, parques y financiero.
Gestión de Recursos: Se lograron avances significativos en la ejecución del Plan de Capacitaciones y del Plan de Comunicaciones del área de TI, fortaleciendo la apropiación institucional de las herramientas digitales. Se implementó un curso piloto en la plataforma Moodle sobre el proceso PQRSD y se desarrolló capacitación en seguridad de la información dirigida a funcionarios. Además, se promovió la cultura de ciberseguridad mediante la difusión de piezas informativas y educativas, fomentando buenas prácticas tecnológicas dentro de la entidad.
</t>
    </r>
    <r>
      <rPr>
        <b/>
        <sz val="8"/>
        <color theme="1"/>
        <rFont val="Arial"/>
        <family val="2"/>
      </rPr>
      <t>3. Durante el tercer trimestre de 2025</t>
    </r>
    <r>
      <rPr>
        <sz val="8"/>
        <color theme="1"/>
        <rFont val="Arial"/>
        <family val="2"/>
      </rPr>
      <t>, el Plan Estratégico de Tecnologías de la Información (PETI) del ICANH alcanzó un avance global del 76%, reflejando un progreso sostenido en áreas clave de los servicios tecnológicos institucionales.
Conectividad:</t>
    </r>
    <r>
      <rPr>
        <b/>
        <sz val="8"/>
        <color theme="1"/>
        <rFont val="Arial"/>
        <family val="2"/>
      </rPr>
      <t xml:space="preserve"> </t>
    </r>
    <r>
      <rPr>
        <sz val="8"/>
        <color theme="1"/>
        <rFont val="Arial"/>
        <family val="2"/>
      </rPr>
      <t>Con un cumplimiento promedio del 77%, se aseguraron servicios de red estables y de alta disponibilidad. Se destaca la renovación de licencias de Access Point con RedNeet, garantizando conectividad Wi-Fi en las tres sedes del ICANH con 20 equipos Huawei, y la disponibilidad total del Internet en los parques arqueológicos operados por IESCOM e INTERED. La gestión de Google Workspace mantuvo 456 cuentas activas y 100% de disponibilidad, promoviendo el uso de Meet y Chat. Finalmente, el servicio de telefonía Webex Calling operó sin interrupciones, con más del 97% de llamadas de buena calidad.
Seguridad: Este componente alcanzó un 76% de cumplimiento, destacando la estabilidad y protección de la infraestructura institucional. La VPN funcionó con un 95,4% de éxito en más de 1.200 conexiones; el Firewall Sophos XG y el antivirus Sophos Intercept X controlaron más de 40.000 eventos de seguridad con licencias activas hasta 2026. Los servicios de Backup garantizaron la integridad de la información con respaldos automáticos diarios, y los servidores de dominio mantuvieron 100% de disponibilidad. Además, la gestión en la nube AWS aseguró la sostenibilidad y disponibilidad de las aplicaciones críticas.
Mesa de Ayuda: Con un 75% de cumplimiento, la Mesa de Ayuda gestionó 212 casos con un 91% de resolución efectiva y 100% de atención a los de alta prioridad. Se redujeron los tiempos de respuesta (promedio de 3,46 días) y no se reportaron incidentes críticos. El sistema GLPI se consolidó como canal único de gestión, alcanzando una satisfacción de usuario de 4.9/5, reflejando eficiencia y calidad del servicio.
Sistemas de Información:</t>
    </r>
    <r>
      <rPr>
        <b/>
        <sz val="8"/>
        <color theme="1"/>
        <rFont val="Arial"/>
        <family val="2"/>
      </rPr>
      <t xml:space="preserve"> </t>
    </r>
    <r>
      <rPr>
        <sz val="8"/>
        <color theme="1"/>
        <rFont val="Arial"/>
        <family val="2"/>
      </rPr>
      <t xml:space="preserve">Se logró un 75% de cumplimiento, avanzando en la continuidad y mejora de los sistemas Orfeo, Cerarco y Odoo mediante el Contrato 416-2025. Se completaron fases de planificación y documentación técnica, y se fortaleció la gestión del código fuente con la migración del repositorio a AWS, garantizando desarrollo seguro y estandarizado. Además, se avanzó en el proceso contractual para la adquisición de software especializado (AutoCAD, Recap Pro, Streamyard, entre otros), asegurando la continuidad operativa y la sostenibilidad tecnológica.
Gestión de Recursos: Este componente alcanzó un 75% de cumplimiento, con avances notables en capacitación y comunicación interna. Se ejecutó el Plan de Capacitaciones 2025 con énfasis en Google Workspace e Inteligencia Artificial, alcanzando calificaciones superiores a 4.4/5. Asimismo, el Plan de Comunicaciones TI fortaleció la apropiación digital mediante boletines, fondos de pantalla y campañas sobre uso de Google Drive, prevención de phishing y promoción de la Mesa de Ayuda, contribuyendo a la transformación digital y modernización institucional del ICANH.
</t>
    </r>
    <r>
      <rPr>
        <b/>
        <sz val="8"/>
        <color theme="1"/>
        <rFont val="Arial"/>
        <family val="2"/>
      </rPr>
      <t xml:space="preserve">3. Durante el cuarto trimestre de 2025:
</t>
    </r>
    <r>
      <rPr>
        <sz val="8"/>
        <color theme="1"/>
        <rFont val="Arial"/>
        <family val="2"/>
      </rPr>
      <t>El Plan Estratégico de Tecnologías de la Información (PETI) del ICANH alcanzó un avance global del 100%, reflejando un progreso sostenido en áreas clave de los servicios tecnológicos institucionales.
Conectividad y telefonia: Con un cumplimiento promedio del 83%, se aseguraron servicios de red estables y de alta disponibilidad. Adicionalmente, se realizaron adiciones y prórrogas a los contratos de servicio de internet de los parques Huila, Tierra Adentro, Teyuna, Unguía y de la sede principal de Bogotá, con el fin de garantizar la continuidad del servicio durante los meses de enero y febrero. El 17% restante de la ejecución contractual se completará en el año 2026. El servicio de telefonía Webex Calling operó sin interrupciones, con más del 97% de llamadas de buena calidad.
Suite Google: La gestión de Google Workspace mantuvo 454 cuentas asignadas con el 100% de disponibilidad, promoviendo el uso de Meet y Chat, y 16 cuentas disponibles.
Seguridad: Este componente alcanzó un 76,36% de cumplimiento, destacando la estabilidad y protección de la infraestructura institucional. La VPN funcionó con un 98,1% de éxito en más de 1.000 conexiones y el 1.9% por intentos fallidos principalmente por errores de autenticacion; el Firewall Sophos XG y el antivirus Sophos Intercept X controlaron más de 30.000 eventos de seguridad algunas de ellas se relacionan como falsos positivos.
Mesa de Ayuda: Se logró una atención del 100% de los 163 requerimientos recibidos a través de la Mesa de Ayuda, con un 98% de satisfacción por parte de los usuarios.
Sistemas de información: Se implementó una nueva infraestructura de servidores para la actualización, migración de la información y el paso a producción del Gestor Documental ORFEO, actividades que quedaron programadas para su finalización en enero de 2026. De igual forma, para el sitio de revistas se desplegó la infraestructura correspondiente y se configuraron las reglas de seguridad, quedando pendiente la migración y la salida a producción, previstas también para enero de 2026. 
Copias de seguridad: Se garantizó la ejecución de copias de seguridad de las plataformas y sistemas de información mediante respaldos automáticos diarios, semanales y mensuales, asegurando la disponibilidad e integridad de los datos. Este servicio se encuentra soportado a través de una herramienta en la nube, incluyendo el almacenamiento seguro de la información respaldada.
Se destaca la renovación de licencias de Access Point con el proveedor RedNeet, garantizando conectividad Wi-Fi en las tres sedes del ICANH con 20 equipos Huawei, la adquisión de licencias para streaming y de comunicaciones digitales, edicion de multimedia y desarrollo de software (STREAMYARD, Epidemic Sound, Runway, Envato Elements, Brevosend, Elementor, Cap cut pro, Linkr.com Pro, Copilot Pro, Google Play Console, Sketchfab Premium, SketchUp); Asi como la renovacion de licenciamiento ArcGis para el funcionamiento normal del sistema de información geo.icanh.gov.co.</t>
    </r>
  </si>
  <si>
    <t>Implementación y gestión del PESI</t>
  </si>
  <si>
    <t>Establecer el grado de cumplimiento de las actividades establecidas en el PESI: Planes de Tratamiento de Riesgos de Seguridad y Privacidad de la  Información y Seguridad y Privacidad de la Información.</t>
  </si>
  <si>
    <t>Trimestral Acumulable</t>
  </si>
  <si>
    <t>Planes de Tratamiento de Riesgos de Seguridad y Privacidad de la Información y Seguridad y Privacidad de la Información (o seguimientos realizados a estos temas).</t>
  </si>
  <si>
    <t xml:space="preserve">https://drive.google.com/drive/folders/1IpjjG9Sf6CEuWIs1nU2BMnLzZOlSVKVx?ts=68114a3f&amp;usp=drive-dynamite
https://drive.google.com/drive/folders/16UutGVWs-eFsOdIIy9M1rJiOAYpFolBi
</t>
  </si>
  <si>
    <r>
      <rPr>
        <b/>
        <sz val="8"/>
        <color theme="1"/>
        <rFont val="Arial"/>
        <family val="2"/>
      </rPr>
      <t>1. Para el primer trimestre de la vigencia 2025</t>
    </r>
    <r>
      <rPr>
        <sz val="8"/>
        <color theme="1"/>
        <rFont val="Arial"/>
        <family val="2"/>
      </rPr>
      <t xml:space="preserve">: Se desarrolló y presento ante el Comité de Gestión y Desempeño los documentos: PLAN ESTRATÉGICO DE SEGURIDAD Y PRIVACIDAD DE LA INFORMACION y actualización de PLAN DE TRATAMIENTO DE RIESGOS DE SEGURIDAD Y PRIVACIDAD DE LA INFORMACIÓN, los cuales fueron aprobados por el Comité.
• Se construyó el documento “PLAN DE CAPACITACIONES 2025 ÁREA FUNCIONAL DE TECNOLOGÍAS Y SISTEMAS DE LA INFORMACIÓN” el cual en su objetivo incorpora la capacitación a los funcionarios del ICANH promoviendo una cultura de seguridad informática y buenas prácticas en ciberseguridad y protección de datos. Adicionalmente se construyeron piezas digitales que posteriormente serán puestas a disposición en los equipos y fondos de pantalla de los equipos del ICANH.
• Se elaboró el Informe de Incidentes de Seguridad I Trimestre 2025 que detalla la gestión de incidentes de ciberseguridad (phishing y malware) reportados durante el primer trimestre de 2025 al Área Funcional de Tecnología y Sistemas de Información. 
</t>
    </r>
    <r>
      <rPr>
        <b/>
        <sz val="8"/>
        <color theme="1"/>
        <rFont val="Arial"/>
        <family val="2"/>
      </rPr>
      <t>2. Durante el segundo trimestre de 2025: S</t>
    </r>
    <r>
      <rPr>
        <sz val="8"/>
        <color theme="1"/>
        <rFont val="Arial"/>
        <family val="2"/>
      </rPr>
      <t xml:space="preserve">e realizaron reuniones con las subdirecciones y la Secretaría General para socializar la matriz de activos de información 2025 y llevar a cabo la actualización del nuevo modelo, alineado con los lineamientos del MinTIC.
• Se gestionaron 13 incidentes de seguridad relacionados con correos electrónicos sospechosos, principalmente phishing y malware, con un 57% de los casos asociados al phishing. Todas las amenazas fueron atendidas oportunamente, evitando impactos en la infraestructura institucional.
• Se llevó a cabo una capacitación en seguridad de la información, con la participación de 24 funcionarios. El 81% de los participantes expresó alta satisfacción con la claridad del contenido impartido.
• Se actualizó la matriz de riesgos de TI, identificando nuevos riesgos y vulnerabilidades, especialmente en áreas como la seguridad perimetral y la disponibilidad de los servicios de red.
</t>
    </r>
    <r>
      <rPr>
        <b/>
        <sz val="8"/>
        <color theme="1"/>
        <rFont val="Arial"/>
        <family val="2"/>
      </rPr>
      <t>3. Durante el tercer trimestre de 2025: S</t>
    </r>
    <r>
      <rPr>
        <sz val="8"/>
        <color theme="1"/>
        <rFont val="Arial"/>
        <family val="2"/>
      </rPr>
      <t xml:space="preserve">e avanzó en la ejecución de las actividades previstas en el Plan Estratégico de Seguridad de la Información (PESI) y el Plan de Tratamiento riesgos de Seguridad de la Información (PTRSI). A continuación, se destacan las principales acciones realizadas:
• Actualización de documentos del Modelo de Seguridad y Privacidad de la Información (MPSI): Se actualizaron la Matriz de Activos de Información, la Matriz de Riesgos de Seguridad de la Información y el Plan de Restauración de TI.
• Sensibilización y cultura de ciberseguridad: Se desarrollaron y difundieron campañas de concientización mediante fondos de pantalla, boletines y piezas digitales, enfocadas en promover buenas prácticas de seguridad y prevenir amenazas como phishing y malware.
• Gestión de incidentes: Se atendieron 12 incidentes de seguridad de la información reportados al Área de TI, implementando acciones correctivas y preventivas, con el fin de mitigar riesgos y evitar recurrencias.
• Pruebas de vulnerabilidad: Se realizaron evaluaciones de seguridad sobre la infraestructura crítica del Data Center y los sistemas institucionales, identificando y abordando posibles vulnerabilidades.
</t>
    </r>
    <r>
      <rPr>
        <b/>
        <sz val="8"/>
        <color theme="1"/>
        <rFont val="Arial"/>
        <family val="2"/>
      </rPr>
      <t xml:space="preserve">3. Durante el cuarto trimestre de 2025: 
</t>
    </r>
    <r>
      <rPr>
        <sz val="8"/>
        <color theme="1"/>
        <rFont val="Arial"/>
        <family val="2"/>
      </rPr>
      <t>• Se acogieron las recomendaciones allegadas de la matriz de riesgos de seguridad, en la cual se identificaron y definieron ocho (8) riesgos principales, entre ellos los relacionados con los servicios de conectividad, los sistemas de información, la infraestructura y de seguridad. Dicha matriz se encuentra aprobada e incluida dentro de la Matriz de Riesgos General de la entidad.
• Se actualizó el procedimiento de respaldo de información y restauración de copias de seguridad, y se creó el formato Bitácora de Copias de Respaldo para el registro, control y seguimiento de las mismas.
• Sensibilización y cultura de ciberseguridad: Se desarrollaron y difundieron campañas de concientización mediante fondos de pantalla, piezas digitales, enfocadas en promover buenas prácticas de seguridad y prevenir amenazas como phishing y malware.
• Pruebas de vulnerabilidad: Se realizaron análisis de vulnerabilidades sobre la infraestructura crítica del Data Center, las plataformas web y los sistemas de información. Como resultado, se generaron planes de remediación y se implementaron las acciones correctivas recomendadas.
• Se elaboro la Politica para la Gestion de Carpetas Compartidas Google Drive, a través de la cual se establece lineamientos del uso compartido de la información institucional y las responsabilidades de las diferentes Áreas/Oficinas/Dependencias.</t>
    </r>
  </si>
  <si>
    <t>Se debe mantener este resultado para las siguientes vigencias y sobre todo articularlo con la implementación y mejora de la  matriz de aplicabilidad ISO 27001 del que se dió la siguiente retroalimentación al proceso: En cuanto al diagnóstico y documentación de la matriz de aplicabilidad ISO 27001 se recomienda llevar al comité institucional de gestión y desempeño las acciones que se deben implementar para mejorar el puntaje de los controles en cada dominio especialmente el denominado "controles tecnológico" que se encuentra por debajo del 80% y revisar qué otras acciones se pueden implementar durante 2026 y de qué dominios para lograr mejorar la calificación de la entidad en cuanto a dos grandes aspectos como son los siguientes:
Modelo de Operación (PHVA): Puntaje del 61% y Mejores prácticas en ciberseguridad Brechas NIST, específicamente en las calificaciones de las funciones que estuvieron por debajo del 80%.</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</si>
  <si>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</si>
  <si>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Eficacia en el envío de paquetería.</t>
  </si>
  <si>
    <t>Medir la eficacia del servicio de envíos de paquetería a través del proveedor postal, evaluando el cumplimiento de los plazos establecidos.</t>
  </si>
  <si>
    <t>(N° de envíos entregados a tiempo* / Total de envíos realizados) × 100 por municipio 
* Tiempo estipulado en  la propuesta comercial del proveedor</t>
  </si>
  <si>
    <t>≥ 95% SOBRESALIENTE
≥ 85% ACEPTABLE
≤ 75% DEFICIENTE</t>
  </si>
  <si>
    <t>Matriz de relación de Envíos vs tiempos del contrato por área</t>
  </si>
  <si>
    <t>https://drive.google.com/drive/folders/1b9rwWYYBEzDOD6cH2TpVF-v1U99VvcvF?usp=drive_link</t>
  </si>
  <si>
    <r>
      <rPr>
        <b/>
        <sz val="8"/>
        <color theme="1"/>
        <rFont val="Arial"/>
        <family val="2"/>
      </rPr>
      <t>Cálculo del Indicador:</t>
    </r>
    <r>
      <rPr>
        <sz val="8"/>
        <color theme="1"/>
        <rFont val="Arial"/>
        <family val="2"/>
      </rPr>
      <t xml:space="preserve">
Total de envíos realizados en el trimestre: 161
Envíos entregados a tiempo:
Abril: Todos marcados como "SI" (19 envíos), excepto 1 en UNGUIA ("NO").
Mayo: Todos marcados como "SI" (53 envíos), excepto 1 en ORITO ("NO").
Junio: Todos marcados como "SI" (84 envíos).
Total de envíos a tiempo: 19 (Abril) + 53 (Mayo) + 84 (Junio) - 2 incumplimientos (ORITO y UNGUIA) = 154 envíos a tiempo.
</t>
    </r>
    <r>
      <rPr>
        <b/>
        <sz val="8"/>
        <color theme="1"/>
        <rFont val="Arial"/>
        <family val="2"/>
      </rPr>
      <t xml:space="preserve">2. Cálculo de Eficacia
</t>
    </r>
    <r>
      <rPr>
        <sz val="8"/>
        <color theme="1"/>
        <rFont val="Arial"/>
        <family val="2"/>
      </rPr>
      <t xml:space="preserve">
Fórmula: (N° de envíos a tiempo / Total de envíos) × 100
Resultado: (154 / 161) × 100 = 95.65% de eficacia.
3. </t>
    </r>
    <r>
      <rPr>
        <b/>
        <sz val="8"/>
        <color theme="1"/>
        <rFont val="Arial"/>
        <family val="2"/>
      </rPr>
      <t>Mayor incumplimiento:</t>
    </r>
    <r>
      <rPr>
        <sz val="8"/>
        <color theme="1"/>
        <rFont val="Arial"/>
        <family val="2"/>
      </rPr>
      <t xml:space="preserve">
ORITO (Mayo): 1 envío no entregado a tiempo.
UNGUIA (Abril): 1 envío no entregado a tiempo.
</t>
    </r>
    <r>
      <rPr>
        <b/>
        <sz val="8"/>
        <color theme="1"/>
        <rFont val="Arial"/>
        <family val="2"/>
      </rPr>
      <t xml:space="preserve">
Municipios con mayor volumen y 100% de cumplimiento:</t>
    </r>
    <r>
      <rPr>
        <sz val="8"/>
        <color theme="1"/>
        <rFont val="Arial"/>
        <family val="2"/>
      </rPr>
      <t xml:space="preserve">
Popayán_Cauca (46 envíos en Mayo).
Santa Marta_Magdalena (44 envíos, con 1 en Abril y 43 en Junio).
4. Conclusión
El proveedor postal alcanzó una eficacia del 95.65%, con solo 2 incumplimientos en 161 envíos.
MEDICION III TRIMESTRE
</t>
    </r>
    <r>
      <rPr>
        <b/>
        <sz val="8"/>
        <color theme="1"/>
        <rFont val="Arial"/>
        <family val="2"/>
      </rPr>
      <t>Cálculo del Indicador:</t>
    </r>
    <r>
      <rPr>
        <sz val="8"/>
        <color theme="1"/>
        <rFont val="Arial"/>
        <family val="2"/>
      </rPr>
      <t xml:space="preserve">
Total, de envíos realizados en el trimestre: 246
Envíos entregados a tiempo:
Julio: Todos marcados como "SI" (46 envíos), excepto 1 en UNGUIA ("NO").
Agosto: Todos marcados como "SI" (49 envíos), excepto 2 Internacionales ("NO").
Septiembre: Todos marcados como "SI" (146 envíos). excepto 2 Internacionales ("NO").
Total, de envíos a tiempo: 46 (Julio) + 49 (agosto) + 146 (septiembre) - 5 incumplimientos (Unguia y Internacional) = 241 envíos a tiempo.
</t>
    </r>
    <r>
      <rPr>
        <b/>
        <sz val="8"/>
        <color theme="1"/>
        <rFont val="Arial"/>
        <family val="2"/>
      </rPr>
      <t>2. Cálculo de Eficacia</t>
    </r>
    <r>
      <rPr>
        <sz val="8"/>
        <color theme="1"/>
        <rFont val="Arial"/>
        <family val="2"/>
      </rPr>
      <t xml:space="preserve">
Fórmula: (N° de envíos a tiempo / Total de envíos) × 100
Resultado: (154 / 161) × 100 = 97.96% de eficacia.
</t>
    </r>
    <r>
      <rPr>
        <b/>
        <sz val="8"/>
        <color theme="1"/>
        <rFont val="Arial"/>
        <family val="2"/>
      </rPr>
      <t>3. Mayor incumplimiento:</t>
    </r>
    <r>
      <rPr>
        <sz val="8"/>
        <color theme="1"/>
        <rFont val="Arial"/>
        <family val="2"/>
      </rPr>
      <t xml:space="preserve">
Unguia Choco (Julio): 1 envío no entregado a tiempo.
Internacional (agosto y septiembre): 4 envíos no entregados a tiempo.
</t>
    </r>
    <r>
      <rPr>
        <b/>
        <sz val="8"/>
        <color theme="1"/>
        <rFont val="Arial"/>
        <family val="2"/>
      </rPr>
      <t>Municipios con mayor volumen y 100% de cumplimiento:</t>
    </r>
    <r>
      <rPr>
        <sz val="8"/>
        <color theme="1"/>
        <rFont val="Arial"/>
        <family val="2"/>
      </rPr>
      <t xml:space="preserve">
Huila (45 envíos en el trimestre).
Nariño - Pasto (29 envíos en el trimestre).
</t>
    </r>
    <r>
      <rPr>
        <b/>
        <sz val="8"/>
        <color theme="1"/>
        <rFont val="Arial"/>
        <family val="2"/>
      </rPr>
      <t>4. Conclusión</t>
    </r>
    <r>
      <rPr>
        <sz val="8"/>
        <color theme="1"/>
        <rFont val="Arial"/>
        <family val="2"/>
      </rPr>
      <t xml:space="preserve">
El proveedor postal alcanzó una eficacia del 97.96%, con solo 5 incumplimientos en 246 envíos, sin embargo los envíos internacionales tuvieron retrasos por temas aeroportuarios.  
MEDICION IV TRIMESTRE
Total, de envíos realizados en el trimestre: 227
Envíos entregados a tiempo: 200
OCTUBRE: Todos marcados como "SI" (60 envíos), excepto 4 Internacionales ("NO").
NOVIEMBRE: Todos marcados como "SI" (71 envíos), excepto 2 Internacionales y 4 Guaviare ("NO").
DICIEMBRE: Todos marcados como "SI" (69 envíos). excepto 2 Internacionales y 3 Unguia ("NO").
Total, de envíos a tiempo: 60 (Octubre) + 71 (noviembre) + 69 (diciembre) - 27 incumplimientos (Guaviare, Unguia y Internacional) = 200 envíos a tiempo.
2. Cálculo de Eficacia
Fórmula: (N° de envíos a tiempo / Total de envíos) × 100
Resultado: (227 / 200) × 100 = 88.10% de eficacia.
3. Mayor incumplimiento:
Unguia Choco (noviembre): 12 envíos no entregados a tiempo.
Internacional (octubre, noviembre y diciembre): 8 envíos no entregados a tiempo.
Municipios con mayor volumen y 100% de cumplimiento:
Huila (44 envíos en el trimestre).
Santa Marta (56 envíos en el trimestre).
4. Conclusión
El proveedor postal alcanzó una eficacia del 88.10%, con 27 incumplimientos en 227 envíos, sin embargo los envíos internacionales tuvieron retrasos por temas aeroportuarios.
</t>
    </r>
  </si>
  <si>
    <t>Se deben establecer estrategias para subir del nivel de aceptable a sobresaliente especialmente en aquellos envíos que se consideran de carácter crítico y que estén afectando la operación de la entidad.</t>
  </si>
  <si>
    <t>Garantizar la correcta transferencia documental primaria por parte de las dependencias al archivo central, para facilitar su disponibilidad y consulta.</t>
  </si>
  <si>
    <t>(No. de transferencias documentales aceptadas por el archivo central / No. de transferencias documentales recibidas) *100</t>
  </si>
  <si>
    <t>Seguimiento semestral</t>
  </si>
  <si>
    <t>Anual
≥ 85% SOBRESALIENTE
&gt; 75% ACEPTABLE
≤ 75% DEFICIENTE</t>
  </si>
  <si>
    <t>Actas de Mesas de trabajo con las dependencias.
Registro de Transferencia</t>
  </si>
  <si>
    <t>https://drive.google.com/drive/folders/1TWyeHsb-RhJlBFLS5fm4J0bTTIQk8m05?usp=drive_link</t>
  </si>
  <si>
    <r>
      <rPr>
        <sz val="8"/>
        <color theme="1"/>
        <rFont val="Arial"/>
        <family val="2"/>
      </rPr>
      <t xml:space="preserve">Resultados del Semestre:
</t>
    </r>
    <r>
      <rPr>
        <b/>
        <sz val="8"/>
        <color theme="1"/>
        <rFont val="Arial"/>
        <family val="2"/>
      </rPr>
      <t>Total transferencias recibidas: 7</t>
    </r>
    <r>
      <rPr>
        <sz val="8"/>
        <color theme="1"/>
        <rFont val="Arial"/>
        <family val="2"/>
      </rPr>
      <t xml:space="preserve">
Publicaciones: 1 (inicialmente rechazada por errores, luego corregida y aceptada).
Correspondencia: 3 (todas aceptadas).
Biblioteca Especializada: 2 (todas aceptadas).
Patrimonio: 1 (aceptada).
Transferencias aceptadas: 7 (tras corrección de Publicaciones).
I</t>
    </r>
    <r>
      <rPr>
        <b/>
        <sz val="8"/>
        <color theme="1"/>
        <rFont val="Arial"/>
        <family val="2"/>
      </rPr>
      <t>ndicador final: 100% (pero con un rechazo temporal).
Hallazgos Clave:</t>
    </r>
    <r>
      <rPr>
        <sz val="8"/>
        <color theme="1"/>
        <rFont val="Arial"/>
        <family val="2"/>
      </rPr>
      <t xml:space="preserve">
1.Problema focalizado: Solo el área de Publicaciones presentó errores en su transferencia, lo que sugiere falta de capacitación.
2.Proceso correctivo efectivo: El rechazo inicial permitió identificar y solucionar los errores antes de la aceptación final.
3.Indicador "perfecto" con matices: Aunque el resultado final es 100%, el rechazo temporal revela fragilidades.
</t>
    </r>
    <r>
      <rPr>
        <b/>
        <sz val="8"/>
        <color theme="1"/>
        <rFont val="Arial"/>
        <family val="2"/>
      </rPr>
      <t>Nota:</t>
    </r>
    <r>
      <rPr>
        <sz val="8"/>
        <color theme="1"/>
        <rFont val="Arial"/>
        <family val="2"/>
      </rPr>
      <t xml:space="preserve"> 
El indicador cumple su objetivo, pero el rechazo inicial evidencia la necesidad de mejorar los controles preventivos para evitar retrasos y reprocesos.
MEDICION III TRIMESTRE 
</t>
    </r>
    <r>
      <rPr>
        <b/>
        <sz val="8"/>
        <color theme="1"/>
        <rFont val="Arial"/>
        <family val="2"/>
      </rPr>
      <t xml:space="preserve">NO APLICA ES SEMESTRAL 
</t>
    </r>
    <r>
      <rPr>
        <sz val="8"/>
        <color theme="1"/>
        <rFont val="Arial"/>
        <family val="2"/>
      </rPr>
      <t xml:space="preserve">SEGUNDO SEMESTRE 
Resultados del Semestre:
Total, transferencias recibidas: 8
Investigaciones: 1 (inicialmente rechazada por errores, luego corregida y aceptada).
Jurídica: 2 (inicialmente rechazada por errores, luego corregida y aceptada).
Control Interno: 1 (inicialmente rechazada por errores, luego corregida y aceptada).
Almacén: 1 (inicialmente rechazada por errores, luego corregida y aceptada).
Patrimonio: 1 (todas aceptadas).
Biblioteca Especializada: 1 (aceptada).
Antropología Social: 1 (aceptada).
Transferencias aceptadas: 8 (tras corrección se legalizaron).
Indicador final: 100% (pero con un rechazo temporal).
Hallazgos Clave:
1.Problema focalizado: Se presentaron errores en transferencia, lo que sugiere falta de capacitación.
2.Proceso correctivo efectivo: El rechazo inicial permitió identificar y solucionar los errores antes de la aceptación final.
3.Indicador con matices: Aunque el resultado final es 100%, el rechazo temporal revela fragilidades.
Nota: 
El indicador cumple su objetivo, pero el rechazo inicial evidencia la necesidad de mejorar los controles preventivos para evitar retrasos y reprocesos
</t>
    </r>
  </si>
  <si>
    <t>Revisar si la meta esta acorde con lo requerido en el tema de transferencias de cara a la criticidad de esta actividad y generar estrategias para continuar subiendo el resultado.</t>
  </si>
  <si>
    <t>Cumplimiento del sistema de gestión documental</t>
  </si>
  <si>
    <t>Seguimiento a la ejecución de las actividades planteadas en el PINAR durante la vigencia</t>
  </si>
  <si>
    <t>(Cantidad de actividades ejecutadas / Total actividades planeadas)*100</t>
  </si>
  <si>
    <t>Trimestral
Acumulada</t>
  </si>
  <si>
    <t>PINAR</t>
  </si>
  <si>
    <t>https://drive.google.com/drive/folders/14yLEc04qTkjkTHk4-6k8u3z4CHVzlQde?usp=drive_link</t>
  </si>
  <si>
    <r>
      <rPr>
        <b/>
        <sz val="8"/>
        <color theme="1"/>
        <rFont val="Arial"/>
        <family val="2"/>
      </rPr>
      <t>En el primer trimestre del año: S</t>
    </r>
    <r>
      <rPr>
        <sz val="8"/>
        <color theme="1"/>
        <rFont val="Arial"/>
        <family val="2"/>
      </rPr>
      <t xml:space="preserve">e realizaron las capacitaciones sobre diligenciamiento cuenta de cobro, capacitación de orfeo para usuarios nuevos, y se actualizaron el formato TRD, FUID y el de clasificación documental.
Así mismo se actualizó la plantilla para implementar el expediente electrónico de archivo en el ICANH.
Como parte del seguimiento al Plan Institucional de Archivos (PINAR), durante el primer trimestre se ejecutaron dos acciones estratégicas alineadas con los objetivos planteados:
1. Capacitación y Gestión del Cambio
Se realizaron dos capacitaciones dirigidas al personal del ICANH:
Manejo del SGD ORFEO (Sistema de Gestión Documental).
Presentación de cuentas mediante el SGD ORFEO.
En cumplimiento del Acuerdo 01 de 2024 del Archivo General de la Nación (AGN), se iniciaron las sesiones de trabajo para la actualización de las Tablas de Retención Documental (TRD). Como parte de este proceso, se revisarán y ajustarán los siguientes formatos:
Formato de TRD.
Cuadro de Clasificación Documental.
Formato Único de Inventario Documental (FUID).
2. Implementación del Expediente Electrónico de Archivo
Se elaboró el Procedimiento de Gestión de Documentos Electrónicos, el cual actualmente se encuentra en etapa de correcciones y ajustes.
Conclusión
Con estas acciones, el area funcional de gestion documental y corresondencia avanza en el cumplimiento de las metas proyectadas para el primer trimestre dentro del marco del PINAR, reforzando la gestión documental y la transición hacia procesos digitales eficientes.
Nota: Este informe refleja el progreso según lo planeado, con ajustes pendientes en curso para garantizar el alineamiento con las normativas vigentes.
Porcentaje de avance=(6/2)×100%= 31×100%≈33.33%
Como parte del seguimiento al Plan Institucional de Archivos (PINAR), durante el </t>
    </r>
    <r>
      <rPr>
        <b/>
        <sz val="8"/>
        <color theme="1"/>
        <rFont val="Arial"/>
        <family val="2"/>
      </rPr>
      <t>segundo trimestre</t>
    </r>
    <r>
      <rPr>
        <sz val="8"/>
        <color theme="1"/>
        <rFont val="Arial"/>
        <family val="2"/>
      </rPr>
      <t xml:space="preserve"> se ejecutaron tres acciones estratégicas alineadas con los objetivos planteados:
1. Plan de elaboración de las tablas de valoración documental TVD: Se formalizo en el comité de mayo la aprobación del Plan organización y descripción FDA (adjunto) 
2. Capacitación y Gestión del Cambio en el mes de mayo
Se realizó una capacitación dirigida al personal del ICANH:
Manejo del SGD ORFEO (Sistema de Gestión Documental), presentación de cuentas mediante el SGD ORFEO.
3. Elaboración Tablas de Retención Documental periodos 2023-2024: En cumplimiento del Acuerdo 01 de 2024 del Archivo General de la Nación (AGN), se iniciaron las sesiones de trabajo para la actualización de las Tablas de Retención Documental (TRD). Como parte de este proceso, Para el presente seguimiento se realizaron las siguientes cesiones de actualización de las tablas de retención documental: 
1. Dirección General
2. Oficina asesora de Planeación
3. Oficina asesora jurídica 
4. Oficina de Control Interno  
5. Subdirección de Investigación y Producción Científica
6. Área funcional de Publicaciones 
7. Área funcional de librería
Porcentaje de avance= 3/6= 50% de forma acumulada.
Conclusión
Con estas acciones, el área funcional de gestión documental y correspondencia avanza en el cumplimiento de las metas proyectadas para el segundo trimestre dentro del marco del PINAR, reforzando la gestión documental.
Nota: Este informe refleja el progreso según lo planeado, con ajustes pendientes en curso para garantizar el alineamiento con las normativas vigentes
</t>
    </r>
    <r>
      <rPr>
        <b/>
        <sz val="8"/>
        <color theme="1"/>
        <rFont val="Arial"/>
        <family val="2"/>
      </rPr>
      <t xml:space="preserve">
MEDICION III TRIMESTRE 
</t>
    </r>
    <r>
      <rPr>
        <sz val="8"/>
        <color theme="1"/>
        <rFont val="Arial"/>
        <family val="2"/>
      </rPr>
      <t xml:space="preserve">
El presente informe da cuenta del seguimiento y avance en la ejecución del Plan Institucional de Archivos (PINAR) durante el tercer trimestre de 2025: 
</t>
    </r>
    <r>
      <rPr>
        <b/>
        <sz val="8"/>
        <color theme="1"/>
        <rFont val="Arial"/>
        <family val="2"/>
      </rPr>
      <t>Porcentaje de Avance Acumulado</t>
    </r>
    <r>
      <rPr>
        <sz val="8"/>
        <color theme="1"/>
        <rFont val="Arial"/>
        <family val="2"/>
      </rPr>
      <t xml:space="preserve">
Fórmula: (Actividades completadas / Total actividades programadas) × 100
Cálculo: 4 / 6 = 66.67%
Detalle de Actividades por Estado
</t>
    </r>
    <r>
      <rPr>
        <b/>
        <sz val="8"/>
        <color theme="1"/>
        <rFont val="Arial"/>
        <family val="2"/>
      </rPr>
      <t>ACTIVIDADES COMPLETADAS (4):</t>
    </r>
    <r>
      <rPr>
        <sz val="8"/>
        <color theme="1"/>
        <rFont val="Arial"/>
        <family val="2"/>
      </rPr>
      <t xml:space="preserve">
1.        ✓ Plan de Elaboración de las Tablas de Valoración Documental (TVD)
2.        ✓ Capacitación y Gestión del Cambio (3 capacitaciones ejecutadas)
3.        ✓ Implementación del Expediente Electrónico de Archivo en el ICANH
4.        ✓ Capacitación y Sensibilización en Atención</t>
    </r>
    <r>
      <rPr>
        <b/>
        <sz val="8"/>
        <color theme="1"/>
        <rFont val="Arial"/>
        <family val="2"/>
      </rPr>
      <t xml:space="preserve"> de Emergencias en Archivo
AC</t>
    </r>
    <r>
      <rPr>
        <sz val="8"/>
        <color theme="1"/>
        <rFont val="Arial"/>
        <family val="2"/>
      </rPr>
      <t>TIVIDADES EN DESARROLLO (2):
5.        Elaboración de Tablas de Retención Documental periodos 2023-2024 (actividad permanente)
6.        Plan de Auditor</t>
    </r>
    <r>
      <rPr>
        <b/>
        <sz val="8"/>
        <color theme="1"/>
        <rFont val="Arial"/>
        <family val="2"/>
      </rPr>
      <t>ía y Contro</t>
    </r>
    <r>
      <rPr>
        <sz val="8"/>
        <color theme="1"/>
        <rFont val="Arial"/>
        <family val="2"/>
      </rPr>
      <t xml:space="preserve">l para la Gestión Documental
</t>
    </r>
    <r>
      <rPr>
        <b/>
        <sz val="8"/>
        <color theme="1"/>
        <rFont val="Arial"/>
        <family val="2"/>
      </rPr>
      <t xml:space="preserve">MEDICION IV TRIMESTRE 
</t>
    </r>
    <r>
      <rPr>
        <sz val="8"/>
        <color theme="1"/>
        <rFont val="Arial"/>
        <family val="2"/>
      </rPr>
      <t xml:space="preserve">
El presente informe da cuenta del seguimiento y avance en la ejecución del Plan Institucional de Archivos (PINAR) durante el cuarto trimestre de 2025: 
Porcentaje de Avance Acumulado
Fórmula: (Actividades completadas / Total actividades programadas) × 100
Cálculo: 5 / 6 = 83.33%
Detalle de Actividades por Estado
ACTIVIDADES COMPLETADAS (4):
1.        ✓ Plan de Elaboración de las Tablas de Valoración Documental (TVD)
2.        ✓ Capacitación y Gestión del Cambio (3 capacitaciones ejecutadas)
3.        ✓ Implementación del Expediente Electrónico de Archivo en el ICANH
4.        ✓ Capacitación y Sensibilización en Atención de Emergencias en Archivo
5.        Elaboración de Tablas de Retención Documental periodos 2023-2024 (actividad permanente)
ACTIVIDADES EN DESARROLLO (1):
6.        Plan de Auditoría y Control para la Gestión Documental (No se aprobó por el comité de gestión y desempeño por tiempo)
</t>
    </r>
    <r>
      <rPr>
        <b/>
        <sz val="8"/>
        <color theme="1"/>
        <rFont val="Arial"/>
        <family val="2"/>
      </rPr>
      <t xml:space="preserve">CONCLUSION
</t>
    </r>
    <r>
      <rPr>
        <sz val="8"/>
        <color theme="1"/>
        <rFont val="Arial"/>
        <family val="2"/>
      </rPr>
      <t xml:space="preserve">
El Área Funcional de Gestión Documental y Correspondencia ha alcanzado un avance significativo del 83.3% en el cumplimiento de las metas establecidas en el PINAR para el cuarto trimestre de 2025, evidenciando:
Mejora en las competencias técnicas del equipo a través de capacitaciones especializadas
Avance sostenido en la actualización normativa de instrumentos archivísticos (TRD)
Consolidación de lineamientos para la gestión de documentos electrónicos
Las actividades pendientes mantienen su desarrollo programado, garantizando el alineamiento con las normativas vigentes y el cumplimiento de los compromisos establecidos en el Plan Institucional de Archivos para la próxima vigencia.
</t>
    </r>
  </si>
  <si>
    <t>Gestión en la digitalización del archivo del ICANH</t>
  </si>
  <si>
    <t>Medir el nivel de digitalización del archivo central del instituto, garantizando la preservación, accesibilidad y control del patrimonio documental institucional.</t>
  </si>
  <si>
    <t>(Número de cajas digitalizadas / Total de cajas que llegan al archivo central del instituto) × 100</t>
  </si>
  <si>
    <t>Matriz de digitalización ICANH</t>
  </si>
  <si>
    <t>https://drive.google.com/drive/folders/1UDwo45Ke5RRx5f7kcZRcGCbAe-L1q8-e?usp=sharing</t>
  </si>
  <si>
    <r>
      <rPr>
        <b/>
        <sz val="8"/>
        <color theme="1"/>
        <rFont val="Arial"/>
        <family val="2"/>
      </rPr>
      <t>Cálculo del Indicador trimestral</t>
    </r>
    <r>
      <rPr>
        <sz val="8"/>
        <color theme="1"/>
        <rFont val="Arial"/>
        <family val="2"/>
      </rPr>
      <t xml:space="preserve">
Datos:
•        Cajas digitalizadas: 194
•        Total de cajas que llegaron con proceso completo al archivo central: 255
Resultado: (194 / 255) × 100 = 76.08%
Calificación del Desempeño
Estado: </t>
    </r>
    <r>
      <rPr>
        <b/>
        <sz val="8"/>
        <color theme="1"/>
        <rFont val="Arial"/>
        <family val="2"/>
      </rPr>
      <t>ACEPTABLE</t>
    </r>
    <r>
      <rPr>
        <sz val="8"/>
        <color theme="1"/>
        <rFont val="Arial"/>
        <family val="2"/>
      </rPr>
      <t xml:space="preserve"> 
Información para el Reporte
•        Cajas recibidas en el período: 255 cajas
•        Cajas digitalizadas: 194 cajas
•        Imágenes digitalizadas: 96,659 imágenes
•        Promedio de imágenes por caja: 498 imágenes aproximadamente
•        Porcentaje de cumplimiento: 76.08%
Observación
El indicador alcanza el nivel ACEPTABLE superando la meta mínima del 75%. El alto volumen de imágenes digitalizadas (96,659) demuestra un procesamiento amplio del acervo documental.
</t>
    </r>
    <r>
      <rPr>
        <b/>
        <sz val="8"/>
        <color theme="1"/>
        <rFont val="Arial"/>
        <family val="2"/>
      </rPr>
      <t xml:space="preserve">Acciones a realizar: 
</t>
    </r>
    <r>
      <rPr>
        <sz val="8"/>
        <color theme="1"/>
        <rFont val="Arial"/>
        <family val="2"/>
      </rPr>
      <t xml:space="preserve">El indicador actual no refleja la carga de trabajo efectiva del equipo
Las 96,659 imágenes digitalizadas representan un volumen de trabajo considerable
Se propone Nueva Fórmula
Fórmula: (Imágenes digitalizadas / Total de imágenes recibidas) × 100
Índice de Digitalización de Imágenes
Esto debido a que Permite identificar con mayor detalle el avance del proceso y se adapta mejor a variaciones en el volumen de recepción
</t>
    </r>
  </si>
  <si>
    <t>Se observa análisis del indicador con un resultado de aceptable según la meta planteada la cual se debe ir aumentando hasta llegar a un nivel satisfactorio con el fin de lograr el objetivo planteado por el indicador el cual debe garantizar la preservación, accesibilidad y control del patrimonio documental institucional. Importante especificar las acciones que van a implementar para alcanzar la meta respectiva.</t>
  </si>
  <si>
    <t>.</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</si>
  <si>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</si>
  <si>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 xml:space="preserve">Fecha de seguimiento </t>
  </si>
  <si>
    <t>(N° de actos administrativos y comunicaciones del Grupo de Arqueología revisados y tramitados por la OAJ de forma oportuna* / Total de actos administrativos y comunicaciones solicitados por el Grupo de Arqueología) x 100
* 3 días.</t>
  </si>
  <si>
    <t>https://docs.google.com/spreadsheets/d/1cndV-TJfGcQGlLkCWAcMS7HgYwte7syw/edit?gid=273876646#gid=273876646</t>
  </si>
  <si>
    <t>De 282 solicitudes de revisión en Arqueología, 45 (15,96%) se tramitaron fuera del término. Aunque el 84,04% se atendió oportunamente, se requiere fortalecer el seguimiento de plazos y la coordinación interáreas para reducir retrasos y mantener la eficiencia en la gestión.</t>
  </si>
  <si>
    <t>Elaboración de conceptos para la fijación definitiva de los lineamientos jurídicos de la Entidad</t>
  </si>
  <si>
    <t>Determinar la gestión de la Oficina Jurídica en la  elaboración de conceptos para la interpretación y aplicación de las normas, y el diseño de estrategias para mitigar el riesgo antijurídico en  los procedimientos internos a cargo de las demás dependencias.</t>
  </si>
  <si>
    <t>(Número de conceptos internos emitidos por la oficina jurídica a otras dependencias en los diez días hábiles siguientes a la fecha de recepción de la solicitud / total de solicitudes de concepto interno x 100</t>
  </si>
  <si>
    <t xml:space="preserve">≥ 90% </t>
  </si>
  <si>
    <t>Base de datos trámites OAJ.</t>
  </si>
  <si>
    <t>96.73%</t>
  </si>
  <si>
    <t>https://docs.google.com/spreadsheets/d/1SJbEZvtGOpTDaAnedS6cD5EAZgCU5ABa/edit?usp=drive_link&amp;ouid=115776357105162415345&amp;rtpof=true&amp;sd=true</t>
  </si>
  <si>
    <t>El indicador muestra un alto nivel de cumplimiento en la emisión oportuna de conceptos internos, evidenciando una gestión eficiente pese al volumen de solicitudes. Los pocos casos vencidos no afectan el desempeño general y permiten identificar oportunidades de mejora asociadas a la priorización y seguimiento de casos complejos. Se realizan controles de tiempos y redistribución de cargas para mantener y mejorar el resultado.</t>
  </si>
  <si>
    <t>Atención a solicitudes externas de la Entidad por parte de la Oficina Jurídica</t>
  </si>
  <si>
    <t>Determinar la gestión de la Oficina Jurídica en la  elaboración de conceptos para la atención a consultas externas de la Entidad tales como la rendición de cuentas, el test de proporcionalidad y consulta previa, y la radicación de proyectos legislativos.</t>
  </si>
  <si>
    <t>(Número de gestiones externas realizadas por la oficina jurídica en los quince días hábiles siguientes a la fecha de recepción de la solicitud / total de solicitudes de gestión externa x 100</t>
  </si>
  <si>
    <t>99.06%</t>
  </si>
  <si>
    <t>https://docs.google.com/spreadsheets/d/1rN0FB4wqbQn7QCOiT8N6FzFrbA5GM6rP/edit?usp=drive_link&amp;ouid=115776357105162415345&amp;rtpof=true&amp;sd=true</t>
  </si>
  <si>
    <t>El indicador presenta un leve incumplimiento de la meta, que no evidencia un deterioro sustancial del desempeño, sino posibles debilidades en el registro y conteo de términos, así como en la precisión de la información reportada. Se identifica la necesidad de revisar la metodología de medición, en particular la contabilización de plazos y la calidad del registro de fechas, con el fin de asegurar que el indicador refleje de manera fiel la gestión realizada. Como acción de mejora, se fortalecerá el control y estandarización del registro de términos para optimizar el cumplimiento del indicador.</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</si>
  <si>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</si>
  <si>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Medir la efectividad del sistema del control interno de la entidad mediante la implementación de las herramientas dispuestas por el DAFP para tal efecto.</t>
  </si>
  <si>
    <t>https://drive.google.com/drive/folders/13ny_O4m_MWnfQPOzTe_-pICi5EaQaMD8?usp=sharing</t>
  </si>
  <si>
    <t xml:space="preserve">22-12-2025 y 28/01/2026
</t>
  </si>
  <si>
    <r>
      <rPr>
        <sz val="8"/>
        <color rgb="FF000000"/>
        <rFont val="Arial"/>
        <family val="2"/>
      </rPr>
      <t>La medición se realizó con corte al mes de junio. El resultado del análisis de la información, producto de las reuniones llevadas a cabo con cada uno de los responsables de los cinco componentes del sistema de control interno y de las evidencias aportadas, salió el pasado 31 de julio de la vigente. En el mismo resultado se identifican las siguientes conclusiones del resultado obtenido:
1.        Para el periodo evaluado se evidencia un avance e incremento de cumplimiento del total de componentes del 3% respecto de la medición realizada en el semestre inmediatamente anterior, con una calificación total para el primer semestre de la vigencia 2025 del 95%. 
2.        Para el semestre evaluado, se mantienen los avances significativos en las gestiones adelantadas en el área funcional de Tecnologías de la Información, aportando al cumplimiento del Sistema de Control Interno.
El resultado del presente informe fue entregado a cada uno de los responsables implicados en las oportunidades de mejora mediante una reunión interna. Dicho proceso fue aprobado y registrado en el acta interna correspondiente, la cual forma parte del expediente documental de la Oficina de Control Interno, permaneciendo disponible para consulta cuando sea necesaria.</t>
    </r>
    <r>
      <rPr>
        <b/>
        <sz val="8"/>
        <color rgb="FF000000"/>
        <rFont val="Arial"/>
        <family val="2"/>
      </rPr>
      <t xml:space="preserve">
Recomendaciones: </t>
    </r>
    <r>
      <rPr>
        <sz val="8"/>
        <color rgb="FF000000"/>
        <rFont val="Arial"/>
        <family val="2"/>
      </rPr>
      <t xml:space="preserve">
1.        Respecto del área funcional de Tecnologías de la Información, se evidenció gestión y avances en la socialización del Sistema de Gestión de Seguridad de la Información, para ello han implementado, fondos de escritorios, capacitaciones mixtas (virtual-presencial) en materia de seguridad, diseñaron un plan de comunicaciones interno, así como informes periódicos de seguimiento y resultado a dichas actividades. Se recomienda al área formalizar los documentos en el Sistema de Gestión de Planeación y los listados maestros de la Entidad.
2.        El área de Talento Humano debe asegurar la publicación definitiva del Código de Integridad en la Intranet, así como ejecutar talleres de apropiación y socialización institucional, incluyendo mecanismos de evaluación que garanticen su comprensión y aplicación.
3.        La Oficina de Control Interno Disciplinario y Talento Humano deben implementar acciones conjuntas de socialización y orientación sobre los canales de denuncia, asegurando su correcta difusión y el establecimiento de lineamientos claros para su uso dentro del marco del MIPG.
4.        El área de Talento Humano debe actualizar el Manual de Funciones conforme a la normativa vigente y la estructura organizacional actual del ICANH, asegurando su validación y divulgación para facilitar auditorías, evaluaciones y la ejecución efectiva de funciones.
5.        El área de Comunicaciones debe desarrollar e implementar un procedimiento formal de comunicación interna, que establezca canales, responsables y tiempos de respuesta para garantizar una comunicación organizacional efectiva y articulada.
6.        El área responsable de la página web debe ajustar y actualizar los contenidos conforme a los requisitos de transparencia (ITA) y la NTC 5854, en el marco del nuevo espacio digital institucional, asegurando información completa, accesible y vigente.
7.        En aras de fortalecer el autocontrol institucional y asegurar la efectividad del Sistema de Control Interno, se recomienda a todas las áreas del ICANH mantener un compromiso permanente con la atención oportuna y con calidad a los seguimientos y requerimientos emitidos por la Oficina de Control Interno. Esto implica la entrega de evidencias claras y verificables, la disposición al trabajo conjunto interdependencias y la consolidación de una cultura de mejora continua, ética y responsabilidad institucional.
8.        Frente a las deficiencias de control y las oportunidades de mejora, es menester que estas sean tenidas en cuenta y que se puedan adelantar las gestiones necesarias que prevengan la materialización de no conformidades o incumplimientos normativos.
</t>
    </r>
    <r>
      <rPr>
        <b/>
        <sz val="8"/>
        <color rgb="FF000000"/>
        <rFont val="Arial"/>
        <family val="2"/>
      </rPr>
      <t xml:space="preserve">La medición del indicador se realiza posterior al cierre del semestre, mediante un seguimiento específico, el cual, de acuerdo con nuestro procedimiento interno, cuenta con plazos determinados tanto para requerir información a los responsables como para analizar su cumplimiento. Actualmente, parte del equipo de la oficina se encuentra en comisión de servicios en el parque arqueológico de Idolos.
</t>
    </r>
    <r>
      <rPr>
        <b/>
        <sz val="11"/>
        <color rgb="FFA61C00"/>
        <rFont val="Arial"/>
        <family val="2"/>
      </rPr>
      <t>Seguimiento segundo semestre 2025, con corte al 22/12/2025</t>
    </r>
    <r>
      <rPr>
        <b/>
        <sz val="10"/>
        <color rgb="FFA61C00"/>
        <rFont val="Arial"/>
        <family val="2"/>
      </rPr>
      <t xml:space="preserve">
</t>
    </r>
    <r>
      <rPr>
        <b/>
        <sz val="9"/>
        <color rgb="FFA61C00"/>
        <rFont val="Arial"/>
        <family val="2"/>
      </rPr>
      <t xml:space="preserve">
</t>
    </r>
    <r>
      <rPr>
        <sz val="9"/>
        <color rgb="FF000000"/>
        <rFont val="Arial"/>
        <family val="2"/>
      </rPr>
      <t xml:space="preserve">El indicador se puede </t>
    </r>
    <r>
      <rPr>
        <b/>
        <u/>
        <sz val="11"/>
        <color rgb="FF000000"/>
        <rFont val="Arial"/>
        <family val="2"/>
      </rPr>
      <t>medir y entregar hasta el 31 de enero de 2026</t>
    </r>
    <r>
      <rPr>
        <sz val="9"/>
        <color rgb="FF000000"/>
        <rFont val="Arial"/>
        <family val="2"/>
      </rPr>
      <t xml:space="preserve">, dado que debemos esperar cerrar la vigencia, que los responsables atiendan el requerimiento y realizar el analisis de las evidencias, para determinar a traves de la herramienta del DAFP el % de cumplimiento del sistema de control interno. 
</t>
    </r>
    <r>
      <rPr>
        <b/>
        <sz val="12"/>
        <color rgb="FF980000"/>
        <rFont val="Arial"/>
        <family val="2"/>
      </rPr>
      <t>Seguimiento segundo semestre 2025, con corte al 28/01/2026</t>
    </r>
    <r>
      <rPr>
        <sz val="8"/>
        <color rgb="FF000000"/>
        <rFont val="Arial"/>
        <family val="2"/>
      </rPr>
      <t xml:space="preserve">
El indicador con corte a 28/01/2026 se encuentra con medición, cuyo porcentaje arrojo 94% en general. 
</t>
    </r>
    <r>
      <rPr>
        <b/>
        <sz val="8"/>
        <color rgb="FF000000"/>
        <rFont val="Arial"/>
        <family val="2"/>
      </rPr>
      <t xml:space="preserve">Ambiente de Control: 
</t>
    </r>
    <r>
      <rPr>
        <sz val="8"/>
        <color rgb="FF000000"/>
        <rFont val="Arial"/>
        <family val="2"/>
      </rPr>
      <t>Durante el segundo semestre de la vigencia 2025 se identifican oportunidades de mejora principalmente asociadas a la falta de respuesta a requerimientos de la OCI y a la ausencia de evidencia documental por parte del área de Talento Humano (TH):
1. Socialización y análisis de temas críticos
Respecto a las actividades de socialización del Código de Integridad y a la presentación de un análisis de los temas más críticos en relación con el ausentismo, acoso laboral, solicitudes de traslado y rotación (informe de plan de vacantes) del personal ante el Comité de Gestión y Desempeño Institucional, no se recibió evidencia documental por parte del proceso. Es conocimiento de la Oficina, por su participación en el Comité de Gestión y Desempeño, que TH realizó una presentación del indicador de ausentismos y sus factores; asimismo se reconoce la existencia y divulgación del Código de Integridad entre el personal del ICANH.
Se observa que, debido a la implementación del rediseño institucional y a la contratación de personal previa a la entrada en vigencia de la Ley de Garantías, TH ha enfocado sus esfuerzos al nombramiento de la Planta de Personal del ICANH.
2. Elaboración de pactos y talleres de integridad
El elaboración del Pacto por la Integridad para la prevención de fraudes y sobornos, promoviendo principios de integridad, ética y buen gobierno.
Realizar un taller de apropiación de valores dirigido a los directivos de la entidad.
Participar en las actividades de integridad convocadas por el gobierno nacional.</t>
    </r>
    <r>
      <rPr>
        <b/>
        <sz val="8"/>
        <color rgb="FF000000"/>
        <rFont val="Arial"/>
        <family val="2"/>
      </rPr>
      <t xml:space="preserve">
</t>
    </r>
    <r>
      <rPr>
        <sz val="8"/>
        <color rgb="FF000000"/>
        <rFont val="Arial"/>
        <family val="2"/>
      </rPr>
      <t xml:space="preserve">3. Procedimientos y documentación relacionada
Aunque el área no reportó evidencias durante el seguimiento, la OCI realizó consulta en la Intranet Institucional y se identificaron los siguientes procedimientos del área: TDH-PR-01 Desvinculación de Personal; TDH-PR-03 Vinculación de Empleos Públicos V4; TDH-PR-09 Nombramiento en Encargo V3.
Recomendación para el primer semestre de la vigencia 2026
Oportunidad de mejora: Fortalecer la capacidad de TH para responder de manera oportuna a los requerimientos de información de la OCI. Si bien se comprende que el periodo inicial correspondía a etapas de implementación y nombramientos por rediseño institucional, es importante delegar estas actividades a un profesional del grupo y avanzar de forma más eficaz en todos los frentes de gestión interna.
</t>
    </r>
    <r>
      <rPr>
        <b/>
        <sz val="8"/>
        <color rgb="FF000000"/>
        <rFont val="Arial"/>
        <family val="2"/>
      </rPr>
      <t xml:space="preserve">Evaluación del Riesgo
</t>
    </r>
    <r>
      <rPr>
        <sz val="8"/>
        <color rgb="FF000000"/>
        <rFont val="Arial"/>
        <family val="2"/>
      </rPr>
      <t xml:space="preserve">Para el segundo semestre de la vigencia 2025, se mantiene el cumplimiento total del componente de evaluación del riesgo dentro del sistema de control interno del ICANH. La fortaleza para lograr el 100% del cumplimiento se sustenta en un marco de gobernanza claro y comprometido, en un diseño de planificación alineado con la estrategia institucional y en un sistema de controles que permite la detección temprana de desviaciones. La integración de indicadores de evidencia en dimensiones clave (liderazgo, recursos, operaciones, cumplimiento y tecnología) facilita una visión holística y oportuna del riesgo, mientras que la asignación de responsables, plazos y mecanismos de seguimiento refuerza la responsabilidad y la capacidad de respuesta. Además, la revisión periódica y la retroalimentación continua permiten ajustar las acciones mitigadoras de manera ágil, fortaleciendo la resiliencia organizacional y la sostenibilidad institucional del ICANH frente a incertidumbres y cambios regulatorios.
</t>
    </r>
    <r>
      <rPr>
        <b/>
        <sz val="8"/>
        <color rgb="FF000000"/>
        <rFont val="Arial"/>
        <family val="2"/>
      </rPr>
      <t xml:space="preserve">Actividades de control
</t>
    </r>
    <r>
      <rPr>
        <sz val="8"/>
        <color rgb="FF000000"/>
        <rFont val="Arial"/>
        <family val="2"/>
      </rPr>
      <t xml:space="preserve">Para  el II semestre de la vigencia 2025 se identificaron las siguientes fortalezas: 
Se evidencia un alto nivel de gestión de las actividades de control, con un avance del 100%. Esto se sustenta en la existencia, aprobación y operación efectiva de las herramientas clave del control institucional (procesos, procedimientos, riesgos y planes institucionales), las cuales son monitorizadas de forma periódica y oportuna por la segunda línea de defensa (OAP) y evaluadas por la tercera línea de defensa (OCI).
Se garantiza la presentación regular de resultados de avances y retrasos ante las instancias correspondientes, incluyendo el Comité Directivo y el Comité Institucional de Gestión de Desempeño. Este seguimiento riguroso y sistemático fortalece la capacidad de la organización para mantener un control efectivo, gestionar riesgos de manera proactiva y asegurar la implementación de acciones correctivas en tiempo oportuno.
La coordinación entre las líneas de defensa y la alta dirección facilita una visión integrada de la situación de control, favorece la toma de decisiones informadas y contribuye a la resiliencia institucional ante desviaciones y cambios operativos.
</t>
    </r>
    <r>
      <rPr>
        <b/>
        <sz val="8"/>
        <color rgb="FF000000"/>
        <rFont val="Arial"/>
        <family val="2"/>
      </rPr>
      <t xml:space="preserve">Información y comunicación
</t>
    </r>
    <r>
      <rPr>
        <sz val="8"/>
        <color rgb="FF000000"/>
        <rFont val="Arial"/>
        <family val="2"/>
      </rPr>
      <t>Para el II semestre de la vigencia 2025 se evidencia que el componente logro cumplir el 100%, por lo cual se establecen las siguientes fortalezas: 
Se consolida una arquitectura de información y comunicaciones que centraliza la recopilación, clasificación y transmisión de datos relevantes para la alta dirección y los comités de control. La información fluye de forma estandarizada entre las dependencias, la segunda línea de defensa (OAP) y la tercera línea de defensa (OCI), facilitando una visión holística, oportuna y verificada del estado de control y de los riesgos asociados, mejora la toma de decisiones, reduce tiempos de respuesta ante desviaciones y fortalece la trazabilidad de evidencias para auditorías y cumplimiento normativo.
Existen procesos claros para la definición de responsables, flujos de aprobación y calendarios de reporte (informes de avance, indicadores de control y alertas de riesgo). La gobernanza de ICANH garantiza que la información relevante se genere, valide y comunique con consistencia a todos los niveles, desde operaciones hasta la alta dirección. Incrementando la confiabilidad de la información, minimiza silos de datos y facilita la rendición de cuentas, apoyando el cumplimiento del 100%.
Implementación de controles robustos sobre la integridad, disponibilidad y confidencialidad de la información crítica (políticas de clasificación, controles de acceso, registros de cambios, copias de seguridad y planes de continuidad). Estos controles están diseñados para detectar y mitigar incidentes de información de forma temprana, con pruebas periódicas y mecanismos de mejora continua, así mismo reduce el riesgo de fallas de comunicación, protege la reputación institucional y garantiza la continuidad de las operaciones ante incidentes, alineándose con los requisitos del sistema de control interno</t>
    </r>
    <r>
      <rPr>
        <b/>
        <sz val="8"/>
        <color rgb="FF000000"/>
        <rFont val="Arial"/>
        <family val="2"/>
      </rPr>
      <t xml:space="preserve">.
Monitoreo
</t>
    </r>
    <r>
      <rPr>
        <sz val="8"/>
        <color rgb="FF000000"/>
        <rFont val="Arial"/>
        <family val="2"/>
      </rPr>
      <t>Mantener el cumplimiento del 100% en el componente de actividades de monitoreo durante el segundo semestre de 2025 se apoya en dos fortalezas clave: 
1. Un sistema robusto de vigilancia y reporte que integra indicadores de desempeño, hallazgos de auditoría y mecanismos de seguimiento en tiempo real, permitiendo detectar desviaciones de forma oportuna y activar acciones correctivas de manera eficiente
2. Una gobernanza de monitoreo bien definida con roles y responsabilidades claros, procesos de revisión periódica por la alta dirección y una cultura de responsabilidad, que facilita la transparencia, la trazabilidad de evidencias y la toma de decisiones informadas para sustentar el logro del 100%.</t>
    </r>
    <r>
      <rPr>
        <b/>
        <sz val="8"/>
        <color rgb="FF000000"/>
        <rFont val="Arial"/>
        <family val="2"/>
      </rPr>
      <t xml:space="preserve">
</t>
    </r>
  </si>
  <si>
    <t>Si bien no se logró revisar el archivo de evidencias para corroborar el origen de la calificación, es importante que los resultados de los indicadores sean coherentes con la realidad de la entidad frente a su madurez en el sistema de control interno que prácticamente es el mismo Sistema de Gestión y que bajo muchos resultados que se han presentado en el Comité Institucional de Gestión y Desempeño no son los mejores (indicadores, políticas MIPG, entre otros). La idea es contar con indicadores que muestren la realidad para así mismo tener acciones de mejora coherentes y puntuales para mejorar.</t>
  </si>
  <si>
    <t>Anual con seguimiento
Semestral</t>
  </si>
  <si>
    <t xml:space="preserve">22/12/2025-
</t>
  </si>
  <si>
    <r>
      <rPr>
        <sz val="8"/>
        <color rgb="FF000000"/>
        <rFont val="Arial"/>
        <family val="2"/>
      </rPr>
      <t xml:space="preserve">El indicador cumple el 100%, para el periodo evaluado y de acuerdo a las actividades planeadas para el primer semestre de la vigencia 2025. Es importante mencionar que no siempre se alcanza este % de cumplimiento. 
Con corte al 11 de junio, el cumplimiento del plan de manera general y totalizando el total de actividades alcanza un 50%. A continuación, se detalla el estado de las actividades ejecutadas y en progreso:
Actividades ejecutadas:
Auditoría basada en riesgos al proceso de la Oficina Asesora Jurídica 2024-2025, con adición del seguimiento normativo en:
--Funciones del Comité de Conciliaciones
--Acciones de repetición de la entidad
Evaluación del Sistema de Control Interno (autoevaluación de los 5 componentes, segundo semestre 2024)
Seguimiento a la gestión de Atención al Ciudadano (segundo semestre 2024)
Seguimiento y evaluación del sistema SUIT en el último cuatrimestre 2024
Evaluación del cierre de caja menor (2024)
Revisión de gastos de austeridad y gasto público para 2024
Informe de planes de mejoramiento al 31 de diciembre de 2024
Evaluación del Sistema de Control Interno Contable mediante el CHIP de la Contaduría General de la Nación
Seguimiento del aplicativo eKogui y gestión judicial (segundo semestre 2024)
Evaluación de apertura a caja menor para 2025
Seguimiento al cumplimiento del Plan de Acción y del Programa Presupuestal 2024-2025
Actividades en ejecución y con avance:
Auditoría basada en riesgos en el Parque Arqueológico San Agustín (pendiente informe diagnóstico y taller)
Auditoría en la Subdirección de Apropiación Social y Relacionamiento con el Ciudadano (priorización en proceso)
Auditoría en la Subdirección de Investigación y Producción Científica (a partir del 10 de junio)
Informe preliminar de austeridad y gasto público para 2025
Evaluación y seguimiento a riesgos, controles, indicadores y procesos de gestión relacionados con la matriz de riesgos, corrupción, gestión y recursos humanos.
</t>
    </r>
    <r>
      <rPr>
        <b/>
        <sz val="8"/>
        <color rgb="FF000000"/>
        <rFont val="Arial"/>
        <family val="2"/>
      </rPr>
      <t xml:space="preserve">El resultado del indicador fue presentado ante el Comité Institucional de Coordinación de Control Interno, máxima instancia donde se presentan alertas en caso de requerirse acciones puntuales, y se informan los posibles retrasos o incumplimientos al Plan Anual de Auditorías, para la toma de decisiones, el Plan a la fecha de presentación de resultados estaba conforme a lo planeado.
</t>
    </r>
    <r>
      <rPr>
        <b/>
        <sz val="11"/>
        <color rgb="FFA61C00"/>
        <rFont val="Arial"/>
        <family val="2"/>
      </rPr>
      <t xml:space="preserve">
Seguimiento segundo semestre 2025, con corte al 22/12/2025
</t>
    </r>
    <r>
      <rPr>
        <sz val="9"/>
        <color rgb="FF000000"/>
        <rFont val="Arial"/>
        <family val="2"/>
      </rPr>
      <t>La Oficina de Control Interno se permite informar que el % de cumplimiento de dicho indicador</t>
    </r>
    <r>
      <rPr>
        <sz val="11"/>
        <color rgb="FF000000"/>
        <rFont val="Arial"/>
        <family val="2"/>
      </rPr>
      <t xml:space="preserve"> </t>
    </r>
    <r>
      <rPr>
        <b/>
        <u/>
        <sz val="11"/>
        <color rgb="FF000000"/>
        <rFont val="Arial"/>
        <family val="2"/>
      </rPr>
      <t>para el segundo semestre corresponde a 82%</t>
    </r>
    <r>
      <rPr>
        <sz val="9"/>
        <color rgb="FF000000"/>
        <rFont val="Arial"/>
        <family val="2"/>
      </rPr>
      <t>, lo cual permite identificar que como oficina tenemos oportunidades de mejora que implementar frente a la ejecución que nos proyectamos en la vigencia 2026. Si bien el Plab Anual de Auditorías se cumplio para la actual vigencia, no se cumplio en totalidad con Oportunidad, los informes desarrodos durante el segundo semestre corresponden a: 
Auditoría basada en riesgos a la gestión, administración, custodia y manejo de recursos públicos derivados de la venta de entradas al Parque Arqueológico de Tierradentro.
Auditoría basada en riesgos a la gestión, administración, custodia y manejo de recursos públicos derivados de la venta de entradas al Parque Arqueológico de Ídolos y Alto de las Piedras.
Auditoría basada en riesgos a la gestión, administración, custodia y manejo de recursos públicos derivados de la venta de entradas al en la sede administrativa de Santa Marta
Auditoría basada en riesgos a la Subdirección de Apropiación Social y Relacionamiento con el Ciudadano. 
Auditoría en atención al acuerdo 001 del 28 de febrero de 2024, artículo 1.4.3.
Evaluación y Seguimiento al cumplimiento de los controles de la Matriz de Riesgos de Gestión, Corrupción y de Información
Verificación del Cumplimiento Programa de Transparencia y Ética Pública (Anterior PAAC) Vigencia 2025
Informe Planes de MejoramientoEvaluaciones Políticas MIPG
Evaluación y Seguimiento Aplicativo ekogui
Seguimiento a la gestión de Atención al Ciudadano
Evaluación al mapa de Aseguramiento y las funciones de la segunda línea de defensa para  la vigencia 2025
Seguimiento al fortalecimiento de la meritocracia en el Estado Colombiano, verificación de la implementación de carrera administrativa y evaluación del desempeño -EDLSeguimiento al proceso de concertación 2024-2025, y evaluación de los acuerdos de gestión 2024.
Seguimiento del estado de liquidación de contratos y cierre de los expedientes contractuales.
Seguimiento a la sede de Bogotá de la Norma Técnica Colombiana NTC 6047:2013 sobre la accesibilidad al medio físico y los espacios de servicios al ciudadano en la administración pública.
Seguimiento al cumplimiento y avance del plan de mejoramiento, con acciones a corto, mediano y largo plazo, producto de la auditoría externa realizada por la Procuraduría General de la Nación, acompañado del seguimiento al cumplimiento de la creación de los enlaces e información cargada en la página web, en cumplimiento del Índice de Transparencia y Acceso a la Información (ITA) y de los requisitos de accesibilidad de la NTC 5854, así como la Ley 1712 de 2014.
Seguimiento de la verificación de controles definidos para el proceso disciplinario y que se cumpla adecuadamente esta función (Ley 87 de 1993, artículo 12). 
Sesionar Comité Institucional de Coordinación de Control Interno
Asistir Comité Institucional de Coordinación de Control Interno sector Cultura a solicitud del sector 
Realizar acompañamiento a las áreas cuando estás lo requieran a solicitud de las áreas
Participar de las capacitaciones de Inducción y Reinducción acerca de Control Interno
Reporte de Derechos de Autor (Requerimiento de Información 2025, para presentar 2026)
Respuesta y seguimiento a requerimiento de Entes de Control
Seguimiento a tercer trimestre de Austeridad y Gasto Público
Seguimiento y reporte SUIT
Del análisis realizado para este resultado, se identifican las siguientes situaciones: 
Planeación inadecuada por parte de los auditores que lideraban el desarrollo de algunas de las actividades.
Algunas de las áreas involucradas remitieron las respuestas a los requerimientos fuera de los plazos estimados; en algunos casos fue necesario realizar hasta dos reiteraciones para contar con las evidencias correspondientes.
Falta de personal asignado a la Oficina de Control Interno, lo que generó una sobrecarga de asignación de actividades para el equipo de trabajo. Cabe precisar que la OCI cuenta con un profesional de planta de grado 1 y un contratista directamente vinculado a la ejecución del Plan Anual de Auditoría.
El funcionario asignado a la OCI hace parte del sindicato institucional, y contó con permiso de la Dirección General para participar en las mesas de negociación del pliego sindical y de las del propio sindicato. Esta circunstancia redujo sus horas laborales destinadas al plan, lo que afectó la presentación oportuna de las actividades en los plazos de planeación.</t>
    </r>
  </si>
  <si>
    <t>El indicador no cumple con lal meta establecida por ende su objetivo de generar alertas tempranas y contribuir con el mejoramiento continuo en la gestión Institucional puede verse comprometido, es importante que se respeten tanto el programa de auditorias que para tal fin cuenta con un plan previamente aprobado por los líderes de proceso como la oportunidad y calidad en la entrega de informes para que realmente la herramienta funcione a favor de la entidad.</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</si>
  <si>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</si>
  <si>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Prevenir la materialización de investigaciones disciplinarias al interior de la entidad mediante la apropiación del régimen disciplinario.</t>
  </si>
  <si>
    <t>https://drive.google.com/drive/folders/1g4xuS1lUg6MwLvUOF07-Np2VJ2mVgfgw?usp=drive_link</t>
  </si>
  <si>
    <t>Se realizó una capactición, sin embargo, no se realizó encuesta de satisfacción, al final lo que se hizo fue una ronda de preguntas para aclarar temas, resolver dudas y validar la apropiación del tema.</t>
  </si>
  <si>
    <t>Es importante contar con la información que cada lider de proceso de plantea para mejorar su proceso por eso es vital analizar la necesidad del indicador al interior del proceso y ejecutar lo que así se defina evitando incumplir con los compromisos pactados y no tener información que apoye la toma de decisiones y la mejora continua.</t>
  </si>
  <si>
    <t>Número de quejas Vs. Número de Procesos iniciados</t>
  </si>
  <si>
    <t>Estadísticas que permitan valorar la gestión del proceso</t>
  </si>
  <si>
    <t>No aplica ya que se quiere es establecer una estadística de ambos temas.</t>
  </si>
  <si>
    <t>Valor Absoluto</t>
  </si>
  <si>
    <t>Procesos iniciados en el año
Quejas formales interpuestas.</t>
  </si>
  <si>
    <t xml:space="preserve">16 quejas, 
16 indagaciones preliminares
3 quejas anónimas. </t>
  </si>
  <si>
    <t>2 Quejas disciplinarias
2 Indagaciones disciplinarias</t>
  </si>
  <si>
    <r>
      <rPr>
        <u/>
        <sz val="8"/>
        <color rgb="FF1155CC"/>
        <rFont val="Arial"/>
        <family val="2"/>
      </rPr>
      <t>https://drive.google.com/drive/folders/1Z5z11et2wbdpMewK-lBMlpgs7u6Zkqem?usp=drive_link</t>
    </r>
    <r>
      <rPr>
        <sz val="8"/>
        <color rgb="FF0563C1"/>
        <rFont val="Arial"/>
        <family val="2"/>
      </rPr>
      <t xml:space="preserve">
</t>
    </r>
    <r>
      <rPr>
        <u/>
        <sz val="8"/>
        <color rgb="FF1155CC"/>
        <rFont val="Arial"/>
        <family val="2"/>
      </rPr>
      <t>https://drive.google.com/drive/folders/1pmTqh9d-9c7gZQmTa9TYDYT0dXnAtiTH?usp=drive_link</t>
    </r>
  </si>
  <si>
    <t>De las 18 quejas del periodo analizado, el 100% dieron lugar a  la indagación preliminar, garantizando que se buscaran los fines de la función disciplinaria (moralidad y eficiencia), envitando la ocurrencia de situaciones que perjudiquen el buen nombre y los recursos de la entidad.</t>
  </si>
  <si>
    <t>Se observa que se está cumpliendo la gestión del proceso garantizando el blindaje necesario para la entidad.</t>
  </si>
  <si>
    <t>Conocer el término de duración de las etapas de instrucción como son indagación e investigación.</t>
  </si>
  <si>
    <t>Término de duración de la etapa de instrucción
Término de duración de la etapa de investigación</t>
  </si>
  <si>
    <t xml:space="preserve">Máximo 12M por etapa </t>
  </si>
  <si>
    <t>Procesos iniciados en el año</t>
  </si>
  <si>
    <r>
      <rPr>
        <b/>
        <sz val="8"/>
        <color theme="1"/>
        <rFont val="Arial"/>
        <family val="2"/>
      </rPr>
      <t xml:space="preserve">PROCESOS 2024 (7 procesos)
</t>
    </r>
    <r>
      <rPr>
        <sz val="8"/>
        <color theme="1"/>
        <rFont val="Arial"/>
        <family val="2"/>
      </rPr>
      <t xml:space="preserve">a. 2 (001 de 2024 y 002): En etapa 1 dentro de los seis meses, etapa dos dentro de los seis meses.
b. 4 (003, 004, 005 y 006): Auto de archivo, todos con menos de doce meses.
c. 1 (007): en calificación para archivar. 
</t>
    </r>
    <r>
      <rPr>
        <b/>
        <sz val="8"/>
        <color theme="1"/>
        <rFont val="Arial"/>
        <family val="2"/>
      </rPr>
      <t>PROCESOS 2025 (9 Procesos)</t>
    </r>
    <r>
      <rPr>
        <sz val="8"/>
        <color theme="1"/>
        <rFont val="Arial"/>
        <family val="2"/>
      </rPr>
      <t xml:space="preserve">
a. 1 en archivo definitivo (001 de 2024), duración seis meses.
b. 6 activos, pero con cierre probatorio (002, 003, 005, 006, 008 y 009)
c. 1 activo en práctica de pruebas (007).
d. 1 Auto de investigación formal (004).
</t>
    </r>
  </si>
  <si>
    <t>Procesos 2024 (7). En las etapas de indagación e investigación formal, estpn dentro del rango del tiempo establecido. 2025 (11) La etapa de indagación e investigación, también están dentro del término.</t>
  </si>
  <si>
    <r>
      <rPr>
        <u/>
        <sz val="8"/>
        <color rgb="FF1155CC"/>
        <rFont val="Arial"/>
        <family val="2"/>
      </rPr>
      <t>https://drive.google.com/drive/folders/1pmTqh9d-9c7gZQmTa9TYDYT0dXnAtiTH?usp=drive_link</t>
    </r>
    <r>
      <rPr>
        <u/>
        <sz val="8"/>
        <color rgb="FF0563C1"/>
        <rFont val="Arial"/>
        <family val="2"/>
      </rPr>
      <t xml:space="preserve">             https://drive.google.com/drive/folders/1Z5z11et2wbdpMewK-lBMlpgs7u6Zkqem?usp=drive_link</t>
    </r>
  </si>
  <si>
    <r>
      <rPr>
        <b/>
        <sz val="8"/>
        <color theme="1"/>
        <rFont val="Arial"/>
        <family val="2"/>
      </rPr>
      <t>Procesos que venían del año 2024 (siete investigaciones)</t>
    </r>
    <r>
      <rPr>
        <sz val="8"/>
        <color theme="1"/>
        <rFont val="Arial"/>
        <family val="2"/>
      </rPr>
      <t xml:space="preserve">
a.        Dos con pliegos de cargos. 001 de 2024 y 002 de 2024. Etapa 1 dentro de los seis meses, etapa dos dentro de los seis meses
b.        Cuatro con auto de archivo en firme: 003, 004, 005 y 006 de 2024. Todos con menos de doce meses.
</t>
    </r>
    <r>
      <rPr>
        <b/>
        <sz val="8"/>
        <color theme="1"/>
        <rFont val="Arial"/>
        <family val="2"/>
      </rPr>
      <t>Procesos del año 2025, abiertos durante 2025 (once investigaciones)</t>
    </r>
    <r>
      <rPr>
        <sz val="8"/>
        <color theme="1"/>
        <rFont val="Arial"/>
        <family val="2"/>
      </rPr>
      <t xml:space="preserve">
a.        Uno archivado: 007de 2024. Archivo definitivo, duración seis meses
b.        Cinco archivados de 2025, 001 de 2025, 002 de 2025, 003 de 2025, 005 de 2025, 006 de 2025
c.        Activos en práctica de pruebas: 007, 008, 010, 011 de 2025
d.        Auto de investigación formal: 004 de 2025
e.        Un enviado por competencia a la PGN, 009 de 2025 </t>
    </r>
  </si>
  <si>
    <t>Aunado al anterior se observa coherencia en la gestión del proceso ya que el término de duración de las etapas de instrucción indagación e investigación cumplen los tiempos establecidos.</t>
  </si>
  <si>
    <t>Número de Indagaciones Vs Investigación Formal y Archivos</t>
  </si>
  <si>
    <t>Estadísticas que permitan valorar la ocurrencia de faltas disciplinarias</t>
  </si>
  <si>
    <t>Indagaciones Preliminares iniciadas</t>
  </si>
  <si>
    <t>- 16 indagaciones iniciadas.
- 2 Investigaciones Formales (2024) 
- 1 Investigación Formal (2025)
- 7 Archivos (2 de 2025 y 5 de 2024)</t>
  </si>
  <si>
    <t>- 18 indagaciones iniciadas.
- 2 Investigaciones Formales (2024) 
- 1 Investigación Formal (2025)
- 10 Archivos (5 de 2025 y 5 de 2024)
- Procesos Activos 4 (007 de 2025, 008 de 2025, 010 de 2025 y 011 de 2025)</t>
  </si>
  <si>
    <r>
      <rPr>
        <sz val="8"/>
        <color rgb="FF0563C1"/>
        <rFont val="Arial"/>
        <family val="2"/>
      </rPr>
      <t xml:space="preserve">PROCESOS DISCIPLINARIOS 2025
</t>
    </r>
    <r>
      <rPr>
        <u/>
        <sz val="8"/>
        <color rgb="FF1155CC"/>
        <rFont val="Arial"/>
        <family val="2"/>
      </rPr>
      <t>https://drive.google.com/drive/folders/1pmTqh9d-9c7gZQmTa9TYDYT0dXnAtiTH?usp=drive_link</t>
    </r>
  </si>
  <si>
    <t>De septiembre a diciembre de 2025, llegaron dos quejas más, las cuales diern lugar a dos indagaciones, que están en curso. En 2025, se remitió una queja a la Procuraduría, dos pliegos de cargos, una cierre de investigación formal disciplinaria,; lo anterior evidencia un 16% de causas de responsabilidad disciplinaria probable, procentaje que se considera alto para el tamaño de la entidad, por tanto se requiere reforzar la capacitación en procesos transversales que apoyan la gestión, se propondará la iniciativa para mejorar este aspecto. En cuanto a los demás procesos (13 procesos), fueron archivados en la fase de indagación.</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</si>
  <si>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</si>
  <si>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(Cantidad de respuestas oportunas (dentro de tiempo estipulado por la ley / Total de notificaciones en el mes) x 100</t>
  </si>
  <si>
    <t>https://drive.google.com/drive/folders/1o2pBMkHG_mDzM0aDh9rNxrmQWzT82Gky</t>
  </si>
  <si>
    <t xml:space="preserve">16/05/2025 Durante el primer trimestre del año, se obtuvo un cumplimiento de la meta superior al 85%, aún cuando el equipo que tramita estas solicitudes no se encontraba completo, debido a los procesis de contratación. La falta de cumplimiento al 100%, atraviesa otras situaciones ajenas a la gestión del equipo, que en  muchas ocasiones requieren la revisión de bibliografía, consulta a otros frentes de trabajo, como la Oficina Asesora Jurídica o el Grupo de Patrimonio quien debe adelantar revisiones de las respuestas y se prolongan los tiempsos mientras intervienen todos los actores a nivel interno. 
31/12/2025: En términos generales, estos resultados evidencian un desempeño mayoritariamente sobresaliente, con algunos meses que se ubican dentro del rango aceptable.
En particular, durante el segundo trimestre del año (junio y julio), el nivel de cumplimiento se situó entre aceptable y sobresaliente, registrando valores por debajo del 85 % en uno de los meses. Esta situación obedeció principalmente a dificultades en el cumplimiento de los tiempos de algunos trámites, derivadas de retrasos en la revisión y validación de las respuestas proyectadas por parte de la líder del proceso. Dichos retrasos se explican porque, durante una parte del trimestre, la líder se encontraba apoyando de manera prioritaria la revisión, aprobación y firma de documentos del equipo de laboratorio, en razón al periodo de vacaciones de su líder, así como atendiendo otras actividades adicionales asignadas por la coordinación. Estas circunstancias impactaron de manera temporal los tiempos de respuesta previstos.
Por su parte, durante el tercer y cuarto trimestre del año, los indicadores reflejan un desempeño claramente sobresaliente, con valores superiores al 95 % en casi la totalidad de los meses. La excepción se presenta en diciembre, cuyo resultado, aunque sigue siendo sobresaliente, no alcanza el 100 %. Esta variación responde a causas similares a las identificadas en el primer trimestre del año, en la medida en que muchas de las respuestas proyectadas requieren procesos adicionales como la revisión de bibliografía especializada, la consulta y articulación con otros frentes de trabajo —entre ellos la Oficina Asesora Jurídica y el Grupo de Patrimonio—, así como la revisión y validación interna por parte de múltiples actores. La participación de estos distintos niveles institucionales, si bien garantiza la calidad y rigor de las respuestas, conlleva en algunos casos a la extensión de los tiempos de trámite.
En conjunto, los resultados evidencian una gestión sólida y consistente, con afectaciones puntuales explicables por cargas adicionales de trabajo y por la naturaleza técnica y articulada de los procesos atendidos.
</t>
  </si>
  <si>
    <t>https://drive.google.com/drive/folders/15yvQhqk5JlqMyBGct1dVPulYnbxF5EPo</t>
  </si>
  <si>
    <r>
      <rPr>
        <sz val="8"/>
        <color theme="1"/>
        <rFont val="Arial"/>
        <family val="2"/>
      </rPr>
      <t xml:space="preserve">La oportunidad de la respuestas a las solicitudes asociadas a los Programas de Arqueología Preventiva fue </t>
    </r>
    <r>
      <rPr>
        <sz val="8"/>
        <color rgb="FFFF0000"/>
        <rFont val="Arial"/>
        <family val="2"/>
      </rPr>
      <t>aceptable (&gt;70%),</t>
    </r>
    <r>
      <rPr>
        <sz val="8"/>
        <color theme="1"/>
        <rFont val="Arial"/>
        <family val="2"/>
      </rPr>
      <t xml:space="preserve"> debido al elevado numero de solicitudes atendidas en la vigencia que supera la capcidad del equipo encargado de gestionarlas. Asimismo, el tiempo de respuesta establecido para las solicitudes (15 días hábiles) resulta insuficiente para surtir todos los pasos internos que implica la elaboración de una respuesta, a saber: radicación, asignación, evaluación, revisión, transcripción, aprobación, revisión de la OAJ (en el caso de las resoluciones), revisión y firma de la subdirección de gestión del patrimonio (en el caso de las resoluciones) y notificación. El porcentaje más bajo fue en enero, dado que durante ese mes no se contó con la totalidad del equipo por los procesos contractuales propios de inicio de año. </t>
    </r>
  </si>
  <si>
    <t>Aunque la media está en un 77% el último mes quedó en deficiente no en aceptable como lo indica el análisis descrito ni tampoco enero fue el mes de mayor incumplimiento fue diciembre que junto con enero y abril presentan una medición deficiente según el rango establecido en la meta. Se debe mejorar el análisis y puntualizar acciones para dichos meses que pueden volver a repetir el incumplimiento si no se analizan las causas puntuales que se deben mitigar, igualmente según el rediseño que ha ocurrido en la institución es posible que el fortalecimiento de la Oficina Jurídica aporte a estabilizar más el indicador.</t>
  </si>
  <si>
    <t>Determinar la capacidad de respuesta del área  frente a la solicitud realizada para este trámite.</t>
  </si>
  <si>
    <t>Formularios AIA</t>
  </si>
  <si>
    <r>
      <rPr>
        <sz val="8"/>
        <color theme="1"/>
        <rFont val="Arial"/>
        <family val="2"/>
      </rPr>
      <t xml:space="preserve">La oportunidad de las respuestas a las solicitudes asociadas a las Autorizaciones de Intervención Arqueológica </t>
    </r>
    <r>
      <rPr>
        <sz val="8"/>
        <color rgb="FFFF0000"/>
        <rFont val="Arial"/>
        <family val="2"/>
      </rPr>
      <t xml:space="preserve">fue sobresaliente (&gt;85%) </t>
    </r>
    <r>
      <rPr>
        <sz val="8"/>
        <color theme="1"/>
        <rFont val="Arial"/>
        <family val="2"/>
      </rPr>
      <t xml:space="preserve"> a pesar que el equipo encargado de gestionarlas es el mismo que responde los Programas de Arqueología Preventiva. No obstante, se resalta que el tiempo de respuesta establecido para las solicitudes (15 días hábiles) resulta insuficiente para surtir todos los pasos internos que implica la elaboración de una respuesta, a saber: radicación, asignación, evaluación, revisión, transcripción, aprobación, revisión y firma de la subdirección de gestión del patrimonio (en el caso de las adendas y las aprobaciones iniciales de las mismas) y notificación.</t>
    </r>
  </si>
  <si>
    <t>El análisis de sobresaliente está errado la media fue de 82 es decir menor de 85% que es la meta para sobresaliente y no explican lo sucedido el último mes de diciembre que junto con toda la vigencia es el que se debe analizar, dicha cifra está clasificada como deficiente, es decir por debajo del 70% y tampoco explican las causas exactas ni acciones a implementar para evitar repetir cifras como esta en posteriores vigencias.</t>
  </si>
  <si>
    <t>Gestión de las áreas arqueológicas protegidas - Parques Arqueológicos</t>
  </si>
  <si>
    <t>Medir el número de instrumentos de gestión formalizados para las áreas de declaratoria patrimonial de carácter arqueológicos administrados por el ICANH</t>
  </si>
  <si>
    <t>(Instrumentos formalizados / total de instrumentos requeridos) x 100
(Número de componentes formalizados / total de componentes por cada parque) x100</t>
  </si>
  <si>
    <t>Semestral con análisis anual</t>
  </si>
  <si>
    <t>≥ 85% SOBRESALIENTE
 &gt; 70% ACEPTABLE
 ≤ 70% DEFICIENTE</t>
  </si>
  <si>
    <t>Actos administrativos PMA
Componente del PMA implementado</t>
  </si>
  <si>
    <t>https://drive.google.com/drive/folders/1IPGm-UMz08jgV9Y0DLtoCNjzR7YyP4cS</t>
  </si>
  <si>
    <t>En relación con los parques arqueológicos, si bien, existe la Resolución 123 de 2012 que define el procedimiento para la aprobación de los PMA de los parques, a la fecha ninguno de ellos cuenta con PMA aprobado mediante resolución. Si bien los documentos han existido, la implementación de los planes, programas y proyectos se han manejado desde las competencias del grupo de patrimonio, pero no a partir de un plan de manejo integrado. Por ello, se está formulando un nuevo documento de lineamientos, que aún no ha sido aprobado por el comité de parques.</t>
  </si>
  <si>
    <t>Si bien no existen aprobaciones formales y bajo el análisis no se lograron durante todo el 2026 eso no exime al responsable del proceso y su equipo de trabajo de avanzar en este tipo de herramientas y mostrar gestión desde lo que se puede gestionar.</t>
  </si>
  <si>
    <t>Asistencia técnica y ordenamiento territorial</t>
  </si>
  <si>
    <r>
      <rPr>
        <sz val="8"/>
        <color rgb="FF000000"/>
        <rFont val="Arial"/>
        <family val="2"/>
      </rPr>
      <t xml:space="preserve">Determinar el </t>
    </r>
    <r>
      <rPr>
        <sz val="8"/>
        <color rgb="FFFF0000"/>
        <rFont val="Arial"/>
        <family val="2"/>
      </rPr>
      <t xml:space="preserve">cumplimiento </t>
    </r>
    <r>
      <rPr>
        <sz val="8"/>
        <color rgb="FF000000"/>
        <rFont val="Arial"/>
        <family val="2"/>
      </rPr>
      <t xml:space="preserve">de las acciones institucionales encaminadas a la gestión del patrimonio arqueológico en los instrumentos de ordenamiento y planes de desarrollo territorial. </t>
    </r>
  </si>
  <si>
    <t xml:space="preserve">(# de acciones realizadas/ # de acciones proyectadas) x 100 </t>
  </si>
  <si>
    <t>Mensual con análisis
 Semestral</t>
  </si>
  <si>
    <t>Informes ejecutivos</t>
  </si>
  <si>
    <t>https://drive.google.com/drive/folders/1E8kWjAlAbp9ptdQSSfLyKpfzh50CQBG6?usp=drive_link</t>
  </si>
  <si>
    <t xml:space="preserve">Entre enero y febrero hay pocos avances de gestión, puesto que solo estaba contratada una persona del equipo. A finales de febrero, marzo y abril comienza a estabilizarse el equipo y con ello el cumplimiento de los indicadores. En este trimestre no se avanzó en los proyectos especiales por la reducción del equipo a la mitad (en relacion a 2024) y las necesidades de respuesta y comunicación inmediata con los entes. En mayo se realiza ajuste a la formula según la planeación de indicadores y proyección anual anexa en los soportes. Con el cambio de coordinador de Grupo, en julio se suspende el seguimiento a entes. A finales de agosto se viabiliza de nuevo el seguimiento y se retoman actividades pendientes de junio y julio, obteniendo 15 actividades de más que las planeadas a inicios del año para el mes, lo que justifica el porcentaje por encima de 100. El 22 de septiembre se ajusta nombre de indicador. El 7 de octubre se ingresa la información de septiembre. El 20 de noviembre se ajusta el porcentaje del mes de agosto y se vincula el porcentaje del mes de octubre, aclarando que existen 16 acompañamientos de mas en PDT e IOT porque estaban represadas de otros meses y no habían sido tramitadas por el coordinador del Grupo de Patrimonio. El 3 de diciembre se diligencia la información de noviembre, el porcentaje sigue apareciendo alto porque aun se está desatrasando lo que coordinación habia suspendido en terminos de acompañamientos a la inclusión del patrimonio arqueológico en el IOT. El avance de un 24 % en el mes de diciembre, corresponde a la terminación de contratos de 2 profesionales en el equipo y a la suspensión de acompañamientos en PDT y PMAs debido al lineamiento por parte de coordinación, hasta no aclarar el procedimiento a seguir con jurídica.  Al hacer el balance de 2025, se encuentra que el equipo avanzo en el 77,78% de los indicadores y actividades planeadas para los 12 meses, lo cual corresponde a los problemas de contratación a prinncipio y fin de años de los 2 profesionales especializados que acompañan el proceso y al cambio de directriz con el nuevo coordinador a mitad de año. </t>
  </si>
  <si>
    <t>Se tuvieron dos mesas de trabajo para explicar la mejor forma de llevar el indicador y así no presentar cifras inadecuadas que exceden los límites matemáticos del 100% que nunca son justificables, se solicita replantear el indicador para llevarlo de forma acumulada y mejorar la media que realmente se encuentra en un 71% pues indica que no se están llevando a cabo todas las actividades programadas y es posible que algunos instrumentos de ordenamiento y planes de desarrollo territorial que sean priortarios estén contribuyendo a una inadecuada gestión del patrimonio arqueológico en el territorio.</t>
  </si>
  <si>
    <t>Uso de nuevas tecnologías aplicadas a la investigación del patrimonio arqueológico de Colombia</t>
  </si>
  <si>
    <t>Determinar el número de acciones institucionales encaminadas a aplicar el uso de nuevas tecnologías para el fomento del nuevo conocimiento para la gestión del patrimonio arqueológico</t>
  </si>
  <si>
    <t>(# de acciones con uso de nuevas tecnologías /  # de acciones proyectadas con uso de nuevas tecnologías) x 100</t>
  </si>
  <si>
    <t>Proyectos</t>
  </si>
  <si>
    <t>Indicadores de medición Tecnologias_2025</t>
  </si>
  <si>
    <t>Desde enero hasta junio, en el marco de la meta institucional de determinar el número de acciones orientadas a la aplicación de nuevas tecnologías para fomentar la generación de nuevo conocimiento en la gestión del patrimonio arqueológico, se llevaron a cabo siete acciones con el uso de sensores remotos: una prospección arqueológica mediante radar de penetración terrestre (GPR) en el Parque Arqueológico Alto de los Ídolos, dos prospecciones con GPR en la sede Bogotá de la Universidad Nacional de Colombia, una prospección en el municipio de Mosquera, los eventos académicos y técnicos del proyecto MAPHSA (Mapping the Archaeological Pre-Columbian Heritage of South America), una prospección arqueológica en el Parque Arqueológico El Infiernito con el apoyo de la Universidad Pedagógica y Tecnológica de Colombia (UPTC), la Universidad Nacional Autónoma de México (UNAM) y el ICANH, así como una prospección con GPR en el Morro de Tulcán, en Popayán, realizada en mayo. Estas acciones fortalecen la integración de tecnologías no invasivas en la investigación arqueológica y contribuyen significativamente a la documentación, análisis y conservación del patrimonio.</t>
  </si>
  <si>
    <t>El último periodo no cuenta con medición pero si con un informe sin cifras, sobre todo el trabajo realizado en 2025, bajo la única cifra establecida en el mes de junio de un 77% no es posible encontrar el origen de la misma y constituye un porcentaje aceptable según la meta establecida por el equipo o líder, sin embargo es claro que el uso de GPR, escáner láser terrestre, perfilador, fotogrametría y drones genera un enfoque muy integral para la protección y el conocimiento del patrimonio arqueológico colombiano pero las cifras apoyarían a que todo ese trabajo fuera mucho más concreto para evidenciar su crecimiento progresivo.</t>
  </si>
  <si>
    <t>Gestión de las áreas arqueológicas protegidas</t>
  </si>
  <si>
    <t xml:space="preserve">Determinar el número de acciones implementadas encaminadas al seguimiento de los instrumentos de gestión de las áreas arqueológicas protegidas </t>
  </si>
  <si>
    <t>(# de acciones realizadas/ # de acciones proyectadas en el plan de trabajo) x 100 por cada área arqueológica protegida contemplada para la vigencia</t>
  </si>
  <si>
    <t>ANUAL
≥ 85% SOBRESALIENTE
 &gt; 70% ACEPTABLE
 ≤ 70% DEFICIENTE</t>
  </si>
  <si>
    <t>https://drive.google.com/drive/folders/1eJECAqMp1FQpqI28P1L4O_YVNkW0HtXF?usp=sharing</t>
  </si>
  <si>
    <t xml:space="preserve">Durante el primer semestre, se logró responder con un estipulado del 91,44% de las tareas estipuladas. Cabe resaltar que, con el fin de presentar de manera más pragmática la cuantificación de los resultados obtenidos, no se presentó un informe ejecutivo, sino una tabla, la cual sistematizó, con valores porcentuales, los avances. Para esta tabla, cada área arqueológica protegida presenta COMPROMISOS, los cuales son objetivos generales, y TAREAS, las cuales son las actividades puntuales para cada COMPROMISO. Cabe destacar, que no necesariamente hay compromisos y tareas que terminan de manera semestral, sino que muchos son continuos durante más tiempo. Al respecto, cabe resaltar que el equipo ha mantenido unas tareas muy puntuales, y tampoco se han manejado compromisos en exceso por área, sabiendo las coyunturas que se pueden presentar. Igualmente, se resalta que varias de las tareas establecidas para el primer semestre, son ejecutorias por parte de los profesionales, es decir, actividades cuyo cumplimiento viene directamente por parte de los profesionales, mientras que durante el segundo semestre, se puede ver reflejado un panorama que usualmente requeriría respuesta por parte de terceros
Bajo este panorama, el segundo semestre confirmó la complejidad de depender de factores externos, evidenciando que la gestión de las Áreas Arqueológicas Protegidas (AAP) está intrínsecamente ligada a dinámicas territoriales ajenas al control directo del ICANH. Se presentaron diversas dificultades con terceros que impidieron el cumplimiento total de algunas metas; por ejemplo, se registraron negativas de actores locales debido a situaciones de orden público y amenazas, así como parálisis administrativas derivadas de la Ley de Garantías o coyunturas políticas excepcionales, como la inestabilidad institucional tras el arresto de autoridades municipales. Asimismo, factores logísticos y presupuestales limitaron el alcance técnico, destacando la falta de autorización de la Aerocivil para vuelos de dron, la ausencia de recursos para comisiones de prospección con GPR y las incertidumbres financieras que afectaron la continuidad de proyectos estratégicos como el Quimbaya.
Esta realidad técnica y operativa demuestra que, aunque el equipo ha intentado priorizar tareas cuya ejecución dependa mayoritariamente del Instituto para garantizar su cuantificación, la naturaleza misma de la gestión arqueológica hace que este aislamiento sea prácticamente imposible. Es importante señalar que muchas de estas labores demandan una inversión de tiempo superior a la capacidad del personal disponible, una carga que idealmente requeriría un fortalecimiento del equipo de trabajo. En este sentido, preocupa que el funcionamiento para el año 2026 se vea seriamente comprometido; el recorte de personal proyectado no solo dificultará la respuesta ante las contingencias aquí expuestas, sino que pondrá en riesgo la sostenibilidad de los compromisos continuos que caracterizan la protección del patrimonio en el territorio.
</t>
  </si>
  <si>
    <t>La media estuvo en 84% a pesar de los inconvenientes plasmado en el análisis que se encuentra muy completo y profundo evidenciando que através de herramientas como esta evidencie las dificultades pero a la vez la agilidad del equipo para obtener una calificación muy cerca a la sobresaliente.</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</si>
  <si>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</si>
  <si>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(Número de manuscritos aprobados en Word / Número de manuscritos recibidos en la vigencia) x 100</t>
  </si>
  <si>
    <t>≥ 70% SOBRESALIENTE
≥ 50% ACEPTABLE
&lt; 50% DEFICIENTE</t>
  </si>
  <si>
    <t>Actas del comité editorial</t>
  </si>
  <si>
    <t>30.1%</t>
  </si>
  <si>
    <t>28.4%</t>
  </si>
  <si>
    <t>https://docs.google.com/spreadsheets/d/18sDGj6ZTwSi-I1hPxdrJxfWPbogSrrPFnBgt7dQfqL8/edit?usp=sharing</t>
  </si>
  <si>
    <t>El 28.4% acumulado anual de los manuscritos recibidos en la vigencia fueron aprobados por el comité editorial para pasar a fase de evaluación interna. A pesar de que este valor rosa el límite inferior de lo considerado aceptable, es necesario tener en cuenta que el ICANH publica principalmente libros resultados de investigación que deben cumplir unos requisitos mínimos para que sean considerados pertinentes para la comunidad académica y, sobre todo, acorde a las temáticas que se trabajan en el Instituto. En ese sentido, este valor está dentro de la tasa de aceptación común a editoriales académicas. Sin embargo, la alta tasa de rechazo sugiere que dentro de las pautas de postulación de manuscritos podrían especificarse con más detalle parámetros que fueron determinantes para que el comité editorial aprobara o no los manuscritos.</t>
  </si>
  <si>
    <t>22/1/0206</t>
  </si>
  <si>
    <t>Se debe revisar la meta establecida ya que en el análisis se está considerando el resultado como aceptable y normal bajo el tipo de manuscritos que recibe el ICANH y la alta exigencia en los mismos estipulada por el ICANH. Igualmente revisar el tema de que dicho valor es acumulativo anual y no específico del semestre.</t>
  </si>
  <si>
    <t>(Avance de las etapas de los procesos editoriales / Libros planeados en la vigencia) x 100</t>
  </si>
  <si>
    <t>Matrices de seguimiento de procesos editoriales del Área de Publicaciones</t>
  </si>
  <si>
    <t>40.1%</t>
  </si>
  <si>
    <t>74.2%</t>
  </si>
  <si>
    <t>El avance del 74.2% acumulado anual (con corte 23 de diciembre) evidencia que se ha realizado oportunamente el flujo editorial previsto para el año en curso. Para mantener la eficiencia en la producción editorial en futuras vigencias es importante conservar el recurso humano suficiente que pueda llevar a cabo las fases de corrección de estilo, diagramación y coordinación editorial. De igual manera, en pro de mantener o aumentar los resultados de este rubro, se podrían implementar estrategias para evitar cuellos de botellas que puedan afectar el flujo de trabajo. Debido a que la última semana del año se avanzarán con algunos procesos adicionales, el porcentaje final será superior al reportado.</t>
  </si>
  <si>
    <t>Es un resultado sobresaliente según la meta establecida inicialmente pero según el resultado final es adecuado revisar la posibilidad de incrementar a una realidad del proceso que exige ir creciendo en exigencia (mejora continua) a medida que una meta se va alcanzando.</t>
  </si>
  <si>
    <t>(Número de ejemplares vendidos en la librería / Número de ejemplares ingresados a librería) x 100</t>
  </si>
  <si>
    <t>Sistema de inventario de la librería</t>
  </si>
  <si>
    <t>31.17%</t>
  </si>
  <si>
    <t>47.5%</t>
  </si>
  <si>
    <t>https://docs.google.com/spreadsheets/d/1rWJbFJCu7SW4JJVzvDht_ZjNRp7ohxYT/edit?usp=drive_link&amp;ouid=110968349393683160466&amp;rtpof=true&amp;sd=true</t>
  </si>
  <si>
    <t>El resultado obtenido advierte un posible sobrestock de libros en el almacén de la librería. Sin embargo, hay que considerar que la Imprenta Nacional hace entrega de cientos de libros a finales de la vigencia con el propósito de cumplir los tiempos de entrega, pero esto no deja margen suficiente para que esos libros circulen entre los compradores. Entre las acciones que podrían ayudar para mejorar la venta de libros están la implementación de descuentos y actividades de divulgación y promoción del catálogo editorial.</t>
  </si>
  <si>
    <t>Es importante ejecutar las acciones que describen como posibles mejoras al resultado para al menos lograr el cumplimiento de la meta en su rango más bajo e ir gradualmente subiendo a un aceptable y satisfactorio.</t>
  </si>
  <si>
    <t>(Número de ventas en ferias o eventos/ Número de ejemplares llevados a eventos feriales) x 100</t>
  </si>
  <si>
    <t>Registro del librero y sistema de inventario de la librería</t>
  </si>
  <si>
    <t>43.71%</t>
  </si>
  <si>
    <t>39.1%</t>
  </si>
  <si>
    <t>Las ventas realizadas en ferias y eventos para el segundo semestre en comparación con el volumen de libros llevados a estas indica un exceso de unidades presupuestadas y dispuestas para la venta. Aunque en relación al año anterior el valor no varió significativamente, la causa de la disminución en las ventas podría estar relacionado a factores externos. Sin embargo, como medida de mejoramiento se podría reducir el número de títulos llevados a ferias y eventos, acompañado de una selección con base en las tendencias de ventas de los últimos meses y el público objetivo que visita dichos espacios.</t>
  </si>
  <si>
    <t>Es importante ejecutar las acciones que describen como posibles mejoras al resultado para al menos lograr el cumplimiento de la meta en su rango más bajo e ir gradualmente subiendo a un aceptable y satisfactorio y es claro que ya con dos años de resultados establecer una meta más acorde a la realidad es lo que se debe realizar para el 2026 pero aunado a estrategias que permitan mayor promoción de los ejemplares previo a los eventos y ferias en lo que asista el ICANH.</t>
  </si>
  <si>
    <t>Conocer el % de ejecución de los eventos programados para divulgar las investigaciones y publicaciones realizadas por el ICANH.</t>
  </si>
  <si>
    <t>(Número de espacios ejecutados para divulgar investigaciones/ Total de eventos programados) x 100</t>
  </si>
  <si>
    <t>https://drive.google.com/drive/folders/1ZdQOyqkmMC-nF4U0Lps5r6LRdk6jISnu?usp=drive_link</t>
  </si>
  <si>
    <r>
      <rPr>
        <b/>
        <sz val="9"/>
        <color theme="1"/>
        <rFont val="Arial"/>
        <family val="2"/>
      </rPr>
      <t xml:space="preserve">Consolidado 2025
</t>
    </r>
    <r>
      <rPr>
        <sz val="9"/>
        <color theme="1"/>
        <rFont val="Arial"/>
        <family val="2"/>
      </rPr>
      <t xml:space="preserve">Para el año 2025 se tenia proyectado un total de 55 eventos, entre mingas, talleres, participación al congreso, eventos academicos, entre otros. La subdirección cumplio con la meta proyectada
 y superando la misma, ya que se realizaron un total de 60 eventos durante todo el año. En los documentos adjuntos encontrara lla matriz que relaciona cada uno de los espacios con sus respectivos soportes.
Estos eventos son de suma importancia para la subdirección ya que permiten socializar con la ciudadania y comunidad academica los avances y estado de las investigaciones en curso, siendo un eje fundamental de la misionalidad del ICANH. 
Por lo cual, el nivel de cumplimiento teniendo en cuenta la formula del indicador fue: (Número de espacios ejecutados para divulgar investigaciones / Total de eventos programados) x 100 - 60/50*100= </t>
    </r>
    <r>
      <rPr>
        <sz val="9"/>
        <color rgb="FFFF0000"/>
        <rFont val="Arial"/>
        <family val="2"/>
      </rPr>
      <t xml:space="preserve">120%
</t>
    </r>
    <r>
      <rPr>
        <b/>
        <sz val="9"/>
        <color theme="1"/>
        <rFont val="Arial"/>
        <family val="2"/>
      </rPr>
      <t xml:space="preserve">Para el primer semeste del año se ha avanzado en un 50% de ejecución sobre los eventos programados.
</t>
    </r>
    <r>
      <rPr>
        <sz val="9"/>
        <color theme="1"/>
        <rFont val="Arial"/>
        <family val="2"/>
      </rPr>
      <t xml:space="preserve">Desde marzo a junio del 2025, se realizarón un total de 11 eventos, más la participación en el Congreso Colombiano de Antropología donde se desarrollaron 17 conferencias entre talleres, ponencias y seminarios.  Cumpliendo así con el total de eventos programados para el primer semestre del año.
En este sentido, se para 2025 se proyectaron un total de 55 eventos entre (MINGAS, eventos de divulgación, conferencias y charlas ICANH). En el periodo marzo–junio de 2025, el ICANH realizó un total de 28 actividades de divulgación, integradas por 11 eventos propios y 17 actividades académicas en el marco del Congreso de Antropología.
</t>
    </r>
    <r>
      <rPr>
        <b/>
        <sz val="9"/>
        <color theme="1"/>
        <rFont val="Arial"/>
        <family val="2"/>
      </rPr>
      <t>Para el segundo semestre: 100% de cumplimiento</t>
    </r>
    <r>
      <rPr>
        <sz val="9"/>
        <color theme="1"/>
        <rFont val="Arial"/>
        <family val="2"/>
      </rPr>
      <t xml:space="preserve">
Para el cierre de la vigencia 2025, la subdirección de investigación cumplio con la meta proyectada frente a la medición de indicadores. Se realizarón en total 47 eventos, fuera de los espacios de minga, los cuales fortalecen la divulgación y difusión de las investigaciones de forma externa. 
De igual manera, tanto de forma interna como externa,  se desarrollaron un total de 13 MINGAS , las cuales para la presente vigencia contaron con transmisión por los caneles de youtube del instituto, lo que permitió ampliar el alcanze de difusión de los proyectos de investigación tanto de la subdirección de investigación como la subdirección de patrimonio.
En el excel anexo podra encontrar los soportes respectivos por cada evento.</t>
    </r>
  </si>
  <si>
    <t>Es importante tener en cuenta que ssegún el análisis del primer semestre el indicador debe medirse de forma acumulativa y no puntual por semestre pues con la cifra del 50% estarían incumpliento con la meta mínima de "aceptable". Este indicador se observa con una tendencia en el tiempo de bastante estabilidad y por ende cumplimiento por lo que se debe analizar el cambio del mismo.</t>
  </si>
  <si>
    <t xml:space="preserve">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</si>
  <si>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1. Tipología documental según la respuesta solicitada 
2. Instituciones y actores que requieren los diferentes conceptos y solicitudes
3. Tema de la respuesta.
4. Departamentos a los que se les tramitan respuestas</t>
  </si>
  <si>
    <t>DATOS</t>
  </si>
  <si>
    <t>Base de datos conceptos subdirección de investigación</t>
  </si>
  <si>
    <t>Para el primer semestre se emiten 52 respuestas a las solicitudes recibidas, que así lo requerían:
1.  De seis tipologías, la que tuvo mayor producción documental fueron los conceptos técnicos
2.  Sobre el tipo de entidades la mayoría de solicitudes corresponden a Persona Natural y Corte Constitucional.
3. Sobre los sujetos y temáticas consultadas estan: los consutta de diferentes grupos étnicos e información bibliográfica o archivistica.
4. En cuanto a los departamentos, el lugar en donde hacen mayores solicitudes es en Bogotá.
5. Las tres entidades que más han solicitado conceptos técnicos han sido Corte Constitucional, Persona Natural y la Unidad Administrativa Especial de Gestión de Restitución de Tierras Despojadas UAEGRTD.</t>
  </si>
  <si>
    <t>Durante el segundo semestre de 2025,  se han emitido199 respuestas a las solicitudes recibidas:
-Derecho de petición fue la serie donde más solicitudes se recibieron con 127 unidades documentales, seguida por Concepto técnico con 95 unidades documentales. 55 unidades documentales hacen parte de Documentos de apoyo, como comunicaciones oficiales, finalmente, 9 unidades documentales fueron elaboradas a partir de la participación en espacios interinstitucionales.
-Sobre el tipo de entidades, la Corte Constitucional es de las que más solicitudes requiere, seguida por el Ministerio del Interior.Las temáticas sobre las que más consultaron fueron Conflictos de jurisdicción, autos de pruebas y seguimientos de sentencias relacionados mayoritariamente con derechos diferenciales, salud, educación y restitución.
-Los pueblos sobre los que más consultó la Corte Constitucional fueron sikuani, wayuu, pastos, awá. Estas consultas por lo general requerían caracterizaciones culturales, pero también conceptos técnicos para la aplicación de tests de proporcionalidad. La Unidad de Restitución de Tierras y la Agencia Nacional de Tierras recibieron respuesta a solicitudes de información sobre caracterización de pueblos y comunidades negras, afrocolombianas, raizales y palenqueras, así como en procesos institucionales para el cumplimiento de derechos de comunidades étnicas.
-Adicionalmente, tras la apertura y funcionamiento del Explorador de Conceptos, este segundo semestre se recibieron 19 solicitudes por el sistemas. Asimismo, en el marco de los conceptos emitidos este año se lanzaron tres boletines de analisis de los conceptos emitidos por el ICANH y se realizaron dos socializaciones con las entidades competentes a quienes el ICANH da y brinda respuesta.</t>
  </si>
  <si>
    <r>
      <rPr>
        <sz val="8"/>
        <color rgb="FF000000"/>
        <rFont val="Arial"/>
        <family val="2"/>
      </rPr>
      <t xml:space="preserve"> </t>
    </r>
    <r>
      <rPr>
        <u/>
        <sz val="8"/>
        <color rgb="FF1155CC"/>
        <rFont val="Arial"/>
        <family val="2"/>
      </rPr>
      <t>https://drive.google.com/drive/folders/14JQYuKzI3pM3_sJxC3BoybdBCRvf6Uyo?usp=drive_link</t>
    </r>
    <r>
      <rPr>
        <sz val="8"/>
        <color rgb="FF000000"/>
        <rFont val="Arial"/>
        <family val="2"/>
      </rPr>
      <t xml:space="preserve"> </t>
    </r>
  </si>
  <si>
    <r>
      <rPr>
        <sz val="9"/>
        <color rgb="FF000000"/>
        <rFont val="Arial"/>
        <family val="2"/>
      </rPr>
      <t xml:space="preserve">Durante el 2025, se observó un incremento significativo en el número de respuestas emitidas entre el primer y el segundo semestre, con una variedad de actores solicitantes y usos de los conceptos técnicos, lo que evidencia un fortalecimiento del rol institucional en la gestión de conocimiento antropológico y en el apoyo a decisiones judiciales. Al mismo tiempo, se identifican oportunidades de mejora en la gestión de la demanda creciente, en el equilibrio entre series documentales y en la profundización de estrategias de difusión y acceso, como el Explorador de Conceptos.
En el primer semestre se emitieron 52 respuestas a las solicitudes que así lo requerían, mientras que en el segundo semestre se alcanzan 199 respuestas, lo que representa un aumento marcado en el volumen de atención y una clara tendencia al alza en la demanda de conceptos y respuestas especializadas.
Esta evolución sugiere un apoyo del ICANH como referente técnico, en particular frente a entidades judiciales y administrativas que requieren insumos antropológicos para la toma de decisiones, en línea con su misión institucional.​
En el primer semestre, de las seis tipologías existentes, los conceptos técnicos constituyen la tipología con mayor producción, mostrando que el indicador se concentra en la emisión de documentos de carácter analítico y especializado. En el segundo semestre, la serie Derecho de petición se convierte en la más voluminosa con 127 unidades documentales, seguida por Concepto técnico con 95, mientras que 55 unidades corresponden a Documentos de apoyo y 9 se generan por participación en espacios interinstitucionales; esto indica una ampliación en los canales de relación con la ciudadanía y otras entidades, más allá del concepto técnico.
</t>
    </r>
    <r>
      <rPr>
        <b/>
        <sz val="9"/>
        <color rgb="FF000000"/>
        <rFont val="Arial"/>
        <family val="2"/>
      </rPr>
      <t>Actores solicitantes y cobertura territorial:</t>
    </r>
    <r>
      <rPr>
        <sz val="9"/>
        <color rgb="FF000000"/>
        <rFont val="Arial"/>
        <family val="2"/>
      </rPr>
      <t xml:space="preserve">
Durante el primer semestre, la mayoría de solicitudes provienen de personas naturales y de la Corte Constitucional, siendo Bogotá el principal departamento de origen de las solicitudes, lo que refleja una alta concentración geográfica y la centralidad de los procesos judiciales y académicos ubicados en la capital.
En el segundo semestre, la Corte Constitucional continúa siendo uno de los mayores solicitantes, seguida por el Ministerio del Interior, mientras que la Unidad de Restitución de Tierras y la Agencia Nacional de Tierras también demandan información y caracterizaciones, evidenciando un mayor involucramiento de entidades del orden nacional vinculadas a la restitución de tierras y al enfoque étnico-territorial.
</t>
    </r>
    <r>
      <rPr>
        <b/>
        <sz val="9"/>
        <color rgb="FF000000"/>
        <rFont val="Arial"/>
        <family val="2"/>
      </rPr>
      <t>Temáticas, pueblos y usos de los conceptos:</t>
    </r>
    <r>
      <rPr>
        <sz val="9"/>
        <color rgb="FF000000"/>
        <rFont val="Arial"/>
        <family val="2"/>
      </rPr>
      <t xml:space="preserve">
En el primer semestre se destacan consultas asociadas a distintos grupos étnicos e información bibliográfica o archivística, indicando que el indicador no solo mide volumen, sino también la creciente demanda de soporte documental para procesos de investigación y de garantía de derechos. En el segundo semestre las temáticas predominantes se relacionan con conflictos de jurisdicción, autos de pruebas y seguimientos de sentencias, principalmente sobre derechos diferenciales, salud, educación y restitución; los pueblos más consultados por la Corte Constitucional son sikuani, wayuu y awá, mientras que en el caso de las comunidades negras, afrocolombianas, raizales y palenqueras se atienden solicitudes ligadas a caracterización y cumplimiento de derechos colectivos.
​
</t>
    </r>
    <r>
      <rPr>
        <b/>
        <sz val="9"/>
        <color rgb="FF000000"/>
        <rFont val="Arial"/>
        <family val="2"/>
      </rPr>
      <t>Acciones realizadas y oportunidades de mejora</t>
    </r>
    <r>
      <rPr>
        <sz val="9"/>
        <color rgb="FF000000"/>
        <rFont val="Arial"/>
        <family val="2"/>
      </rPr>
      <t xml:space="preserve">
Entre las acciones implementadas para mantener y mejorar el resultado se encuentra la apertura y funcionamiento del Explorador de Conceptos, que en el segundo semestre recibió 19 solicitudes a través del sistema, permitiendo mejorar  la accesibilidad y la eficiencia en la consulta de información especializada.
Adicionalmente, el lanzamiento de tres boletines de análisis de conceptos emitidos y la realización de dos socializaciones con entidades competentes contribuyen a fortalecer capacidades institucionales y a orientar el uso de los conceptos técnicos en la gestión de casos, aunque el incremento de la demanda exige seguir optimizando tiempos de respuesta, consolidar criterios de priorización y fortalecer recursos humanos y tecnológicos para sostener la tendencia positiva hacia el logro de las metas institucionales.
Finalmente, el total de conceptos y derechos de petición emitidos esta vigencia fueron 251, sin embargo, las solicitudes que llegan a la subdirección son mayores, 291 en total, lo anterior se debe a que no todas las solicitudes requieren de la elaboración de una respuesta, ya que algunas solicitudes son documentos de apoyo o comunicaciones oficiales. </t>
    </r>
  </si>
  <si>
    <t xml:space="preserve">No se logró acceder a las evidencias cargadas, sin embargo es un análisis muy completo y importante es que se estén tomando decisiones con este tipo de datos estadísticos y en lo posible integrarse al DANE bajo un nuevo registro administrativo que de cara al ciudadano tendrá mucho mayor valor y visibilidad. </t>
  </si>
  <si>
    <r>
      <rPr>
        <b/>
        <sz val="8"/>
        <color theme="1"/>
        <rFont val="Arial"/>
        <family val="2"/>
      </rPr>
      <t xml:space="preserve">Observaciones - Análisis del resultado 
</t>
    </r>
    <r>
      <rPr>
        <b/>
        <sz val="8"/>
        <color rgb="FF002060"/>
        <rFont val="Arial"/>
        <family val="2"/>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</si>
  <si>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Eficacia en las publicaciones</t>
  </si>
  <si>
    <t>Evaluar la eficacia de las publicaciones en redes sociales/página e intranet en relación con el número de solicitudes recibidas.</t>
  </si>
  <si>
    <t>(Número de publicaciones ejecutas / Total publicaciones) x 100</t>
  </si>
  <si>
    <t>Datos recopilados de las plataformas de redes sociales (por ejemplo, Facebook Insights, Twitter Analytics, etc.) y del registro de solicitudes recibidas</t>
  </si>
  <si>
    <t>https://drive.google.com/drive/folders/1Qxtev8TKQ6UCqjMkhtMtoRSRqb0mZBoN?usp=drive_link</t>
  </si>
  <si>
    <r>
      <rPr>
        <b/>
        <sz val="8"/>
        <color theme="1"/>
        <rFont val="Arial"/>
        <family val="2"/>
      </rPr>
      <t>Enero 2025</t>
    </r>
    <r>
      <rPr>
        <sz val="8"/>
        <color theme="1"/>
        <rFont val="Arial"/>
        <family val="2"/>
      </rPr>
      <t xml:space="preserve">
Durante enero, el área de Comunicaciones alcanzó un cumplimiento del 100% en la atención de solicitudes, asegurando que cada requerimiento registrado fuera desarrollado y entregado en los tiempos previstos.
</t>
    </r>
    <r>
      <rPr>
        <b/>
        <sz val="8"/>
        <color theme="1"/>
        <rFont val="Arial"/>
        <family val="2"/>
      </rPr>
      <t>Febrero 2025</t>
    </r>
    <r>
      <rPr>
        <sz val="8"/>
        <color theme="1"/>
        <rFont val="Arial"/>
        <family val="2"/>
      </rPr>
      <t xml:space="preserve">
En febrero se mantuvo el 100% de cumplimiento, evidenciando la capacidad de respuesta y la continuidad en la atención integral a las necesidades institucionales.
</t>
    </r>
    <r>
      <rPr>
        <b/>
        <sz val="8"/>
        <color theme="1"/>
        <rFont val="Arial"/>
        <family val="2"/>
      </rPr>
      <t>Marzo 2025</t>
    </r>
    <r>
      <rPr>
        <sz val="8"/>
        <color theme="1"/>
        <rFont val="Arial"/>
        <family val="2"/>
      </rPr>
      <t xml:space="preserve">
Durante marzo, nuevamente se registró un 100% de cumplimiento. Este resultado demuestra la consistencia del área en garantizar la entrega total de los productos solicitados.
</t>
    </r>
    <r>
      <rPr>
        <b/>
        <sz val="8"/>
        <color theme="1"/>
        <rFont val="Arial"/>
        <family val="2"/>
      </rPr>
      <t>Abril 2025</t>
    </r>
    <r>
      <rPr>
        <sz val="8"/>
        <color theme="1"/>
        <rFont val="Arial"/>
        <family val="2"/>
      </rPr>
      <t xml:space="preserve">
En abril se sostuvo el 100% de cumplimiento, lo que refleja estabilidad en la gestión de publicaciones y una respuesta oportuna frente a todos los requerimientos.
</t>
    </r>
    <r>
      <rPr>
        <b/>
        <sz val="8"/>
        <color theme="1"/>
        <rFont val="Arial"/>
        <family val="2"/>
      </rPr>
      <t>Mayo 2025</t>
    </r>
    <r>
      <rPr>
        <sz val="8"/>
        <color theme="1"/>
        <rFont val="Arial"/>
        <family val="2"/>
      </rPr>
      <t xml:space="preserve">
Durante mayo, el indicador reportó un 100% de cumplimiento. Esto confirma la consolidación del proceso y la capacidad del equipo para dar respuesta integral a las solicitudes recibidas.
</t>
    </r>
    <r>
      <rPr>
        <b/>
        <sz val="8"/>
        <color theme="1"/>
        <rFont val="Arial"/>
        <family val="2"/>
      </rPr>
      <t>Junio 2025</t>
    </r>
    <r>
      <rPr>
        <sz val="8"/>
        <color theme="1"/>
        <rFont val="Arial"/>
        <family val="2"/>
      </rPr>
      <t xml:space="preserve">
En junio se mantuvo el 100% de cumplimiento, con evidencia de entrega en la totalidad de los productos desarrollados. El resultado reafirma la efectividad del área en el periodo.
</t>
    </r>
    <r>
      <rPr>
        <b/>
        <sz val="8"/>
        <color theme="1"/>
        <rFont val="Arial"/>
        <family val="2"/>
      </rPr>
      <t>Julio 2025</t>
    </r>
    <r>
      <rPr>
        <sz val="8"/>
        <color theme="1"/>
        <rFont val="Arial"/>
        <family val="2"/>
      </rPr>
      <t xml:space="preserve">
El mes de julio registró un 100% de cumplimiento, destacando la regularidad y sostenimiento de los niveles de eficacia establecidos en la meta institucional.
</t>
    </r>
    <r>
      <rPr>
        <b/>
        <sz val="8"/>
        <color theme="1"/>
        <rFont val="Arial"/>
        <family val="2"/>
      </rPr>
      <t>Agosto 2025</t>
    </r>
    <r>
      <rPr>
        <sz val="8"/>
        <color theme="1"/>
        <rFont val="Arial"/>
        <family val="2"/>
      </rPr>
      <t xml:space="preserve">
Durante agosto se consolidó nuevamente un 100% de cumplimiento. Este desempeño reafirma la consistencia alcanzada durante todo el periodo enero–agosto y respalda la solidez del proceso de gestión de publicaciones.
</t>
    </r>
    <r>
      <rPr>
        <b/>
        <sz val="8"/>
        <color theme="1"/>
        <rFont val="Arial"/>
        <family val="2"/>
      </rPr>
      <t xml:space="preserve">Septiembre 2025 </t>
    </r>
    <r>
      <rPr>
        <sz val="8"/>
        <color theme="1"/>
        <rFont val="Arial"/>
        <family val="2"/>
      </rPr>
      <t xml:space="preserve">Durante septiembre se cumplió la totalidad de los requerimientos registrados, manteniendo la estabilidad del desempeño del área y asegurando la entrega oportuna de los productos solicitados.
</t>
    </r>
    <r>
      <rPr>
        <b/>
        <sz val="8"/>
        <color theme="1"/>
        <rFont val="Arial"/>
        <family val="2"/>
      </rPr>
      <t xml:space="preserve">Octubre 2025 </t>
    </r>
    <r>
      <rPr>
        <sz val="8"/>
        <color theme="1"/>
        <rFont val="Arial"/>
        <family val="2"/>
      </rPr>
      <t xml:space="preserve">       En octubre se reiteró el cumplimiento del 100%, destacándose la capacidad operativa  para responder a las necesidades institucionales y sostener los niveles de eficacia definidos por la </t>
    </r>
    <r>
      <rPr>
        <b/>
        <sz val="8"/>
        <color theme="1"/>
        <rFont val="Arial"/>
        <family val="2"/>
      </rPr>
      <t>meta.
Noviembr</t>
    </r>
    <r>
      <rPr>
        <sz val="8"/>
        <color theme="1"/>
        <rFont val="Arial"/>
        <family val="2"/>
      </rPr>
      <t xml:space="preserve">e 2025 En noviembre se consolidó nuevamente el 100% de eficacia. El equipo mantuvo la regularidad en la entrega de piezas y contenidos, garantizando la calidad y oportunidad del proceso comunicativo.
</t>
    </r>
    <r>
      <rPr>
        <b/>
        <sz val="8"/>
        <color theme="1"/>
        <rFont val="Arial"/>
        <family val="2"/>
      </rPr>
      <t>Diciembre 2025</t>
    </r>
    <r>
      <rPr>
        <sz val="8"/>
        <color theme="1"/>
        <rFont val="Arial"/>
        <family val="2"/>
      </rPr>
      <t xml:space="preserve"> Finalizando el año, bajaron el ritmo de las publicaciones, pero se consolidó nuevamente el 100% de eficacia. El equipo mantuvo la regularidad en la entrega de piezas y contenidos, ya se concluye el año con actividades de alto impacto en Parques.</t>
    </r>
  </si>
  <si>
    <t>Es un indicador que ya se definió cambiar en el comité de diciembre ya que se midió incorrectamente al inicio ya que no se logró determinar la oportunidad en que se atendían las solicitudes, luego se cambio solamente a eficacia y en esta medición su tendencia evidencia cumplimiento.</t>
  </si>
  <si>
    <t># visitantes del periodo evaluado - # visitantes del periodo anterior</t>
  </si>
  <si>
    <t>02 Alcance de las publicaciones en la sede electrónica.</t>
  </si>
  <si>
    <r>
      <rPr>
        <b/>
        <sz val="8"/>
        <color theme="1"/>
        <rFont val="Arial"/>
        <family val="2"/>
      </rPr>
      <t xml:space="preserve">Enero–abril 2025 </t>
    </r>
    <r>
      <rPr>
        <sz val="8"/>
        <color theme="1"/>
        <rFont val="Arial"/>
        <family val="2"/>
      </rPr>
      <t xml:space="preserve">Durante el periodo de enero a abril de 2025, la plataforma del ICANH registró un total de 38.429 usuarios, consolidando la base de tráfico digital a pesar de los ajustes derivados de la migración técnica. Este resultado establece la línea base de seguimiento del año, con un comportamiento estable en adquisición de usuarios.
</t>
    </r>
    <r>
      <rPr>
        <b/>
        <sz val="8"/>
        <color theme="1"/>
        <rFont val="Arial"/>
        <family val="2"/>
      </rPr>
      <t xml:space="preserve">Mayo–agosto 2025 </t>
    </r>
    <r>
      <rPr>
        <sz val="8"/>
        <color theme="1"/>
        <rFont val="Arial"/>
        <family val="2"/>
      </rPr>
      <t xml:space="preserve">Durante el periodo de mayo a agosto de 2025, la plataforma mantuvo un desempeño consistente, alcanzando un total de 38.400 usuarios. La estabilidad frente al corte anterior confirma la eficacia de la estrategia de visibilidad orgánica, donde los contenidos institucionales y de servicio continúan liderando la demanda, y los picos en Discover amplifican el alcance de notas de actualidad (como convocatorias).
Balance  En conjunto, entre enero y agosto de 2025 la plataforma alcanzó 76.829 usuarios en total, lo que asegura un desempeño sostenido pese al cambio de fuente de medición (GA4 a GSC). Este comportamiento refuerza la importancia de consolidar la comparabilidad y optimizar continuamente las estrategias de atracción de tráfico en los próximos cortes.
**estas cifras se pueden corroborar en el informe del segundo trimestre
</t>
    </r>
    <r>
      <rPr>
        <b/>
        <sz val="8"/>
        <color theme="1"/>
        <rFont val="Arial"/>
        <family val="2"/>
      </rPr>
      <t xml:space="preserve">Septiembre-diciembre 2025
</t>
    </r>
    <r>
      <rPr>
        <sz val="8"/>
        <color theme="1"/>
        <rFont val="Arial"/>
        <family val="2"/>
      </rPr>
      <t xml:space="preserve">Para el tercer cuatrimestre de 2025, una vez estabilizada la medición en Google Analytics 4 (GA4), la sede electrónica del ICANH registró 43.154 usuarios activos, de los cuales 42.000 correspondieron a usuarios nuevos, lo que representa un incremento significativo frente a los periodos anteriores.
Este crecimiento estuvo acompañado de un tiempo medio de interacción de 1 minuto y 08 segundos y un total de 418.000 eventos, </t>
    </r>
    <r>
      <rPr>
        <sz val="8"/>
        <color rgb="FFFF0000"/>
        <rFont val="Arial"/>
        <family val="2"/>
      </rPr>
      <t>indicadores</t>
    </r>
    <r>
      <rPr>
        <sz val="8"/>
        <color theme="1"/>
        <rFont val="Arial"/>
        <family val="2"/>
      </rPr>
      <t xml:space="preserve"> que reflejan un uso sostenido de los contenidos, servicios y trámites disponibles en la plataforma.</t>
    </r>
  </si>
  <si>
    <t>Se observa una tendencia positiva (crecimiento) en nuevos ususarios así como en activos frente a las publicaciones en la sede electrónica. Se debe revisar la meta establecida para establecer ya con una líndea de base clara una meta más acorde a la realidad del proceso.</t>
  </si>
  <si>
    <t>Conocer la satisfacción de los usuarios internos que solicitan apoyo de comunicaciones.</t>
  </si>
  <si>
    <t>≥ 85% SOBRESALIENTE</t>
  </si>
  <si>
    <t>73.7%</t>
  </si>
  <si>
    <t>03 Satisfacción en las solicitudes de comunicaciones atendidas</t>
  </si>
  <si>
    <r>
      <rPr>
        <b/>
        <sz val="8"/>
        <color rgb="FF000000"/>
        <rFont val="Arial"/>
        <family val="2"/>
      </rPr>
      <t xml:space="preserve">Enero - Junio
</t>
    </r>
    <r>
      <rPr>
        <sz val="8"/>
        <color rgb="FF000000"/>
        <rFont val="Arial"/>
        <family val="2"/>
      </rPr>
      <t xml:space="preserve">Para realizar la medición de satisfacción de las solicitudes atendidas por el equipo de Comunicaciones se aplicó la encuesta "Encuesta de calificación de usuarios internos que solicitan apoyo de comunicaciones" la que buscó medir la calidad del trabajo realizado por el equipo de Comunicaciones, la comunicación con dicho equipo, capacidad de respuesta y el nivel de satisfacción. Esta encuesta está abierta  de manera permantente, pero para obtener una retroalimentación mas efectiva, se realizó una campaña entre el 8 y el 15 de agosto a través de correo electrónico y publicación en el grupo de Divulgación interno. La encuesta fue diligenciada por 33 personas, entre contratistas y funcionarios. 
En el informe adjunto se presentan las respuestas obtenidas en cada pregunta, asi como un plan de trabajo con el fin de atender las recomendaciones hechas por los participantes.
</t>
    </r>
    <r>
      <rPr>
        <b/>
        <sz val="8"/>
        <color rgb="FF000000"/>
        <rFont val="Arial"/>
        <family val="2"/>
      </rPr>
      <t>Julio – Diciembre</t>
    </r>
    <r>
      <rPr>
        <sz val="8"/>
        <color rgb="FF000000"/>
        <rFont val="Arial"/>
        <family val="2"/>
      </rPr>
      <t xml:space="preserve">
Para realizar la medición de satisfacción de las solicitudes atendidas por el equipo de Comunicaciones se aplicó la encuesta “Encuesta de percepción de comunicaciones – segundo semestre 2025”, la cual buscó medir la calidad del trabajo realizado por el equipo de Comunicaciones, la comunicación con dicho equipo, la capacidad de respuesta y el nivel de satisfacción general con el acompañamiento recibido. La encuesta fue diligenciada por 19 personas pertenecientes a diferentes áreas del Instituto, entre contratistas y funcionarios.
En el informe adjunto se presentan los resultados obtenidos en cada pregunta, así como el plan de trabajo definido con el fin de atender las recomendaciones realizadas por los participantes.</t>
    </r>
  </si>
  <si>
    <t>No se cumple con la meta establecida ya que en promedio de las dos encuestas se evidencia un 61% de cumplimiento encontrándose por fuera del nivel de satisfacción, sin embargo la evidencia revisada no es coherente con el resultado ya que indican un nivel de satisfacción altamente positivo y la cifra del 73,7% no es claro de que datos se genera al igual que la de oportunidad de la comunicación con el equipo que indica datos de 78,9% y que califican como excelente, cuando la meta establecida por el indicador es de ≥ 85% SOBRESALIENTE, no hay coherencia entre las metas de la encuesta y las del indicador.</t>
  </si>
  <si>
    <t>Gestión de los mediadores territoriales</t>
  </si>
  <si>
    <t>Conocer la gestión de las actividades culturales que deben realizar los mediadores territoriales en las salas de lectura.</t>
  </si>
  <si>
    <t>(Número de actividades realizadas / Número de actividades planeadas) x 100 por cada sala de lectura</t>
  </si>
  <si>
    <t>Plan de actividades en cada sala de lectura</t>
  </si>
  <si>
    <t>04 Gestión de los mediadores territoriales</t>
  </si>
  <si>
    <r>
      <rPr>
        <b/>
        <sz val="8"/>
        <color rgb="FF000000"/>
        <rFont val="Arial"/>
        <family val="2"/>
      </rPr>
      <t xml:space="preserve">Enero - junio 2025
</t>
    </r>
    <r>
      <rPr>
        <sz val="8"/>
        <color rgb="FF000000"/>
        <rFont val="Arial"/>
        <family val="2"/>
      </rPr>
      <t xml:space="preserve">Se realizan 22 de las 25 actividades planeadas en las salas de lectura. Se contó con la asistencia de 404 participantes, de la siguiente manera:
•        San Agustín: 3 actividades con 56 participantes
•        Santa María la Antigua del Darién: 8 actividades con 90 participantes
•        Santa Marta: 7 actividades con 185 participantes
•        Tierradentro: 4 actividades con 73 participantes
===========================
</t>
    </r>
    <r>
      <rPr>
        <b/>
        <sz val="8"/>
        <color rgb="FF000000"/>
        <rFont val="Arial"/>
        <family val="2"/>
      </rPr>
      <t>Julio – Diciembre 2025</t>
    </r>
    <r>
      <rPr>
        <sz val="8"/>
        <color rgb="FF000000"/>
        <rFont val="Arial"/>
        <family val="2"/>
      </rPr>
      <t xml:space="preserve">
Se realizan 36 de las 42 actividades planeadas en las salas de lectura. Se contó con la asistencia de 599 participantes en total, de la siguiente manera:
•        San Agustín: 4 actividades con 49 participantes
•        Santa María la Antigua del Darién: 14 actividades con 136 participantes
•        Santa Marta: 10 actividades con 221 participantes
•        Tierradentro: 6 actividades con 144 participantes
•        San José del Guaviare: 1 actividad con 49 participantes</t>
    </r>
  </si>
  <si>
    <t>No hay análisis de datos, solamente se evidencia cómo se generó el dato de la medición, no se evidncias acciones a tomar antes las actividades no ejecutadas por los mediadores ni la utilidad frente a los resultados para el proceso.</t>
  </si>
  <si>
    <t>Gestión en el préstamo bibliotecario</t>
  </si>
  <si>
    <t>Conocer los usuarios que consultan la biblioteca así como el tipo y cantidad de consultas que realizan.</t>
  </si>
  <si>
    <t>Número de usuarios atendidos y cantidad de consultas realizadas.</t>
  </si>
  <si>
    <t>No aplica meta</t>
  </si>
  <si>
    <t xml:space="preserve">1.013 Usuarios atendidos
3.804 Consultas </t>
  </si>
  <si>
    <t xml:space="preserve">1.111 Usuarios atendidos
6.912 Consultas
</t>
  </si>
  <si>
    <t>05 Gestión en el préstamo bibliotecario</t>
  </si>
  <si>
    <r>
      <rPr>
        <b/>
        <sz val="8"/>
        <color theme="1"/>
        <rFont val="Arial"/>
        <family val="2"/>
      </rPr>
      <t>Enero - junio 2025</t>
    </r>
    <r>
      <rPr>
        <sz val="8"/>
        <color theme="1"/>
        <rFont val="Arial"/>
        <family val="2"/>
      </rPr>
      <t xml:space="preserve">
Se realizan atienden 1.013 usuarios de la siguiente manera:
•        Usuarios internos (Funcionarios y contratistas): 131
•        Usuarios externos: 868
•        Interbibliotecarios: 14
Se realizan 3.804 consultas de la siguiente manera:
•        Consultas en sala: 1.706
•        Préstamo externo: 388
•        Préstamos atendidos por correo: 1.685
•        Prestamos interbibliotecarios: 25
=============================
</t>
    </r>
    <r>
      <rPr>
        <b/>
        <sz val="8"/>
        <color theme="1"/>
        <rFont val="Arial"/>
        <family val="2"/>
      </rPr>
      <t>Julio – Diciembre 2025</t>
    </r>
    <r>
      <rPr>
        <sz val="8"/>
        <color theme="1"/>
        <rFont val="Arial"/>
        <family val="2"/>
      </rPr>
      <t xml:space="preserve">
Se realizan atienden 1.111 usuarios de la siguiente manera:
•        Usuarios internos (Funcionarios y contratistas): 223
•        Usuarios externos: 888
Se realizan 6.912 consultas de material bibliográfico de la siguiente manera:
•        Consultas en sala: 558 materiales bibliográficos formato papel
•        Préstamo externo: 1.549 materiales bibliográficos formato papel
•        Préstamos atendidos por correo: 4.790 materiales bibliográficos formato digital
•        Prestamos interbibliotecarios: 15 materiales bibliográficos formato papel
NOTAS: 
Se evidencia un incremento exponencial en la cantidad de material consultado durante el segundo semestre de 2025, siendo el casi el 50% más del material consultado y/o prestado en formato papel y más del 200% para el material prestado en formato digital atendido por correo electrónico. Teniendo para el segundo semestre fueron 4.790 documentos digitales, respecto al primer semestre de 2025 que fueron 1.685 documentos digitales, lo que indica una diferencia de 3.105 documentos digitales más que en el primer semestre.
</t>
    </r>
  </si>
  <si>
    <t>Importante mapear decisiones y estrategia que se puedan tomar frente a las cifras y análisis presentados con el fin de mejorar lo pertinente a la gestión de la biblioteca de cara a sus usuarios y preferencias.</t>
  </si>
  <si>
    <t>06 Satisfacción del servicio de biblioteca especializada</t>
  </si>
  <si>
    <t>30/06/0205</t>
  </si>
  <si>
    <r>
      <rPr>
        <b/>
        <sz val="8"/>
        <color theme="1"/>
        <rFont val="Arial"/>
        <family val="2"/>
      </rPr>
      <t>Enero - junio 2025</t>
    </r>
    <r>
      <rPr>
        <sz val="8"/>
        <color theme="1"/>
        <rFont val="Arial"/>
        <family val="2"/>
      </rPr>
      <t xml:space="preserve">
Pese a que todos los usuarios atendidos en la Biblioteca se les invita a diligenciar la encuesta de satisfacción tan sólo seis (6) de 488 usuarios atendidos de manera presencial respondieron la encuesta de satisfacción. 
Por otra parte, cabe indicar que la tendencia de los últimos años se mantiene en buenos niveles de atención, donde los usuarios indican que sus solicitudes fueron atendidas satisfactoriamente.
==========================
</t>
    </r>
    <r>
      <rPr>
        <b/>
        <sz val="8"/>
        <color theme="1"/>
        <rFont val="Arial"/>
        <family val="2"/>
      </rPr>
      <t>Julio – diciembre 2025</t>
    </r>
    <r>
      <rPr>
        <sz val="8"/>
        <color theme="1"/>
        <rFont val="Arial"/>
        <family val="2"/>
      </rPr>
      <t xml:space="preserve">
Pese a que todos los usuarios atendidos en la Biblioteca se les invita a diligenciar la encuesta de satisfacción tan sólo cuatro (4) de 784 usuarios atendidos de manera presencial respondieron la encuesta de satisfacción; de los cuales tres (3) manifestaron estar satisfechos con el servicio y uno (1) insatisfecho. 
Por otra parte, cabe indicar que la tendencia de los últimos años se mantiene en buenos niveles de atención, donde los usuarios indican que sus solicitudes fueron atendidas satisfactoriamente.</t>
    </r>
  </si>
  <si>
    <t>Es importante revisar cómo mejorar la fórmula o forma de medir porque se llevan varios periodos y definitivamente la participación es muy baja.</t>
  </si>
  <si>
    <t>Garantizar la oportunidad en la respuesta de las PQRSDF realizadas por la ciudadanía.</t>
  </si>
  <si>
    <r>
      <rPr>
        <u/>
        <sz val="8"/>
        <color rgb="FF0563C1"/>
        <rFont val="Arial"/>
        <family val="2"/>
      </rPr>
      <t xml:space="preserve">07 Oportunidad en la atención al ciudadano (PQRSDF)
</t>
    </r>
    <r>
      <rPr>
        <u/>
        <sz val="8"/>
        <color rgb="FF1155CC"/>
        <rFont val="Arial"/>
        <family val="2"/>
      </rPr>
      <t xml:space="preserve">https://www.icanh.gov.co/transparencia-acceso-informacion-publica/planeacion-presupuesto-e-informes/informes-trimestrales-sobre-acceso-a-informacion-quejas-y-reclamos/2025-2
</t>
    </r>
  </si>
  <si>
    <r>
      <rPr>
        <sz val="8"/>
        <color rgb="FF000000"/>
        <rFont val="Arial"/>
        <family val="2"/>
      </rPr>
      <t xml:space="preserve">
</t>
    </r>
    <r>
      <rPr>
        <b/>
        <sz val="8"/>
        <color rgb="FF000000"/>
        <rFont val="Arial"/>
        <family val="2"/>
      </rPr>
      <t>Octubre-Noviembre-Diciembre</t>
    </r>
    <r>
      <rPr>
        <sz val="8"/>
        <color rgb="FF000000"/>
        <rFont val="Arial"/>
        <family val="2"/>
      </rPr>
      <t xml:space="preserve">
Se continuará con la implementación de estrategias orientadas al fortalecimiento de la gestión de las PQRSDF, tales como la realización de capacitaciones dirigidas a las diferentes áreas de la entidad, la elaboración y socialización de informes mensuales de alertas dirigidos a los líderes de área, así como acciones de gestión del conocimiento y el desarrollo de cursos enfocados en la apropiación de buenas prácticas para la adecuada atención de las PQRSDF.
Adicionalmente, se mantendrá la presentación de alertas en los Comités de Gestión y Desempeño, con el fin de apoyar la toma de decisiones por parte de los líderes de área y de la Alta Dirección de la entidad.
Durante el cuarto trimestre de la vigencia 2025 se identificó una variación de 307 solicitudes en comparación con el primer trimestre del mismo año. Adicionalmente, al contrastar con el tercer trimestre de 2024, se observa una disminución de 142 peticiones recibidas. Esta reducción a comparación del año anterior obedece a la gestión estratégica desarrollada por el Área Funcional de Relacionamiento con el Ciudadano, en coordinación con las diferentes áreas de la entidad, lo que ha permitido optimizar la trazabilidad de los requerimientos y minimizar la duplicidad de solicitudes. Asimismo, la implementación de una nueva herramienta en la página web institucional ha mejorado los tiempos de respuesta, y la apertura de la Oficina de Atención al Ciudadano ha fortalecido la atención presencial, facilitando la resolución directa de inquietudes y solicitudes por parte de la ciudadanía.
Actualmente esta en diagramacion el cuarto informe trimestral, se actualizara el link cuando este cargado en la pagina web.
</t>
    </r>
  </si>
  <si>
    <t>Es importante que se lleven las estadísticas inicialmente aleatorias con lo reportado por el responsable del Proceso de Gestión Documental y Correspondencia en el comité del 17 de diciembre de 2025 frente a las PQRSDF que aparecen cerradas ya que realmente no cumplen dicho criterio ya que se ha identificado que se puede generar la respuesta pero nunca enviarla o hacerlo mucho después y así no aparecer en las estadísticas de peticiones pendientes; con el fin de que las cifras de peticiones cerradas sean consistentes con la realidad y no se esté afectando los resultados del indicador.</t>
  </si>
  <si>
    <t>Encuesta de percepción a la ciudadana de trámites y servicios</t>
  </si>
  <si>
    <t>https://drive.google.com/drive/folders/16I9Ep4u5wUXcAxmdhydF2rG6sI4G47fp?usp=drive_link</t>
  </si>
  <si>
    <t>21/07/2025
07/01/2026</t>
  </si>
  <si>
    <t>Para mejorar la medición de la satisfacción de los trámites y servicios que presta el ICANH, y considerando las observaciones de la vigencia 2024, se ha implementado una nueva metodología que clasifica la satisfacción por cada trámite y servicio individualmente. Esta decisión busca fortalecer el seguimiento y control de los mismos, y es resultado de reuniones colaborativas con las áreas responsables.
En este informe, se presenta el promedio de satisfacción de cada trámite y servicio. El promedio general de satisfacción obtenido es del 85,40%.
Esta aproximación detallada nos permite identificar y desarrollar acciones de mejora más personalizadas, tomando en cuenta los comentarios específicos de la ciudadanía para cada trámite y servicio, los cuales se encuentran anexos en el informe.
Durante el segundo semestre de 2025, el ICANH alcanzó un índice de Satisfacción Global del 94.36%, lo que representa un crecimiento significativo frente al 85.40% registrado en el primer semestre. Este aumento refleja el impacto positivo de las acciones implementadas en categorías clave como canales de atención, trámites e información.
Conclusión: Los resultados demuestran un avance muy significativo en la relación con la ciudadanía; no obstante, el compromiso institucional persiste, por lo cual se continuará trabajando en la mejora continua de los trámites y servicios del ICANH para garantizar la excelencia en la atención.</t>
  </si>
  <si>
    <t>Medir la satisfacción por parte de los grupos de valor en los espacios de participación ciudadana.</t>
  </si>
  <si>
    <t>(# de respuestas positivas dadas en los espacios de participación / total de respuestas de los espacios de participación) x 100
* Por espacio de participación seleccionados.</t>
  </si>
  <si>
    <t>Encuesta de evaluación del ejercicio de rendición de cuentas y demás espacios de participación</t>
  </si>
  <si>
    <t>https://drive.google.com/drive/folders/1AdJgYY_Wl2R2FPQhrAaWGIdv4JveBOKI?usp=drive_link</t>
  </si>
  <si>
    <t>La encuesta de satisfacción empleada consta de cinco preguntas cerradas con opciones de respuesta "Satisfecho", "Neutral" y "Poco Satisfecho", y una pregunta abierta para comentarios adicionales.
1. Se llevó a cabo un colaboratorio en el marco de la Estrategia de Participación Ciudadana 2025 en San José del Guaviare, cuya evaluación se realizó entre el 14 y el 15 de junio. Para el colaboratorio en mención, se obtuvo un 60,84% de calificación "Satisfecho" y un 24,18% de calificación "Neutral", lo que totaliza un 85,2% de calificación positiva respecto al espacio de participación ciudadana. En contraste, un 14,8% de los participantes manifestó estar "Poco Satisfecho".
De acuerdo con los comentarios recibidos (adjuntos al informe), la principal razón de insatisfacción estuvo relacionada con el horario de inicio de las actividades. En consecuencia, se continuará trabajando en el fortalecimiento del proceso logístico de los futuros espacios de participación ciudadana.
Para el segundo semestre de 2025, se aplicó la encuesta de satisfacción en 12 de los 30 espacios desarrollados bajo la estrategia de participación ciudadana. Estos espacios se distribuyeron de la siguiente manera: 9 colaboratorios, dos jornadas de rendición de cuentas y un encuentro para la formulación de los Lineamientos de planes de manejo arqueológico con enfoque diferencial, realizado con comunidades indígenas, afrodescendientes, cabildos, consejos comunitarios, alcaldías y gobernaciones.
A pesar de que el porcentaje de satisfacción aumentó en comparación con el primer semestre, se continuará trabajando en las recomendaciones y comentarios realizados por la ciudadanía para asegurar que estos espacios sigan siendo enriquecedores para todos, asegurando criterios de accesiblidad y mejora en la divulgación de los mismos y así aumentar la participación ciudadana en la gestión de la entidad.</t>
  </si>
  <si>
    <t>Se observa incumplimiento en la meta del indicador y dentro del análisis no se evidencia acciones contundentes para mejorar, adicionalmente se observa incumplimiento en varios aspectos de la política ambiental dentro del cual está su actualización anual,el diagnóstico de brechas y el mejoramiento contínuo, adicionalmente el responsable asignado por la dirección, estructuralmente hablando, quedo en la política a cargo del área de TH cuando existe un Proceso de Gestión Administrativa y Logística en donde se documentó dicha activida. Tampoco se evidencia el Plan de Gestión del Riesgo de Desastreses, ni las matrices de aspectos e impactos ambientales y matriz legal con relación a la Gestión Ambiental. Este indicador lleva en incumplimiento más de tres años y se necesita de forma urgente tomar medidas correctivas al respecto.</t>
  </si>
  <si>
    <t>si bien está midiendo la eficacia de la actividad es importante revisar la medición frente al cumplimiento de los 8 días en que se deben solicitar los tiquetes por parte de las áreas ya que es un tema más crítico de cara al plan de austeridad y se observa dentro del archivo de evidencias que se incumplen dichos tiempos por varias áreas lo que está generando sobrecostos; si bien pueden seguir midiéndolo deben buscar uno que lleve a la mejora continua de la entidad y a la austeridad en el gasto.</t>
  </si>
  <si>
    <t>No se alcanza la meta de sobresaliente, definir claras estrategias que permitan seguir aumentando la medición siempre de cara a la criticidad del tema.</t>
  </si>
  <si>
    <t>MEDICIÓN DEL INDICADOR (RESULTADO)
2025</t>
  </si>
  <si>
    <t>Para el mes de diciembre logramos superar el déficit presentado a lo largo del año y que evidencia los esfuerzos presentados en el último trimestre del año en el cual se detuvo la expedición de CDP por recursos propios y también se incrementó el recaudo lo que nos permite tener disponibilidad de recursos propios para asumir compromisos.</t>
  </si>
  <si>
    <t>Es importante, dada la conclusión del análisis realizado por el líder del proceso, se implementen las acciones propuesta y así en el tiempo (corto o mediano plazo) se logre llegar a disminuir ese valor de los casos que no constituyen procesos disciplinariossino diferencias internas de clima laboral, importante también que se articulen con el plan de bienestar para implementar desde allí acciones preventivas.</t>
  </si>
  <si>
    <t>Es importante contar con la información completa dentro de los plazos establecidos para poder realizar un análisis de mayor precisión, con la cifra de un 79% de avance implica que el cumplimiento en general de los planes institucionales se encuentra en un nivel de aceptable, especialmente en la etapa de ejecución y seguimiento, importante gestionar con el proceso de TH las estrategias para mejorar lo pertinente.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</si>
</sst>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 #,##0.00;[Red]\-&quot;$&quot;\ #,##0.00"/>
    <numFmt numFmtId="164" formatCode="_-* #,##0.00_-;\-* #,##0.00_-;_-* &quot;-&quot;_-;_-@"/>
    <numFmt numFmtId="165" formatCode="d/m/yyyy"/>
    <numFmt numFmtId="166" formatCode="0;\-0;"/>
    <numFmt numFmtId="167" formatCode="0.0%"/>
    <numFmt numFmtId="168" formatCode="dd/mm/yyyy"/>
    <numFmt numFmtId="169" formatCode="_-&quot;$&quot;\ * #,##0.00_-;\-&quot;$&quot;\ * #,##0.00_-;_-&quot;$&quot;\ * &quot;-&quot;??_-;_-@"/>
    <numFmt numFmtId="170" formatCode="[$$]#,##0.00"/>
    <numFmt numFmtId="171" formatCode="dd\-mm\-yyyy"/>
    <numFmt numFmtId="172" formatCode="d/m/yy"/>
    <numFmt numFmtId="173" formatCode="dd/mm/yy"/>
    <numFmt numFmtId="174" formatCode="d\-m\-yyyy"/>
  </numFmts>
  <fonts count="100" x14ac:knownFonts="1">
    <font>
      <sz val="12"/>
      <color theme="1"/>
      <name val="Arial"/>
      <scheme val="minor"/>
    </font>
    <font>
      <b/>
      <sz val="11"/>
      <color theme="1"/>
      <name val="Arial"/>
      <family val="2"/>
    </font>
    <font>
      <sz val="11"/>
      <color theme="1"/>
      <name val="Arial"/>
      <family val="2"/>
    </font>
    <font>
      <sz val="12"/>
      <color theme="1"/>
      <name val="Arial"/>
      <family val="2"/>
    </font>
    <font>
      <sz val="11"/>
      <color rgb="FF000000"/>
      <name val="Arial"/>
      <family val="2"/>
    </font>
    <font>
      <sz val="12"/>
      <name val="Arial"/>
      <family val="2"/>
    </font>
    <font>
      <sz val="8"/>
      <color theme="0"/>
      <name val="Arial"/>
      <family val="2"/>
    </font>
    <font>
      <b/>
      <sz val="8"/>
      <color theme="1"/>
      <name val="Arial"/>
      <family val="2"/>
    </font>
    <font>
      <b/>
      <sz val="8"/>
      <color theme="0"/>
      <name val="Arial"/>
      <family val="2"/>
    </font>
    <font>
      <sz val="8"/>
      <color theme="1"/>
      <name val="Arial"/>
      <family val="2"/>
    </font>
    <font>
      <u/>
      <sz val="8"/>
      <color theme="10"/>
      <name val="Arial"/>
      <family val="2"/>
    </font>
    <font>
      <u/>
      <sz val="8"/>
      <color rgb="FF0000FF"/>
      <name val="Arial"/>
      <family val="2"/>
    </font>
    <font>
      <u/>
      <sz val="8"/>
      <color theme="10"/>
      <name val="Arial"/>
      <family val="2"/>
    </font>
    <font>
      <sz val="7"/>
      <color theme="1"/>
      <name val="Arial"/>
      <family val="2"/>
    </font>
    <font>
      <u/>
      <sz val="8"/>
      <color theme="10"/>
      <name val="Arial"/>
      <family val="2"/>
    </font>
    <font>
      <u/>
      <sz val="8"/>
      <color theme="1"/>
      <name val="Arial"/>
      <family val="2"/>
    </font>
    <font>
      <u/>
      <sz val="8"/>
      <color theme="1"/>
      <name val="Arial"/>
      <family val="2"/>
    </font>
    <font>
      <u/>
      <sz val="8"/>
      <color rgb="FF0000FF"/>
      <name val="Arial"/>
      <family val="2"/>
    </font>
    <font>
      <sz val="8"/>
      <color rgb="FF000000"/>
      <name val="Arial"/>
      <family val="2"/>
    </font>
    <font>
      <u/>
      <sz val="8"/>
      <color rgb="FF0000FF"/>
      <name val="Arial"/>
      <family val="2"/>
    </font>
    <font>
      <u/>
      <sz val="8"/>
      <color rgb="FF0563C1"/>
      <name val="Arial"/>
      <family val="2"/>
    </font>
    <font>
      <u/>
      <sz val="8"/>
      <color rgb="FF0563C1"/>
      <name val="Arial"/>
      <family val="2"/>
    </font>
    <font>
      <sz val="9"/>
      <color rgb="FF222222"/>
      <name val="Arial"/>
      <family val="2"/>
    </font>
    <font>
      <u/>
      <sz val="8"/>
      <color theme="10"/>
      <name val="Arial"/>
      <family val="2"/>
    </font>
    <font>
      <u/>
      <sz val="8"/>
      <color theme="10"/>
      <name val="Arial"/>
      <family val="2"/>
    </font>
    <font>
      <u/>
      <sz val="8"/>
      <color theme="10"/>
      <name val="Arial"/>
      <family val="2"/>
    </font>
    <font>
      <u/>
      <sz val="8"/>
      <color rgb="FF0563C1"/>
      <name val="Arial"/>
      <family val="2"/>
    </font>
    <font>
      <u/>
      <sz val="9"/>
      <color theme="10"/>
      <name val="Arial"/>
      <family val="2"/>
    </font>
    <font>
      <u/>
      <sz val="9"/>
      <color theme="10"/>
      <name val="Arial"/>
      <family val="2"/>
    </font>
    <font>
      <u/>
      <sz val="10"/>
      <color theme="10"/>
      <name val="Arial"/>
      <family val="2"/>
    </font>
    <font>
      <u/>
      <sz val="8"/>
      <color theme="1"/>
      <name val="Arial"/>
      <family val="2"/>
    </font>
    <font>
      <sz val="8"/>
      <color rgb="FF0563C1"/>
      <name val="Arial"/>
      <family val="2"/>
    </font>
    <font>
      <sz val="8"/>
      <color theme="5"/>
      <name val="Arial"/>
      <family val="2"/>
    </font>
    <font>
      <sz val="8"/>
      <color rgb="FFFF0000"/>
      <name val="Arial"/>
      <family val="2"/>
    </font>
    <font>
      <sz val="10"/>
      <color theme="1"/>
      <name val="Arial"/>
      <family val="2"/>
    </font>
    <font>
      <b/>
      <sz val="12"/>
      <color theme="1"/>
      <name val="Arial"/>
      <family val="2"/>
    </font>
    <font>
      <u/>
      <sz val="9"/>
      <color rgb="FF000000"/>
      <name val="Arial"/>
      <family val="2"/>
    </font>
    <font>
      <sz val="9"/>
      <color theme="1"/>
      <name val="Arial"/>
      <family val="2"/>
    </font>
    <font>
      <u/>
      <sz val="8"/>
      <color rgb="FF0563C1"/>
      <name val="Arial"/>
      <family val="2"/>
    </font>
    <font>
      <u/>
      <sz val="9"/>
      <color rgb="FF0563C1"/>
      <name val="Arial"/>
      <family val="2"/>
    </font>
    <font>
      <u/>
      <sz val="9"/>
      <color rgb="FF0563C1"/>
      <name val="Arial"/>
      <family val="2"/>
    </font>
    <font>
      <u/>
      <sz val="8"/>
      <color rgb="FF0563C1"/>
      <name val="Arial"/>
      <family val="2"/>
    </font>
    <font>
      <u/>
      <sz val="8"/>
      <color rgb="FF0000FF"/>
      <name val="Arial"/>
      <family val="2"/>
    </font>
    <font>
      <b/>
      <sz val="8"/>
      <color rgb="FFFF0000"/>
      <name val="Arial"/>
      <family val="2"/>
    </font>
    <font>
      <u/>
      <sz val="8"/>
      <color rgb="FF000000"/>
      <name val="Arial"/>
      <family val="2"/>
    </font>
    <font>
      <sz val="9"/>
      <color rgb="FF000000"/>
      <name val="Calibri"/>
      <family val="2"/>
    </font>
    <font>
      <sz val="12"/>
      <color rgb="FFFF0000"/>
      <name val="Arial"/>
      <family val="2"/>
    </font>
    <font>
      <sz val="9"/>
      <color theme="1"/>
      <name val="Calibri"/>
      <family val="2"/>
    </font>
    <font>
      <sz val="8"/>
      <color rgb="FF000000"/>
      <name val="Calibri"/>
      <family val="2"/>
    </font>
    <font>
      <sz val="8"/>
      <color rgb="FFFF0000"/>
      <name val="Calibri"/>
      <family val="2"/>
    </font>
    <font>
      <u/>
      <sz val="8"/>
      <color rgb="FF0563C1"/>
      <name val="Arial"/>
      <family val="2"/>
    </font>
    <font>
      <b/>
      <u/>
      <sz val="9"/>
      <color rgb="FF0563C1"/>
      <name val="Arial"/>
      <family val="2"/>
    </font>
    <font>
      <u/>
      <sz val="8"/>
      <color rgb="FF000000"/>
      <name val="Arial"/>
      <family val="2"/>
    </font>
    <font>
      <u/>
      <sz val="8"/>
      <color rgb="FF0563C1"/>
      <name val="Arial"/>
      <family val="2"/>
    </font>
    <font>
      <u/>
      <sz val="8"/>
      <color rgb="FF0563C1"/>
      <name val="Arial"/>
      <family val="2"/>
    </font>
    <font>
      <u/>
      <sz val="8"/>
      <color theme="1"/>
      <name val="Arial"/>
      <family val="2"/>
    </font>
    <font>
      <b/>
      <sz val="9"/>
      <color theme="1"/>
      <name val="Arial"/>
      <family val="2"/>
    </font>
    <font>
      <u/>
      <sz val="8"/>
      <color rgb="FF000000"/>
      <name val="Arial"/>
      <family val="2"/>
    </font>
    <font>
      <u/>
      <sz val="8"/>
      <color rgb="FF0000FF"/>
      <name val="Arial"/>
      <family val="2"/>
    </font>
    <font>
      <u/>
      <sz val="8"/>
      <color rgb="FF0000FF"/>
      <name val="Arial"/>
      <family val="2"/>
    </font>
    <font>
      <u/>
      <sz val="10"/>
      <color rgb="FF0563C1"/>
      <name val="Arial"/>
      <family val="2"/>
    </font>
    <font>
      <u/>
      <sz val="8"/>
      <color rgb="FF0563C1"/>
      <name val="Arial"/>
      <family val="2"/>
    </font>
    <font>
      <u/>
      <sz val="8"/>
      <color rgb="FF0000FF"/>
      <name val="Arial"/>
      <family val="2"/>
    </font>
    <font>
      <u/>
      <sz val="9"/>
      <color theme="10"/>
      <name val="Arial"/>
      <family val="2"/>
    </font>
    <font>
      <u/>
      <sz val="9"/>
      <color rgb="FF0563C1"/>
      <name val="Arial"/>
      <family val="2"/>
    </font>
    <font>
      <u/>
      <sz val="7"/>
      <color rgb="FF0563C1"/>
      <name val="Arial"/>
      <family val="2"/>
    </font>
    <font>
      <u/>
      <sz val="7"/>
      <color rgb="FF0563C1"/>
      <name val="Arial"/>
      <family val="2"/>
    </font>
    <font>
      <u/>
      <sz val="7"/>
      <color rgb="FF0000FF"/>
      <name val="Arial"/>
      <family val="2"/>
    </font>
    <font>
      <u/>
      <sz val="9"/>
      <color rgb="FF0000FF"/>
      <name val="Arial"/>
      <family val="2"/>
    </font>
    <font>
      <u/>
      <sz val="9"/>
      <color rgb="FF0000FF"/>
      <name val="Arial"/>
      <family val="2"/>
    </font>
    <font>
      <u/>
      <sz val="12"/>
      <color theme="10"/>
      <name val="Arial"/>
      <family val="2"/>
    </font>
    <font>
      <u/>
      <sz val="8"/>
      <color rgb="FF0563C1"/>
      <name val="Arial"/>
      <family val="2"/>
    </font>
    <font>
      <u/>
      <sz val="8"/>
      <color rgb="FF0563C1"/>
      <name val="Arial"/>
      <family val="2"/>
    </font>
    <font>
      <sz val="8"/>
      <color rgb="FF222222"/>
      <name val="Arial"/>
      <family val="2"/>
    </font>
    <font>
      <u/>
      <sz val="8"/>
      <color rgb="FF0000FF"/>
      <name val="Arial"/>
      <family val="2"/>
    </font>
    <font>
      <u/>
      <sz val="8"/>
      <color rgb="FF000000"/>
      <name val="Arial"/>
      <family val="2"/>
    </font>
    <font>
      <sz val="9"/>
      <color rgb="FF000000"/>
      <name val="Arial"/>
      <family val="2"/>
    </font>
    <font>
      <sz val="8"/>
      <color rgb="FFFFFFFF"/>
      <name val="Arial"/>
      <family val="2"/>
    </font>
    <font>
      <b/>
      <sz val="8"/>
      <color rgb="FFFFFFFF"/>
      <name val="Arial"/>
      <family val="2"/>
    </font>
    <font>
      <u/>
      <sz val="8"/>
      <color rgb="FF0563C1"/>
      <name val="Arial"/>
      <family val="2"/>
    </font>
    <font>
      <u/>
      <sz val="8"/>
      <color theme="1"/>
      <name val="Arial"/>
      <family val="2"/>
    </font>
    <font>
      <u/>
      <sz val="8"/>
      <color rgb="FF000000"/>
      <name val="Arial"/>
      <family val="2"/>
    </font>
    <font>
      <u/>
      <sz val="10"/>
      <color rgb="FF000000"/>
      <name val="Arial"/>
      <family val="2"/>
    </font>
    <font>
      <sz val="12"/>
      <color rgb="FF000000"/>
      <name val="Arial"/>
      <family val="2"/>
    </font>
    <font>
      <sz val="12"/>
      <color rgb="FFFFFFFF"/>
      <name val="Arial"/>
      <family val="2"/>
    </font>
    <font>
      <u/>
      <sz val="8"/>
      <color rgb="FF1155CC"/>
      <name val="Arial"/>
      <family val="2"/>
    </font>
    <font>
      <b/>
      <sz val="8"/>
      <color rgb="FF002060"/>
      <name val="Arial"/>
      <family val="2"/>
    </font>
    <font>
      <u/>
      <sz val="9"/>
      <color rgb="FF1155CC"/>
      <name val="Arial"/>
      <family val="2"/>
    </font>
    <font>
      <sz val="9"/>
      <color rgb="FF0563C1"/>
      <name val="Arial"/>
      <family val="2"/>
    </font>
    <font>
      <b/>
      <sz val="8"/>
      <color rgb="FF000000"/>
      <name val="Arial"/>
      <family val="2"/>
    </font>
    <font>
      <b/>
      <sz val="9"/>
      <color rgb="FF002060"/>
      <name val="Arial"/>
      <family val="2"/>
    </font>
    <font>
      <b/>
      <sz val="11"/>
      <color rgb="FFA61C00"/>
      <name val="Arial"/>
      <family val="2"/>
    </font>
    <font>
      <b/>
      <sz val="10"/>
      <color rgb="FFA61C00"/>
      <name val="Arial"/>
      <family val="2"/>
    </font>
    <font>
      <b/>
      <sz val="9"/>
      <color rgb="FFA61C00"/>
      <name val="Arial"/>
      <family val="2"/>
    </font>
    <font>
      <b/>
      <u/>
      <sz val="11"/>
      <color rgb="FF000000"/>
      <name val="Arial"/>
      <family val="2"/>
    </font>
    <font>
      <b/>
      <sz val="12"/>
      <color rgb="FF980000"/>
      <name val="Arial"/>
      <family val="2"/>
    </font>
    <font>
      <sz val="9"/>
      <color rgb="FFFF0000"/>
      <name val="Arial"/>
      <family val="2"/>
    </font>
    <font>
      <b/>
      <sz val="9"/>
      <color rgb="FF000000"/>
      <name val="Arial"/>
      <family val="2"/>
    </font>
    <font>
      <sz val="8"/>
      <color rgb="FF000000"/>
      <name val="Arial"/>
      <family val="2"/>
    </font>
    <font>
      <sz val="12"/>
      <color theme="1"/>
      <name val="Arial"/>
      <family val="2"/>
      <scheme val="minor"/>
    </font>
  </fonts>
  <fills count="31">
    <fill>
      <patternFill patternType="none"/>
    </fill>
    <fill>
      <patternFill patternType="gray125"/>
    </fill>
    <fill>
      <patternFill patternType="solid">
        <fgColor theme="4"/>
        <bgColor theme="4"/>
      </patternFill>
    </fill>
    <fill>
      <patternFill patternType="solid">
        <fgColor theme="0"/>
        <bgColor theme="0"/>
      </patternFill>
    </fill>
    <fill>
      <patternFill patternType="solid">
        <fgColor rgb="FFADB9CA"/>
        <bgColor rgb="FFADB9CA"/>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2F5496"/>
        <bgColor rgb="FF2F5496"/>
      </patternFill>
    </fill>
    <fill>
      <patternFill patternType="solid">
        <fgColor rgb="FFF4B083"/>
        <bgColor rgb="FFF4B083"/>
      </patternFill>
    </fill>
    <fill>
      <patternFill patternType="solid">
        <fgColor theme="9"/>
        <bgColor theme="9"/>
      </patternFill>
    </fill>
    <fill>
      <patternFill patternType="solid">
        <fgColor rgb="FFD9D9D9"/>
        <bgColor rgb="FFD9D9D9"/>
      </patternFill>
    </fill>
    <fill>
      <patternFill patternType="solid">
        <fgColor theme="8"/>
        <bgColor theme="8"/>
      </patternFill>
    </fill>
    <fill>
      <patternFill patternType="solid">
        <fgColor rgb="FFF7CAAC"/>
        <bgColor rgb="FFF7CAAC"/>
      </patternFill>
    </fill>
    <fill>
      <patternFill patternType="solid">
        <fgColor rgb="FFC5E0B3"/>
        <bgColor rgb="FFC5E0B3"/>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00FF00"/>
        <bgColor rgb="FF00FF00"/>
      </patternFill>
    </fill>
    <fill>
      <patternFill patternType="solid">
        <fgColor rgb="FFFF0000"/>
        <bgColor rgb="FFFF0000"/>
      </patternFill>
    </fill>
    <fill>
      <patternFill patternType="solid">
        <fgColor rgb="FFF3F3F3"/>
        <bgColor rgb="FFF3F3F3"/>
      </patternFill>
    </fill>
    <fill>
      <patternFill patternType="solid">
        <fgColor rgb="FFB7B7B7"/>
        <bgColor rgb="FFB7B7B7"/>
      </patternFill>
    </fill>
    <fill>
      <patternFill patternType="solid">
        <fgColor rgb="FFCCCCCC"/>
        <bgColor rgb="FFCCCCCC"/>
      </patternFill>
    </fill>
    <fill>
      <patternFill patternType="solid">
        <fgColor rgb="FFF4CCCC"/>
        <bgColor rgb="FFF4CCCC"/>
      </patternFill>
    </fill>
    <fill>
      <patternFill patternType="solid">
        <fgColor rgb="FF00FFFF"/>
        <bgColor rgb="FF00FFFF"/>
      </patternFill>
    </fill>
    <fill>
      <patternFill patternType="solid">
        <fgColor rgb="FFC9DAF8"/>
        <bgColor rgb="FFC9DAF8"/>
      </patternFill>
    </fill>
    <fill>
      <patternFill patternType="solid">
        <fgColor rgb="FFD9EAD3"/>
        <bgColor rgb="FFD9EAD3"/>
      </patternFill>
    </fill>
    <fill>
      <patternFill patternType="solid">
        <fgColor rgb="FFFFF2CC"/>
        <bgColor rgb="FFFFF2CC"/>
      </patternFill>
    </fill>
    <fill>
      <patternFill patternType="solid">
        <fgColor rgb="FFFFE599"/>
        <bgColor rgb="FFFFE599"/>
      </patternFill>
    </fill>
    <fill>
      <patternFill patternType="solid">
        <fgColor theme="0"/>
        <bgColor rgb="FF00FF00"/>
      </patternFill>
    </fill>
    <fill>
      <patternFill patternType="solid">
        <fgColor theme="0"/>
        <bgColor rgb="FFF4CCCC"/>
      </patternFill>
    </fill>
  </fills>
  <borders count="1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right style="dotted">
        <color theme="5"/>
      </right>
      <top/>
      <bottom style="dotted">
        <color theme="5"/>
      </bottom>
      <diagonal/>
    </border>
    <border>
      <left style="dotted">
        <color theme="5"/>
      </left>
      <right style="dotted">
        <color theme="5"/>
      </right>
      <top/>
      <bottom style="dotted">
        <color theme="5"/>
      </bottom>
      <diagonal/>
    </border>
    <border>
      <left style="dotted">
        <color rgb="FF000000"/>
      </left>
      <right style="dotted">
        <color rgb="FF000000"/>
      </right>
      <top style="dotted">
        <color rgb="FF000000"/>
      </top>
      <bottom style="dotted">
        <color rgb="FF000000"/>
      </bottom>
      <diagonal/>
    </border>
    <border>
      <left/>
      <right style="dotted">
        <color theme="5"/>
      </right>
      <top style="dotted">
        <color theme="5"/>
      </top>
      <bottom style="dotted">
        <color theme="5"/>
      </bottom>
      <diagonal/>
    </border>
    <border>
      <left style="dotted">
        <color theme="5"/>
      </left>
      <right style="dotted">
        <color theme="5"/>
      </right>
      <top style="dotted">
        <color theme="5"/>
      </top>
      <bottom style="dotted">
        <color theme="5"/>
      </bottom>
      <diagonal/>
    </border>
    <border>
      <left/>
      <right style="dotted">
        <color rgb="FF000000"/>
      </right>
      <top/>
      <bottom style="dotted">
        <color rgb="FF000000"/>
      </bottom>
      <diagonal/>
    </border>
    <border>
      <left/>
      <right style="dotted">
        <color rgb="FF000000"/>
      </right>
      <top style="dotted">
        <color rgb="FF000000"/>
      </top>
      <bottom style="dotted">
        <color rgb="FF000000"/>
      </bottom>
      <diagonal/>
    </border>
    <border>
      <left/>
      <right style="dotted">
        <color rgb="FF000000"/>
      </right>
      <top/>
      <bottom style="dotted">
        <color rgb="FF000000"/>
      </bottom>
      <diagonal/>
    </border>
    <border>
      <left style="hair">
        <color rgb="FF000000"/>
      </left>
      <right style="hair">
        <color rgb="FF000000"/>
      </right>
      <top/>
      <bottom style="hair">
        <color rgb="FF000000"/>
      </bottom>
      <diagonal/>
    </border>
    <border>
      <left style="hair">
        <color rgb="FF000000"/>
      </left>
      <right style="dotted">
        <color rgb="FF000000"/>
      </right>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dotted">
        <color rgb="FF000000"/>
      </right>
      <top style="dotted">
        <color rgb="FF000000"/>
      </top>
      <bottom style="hair">
        <color rgb="FF000000"/>
      </bottom>
      <diagonal/>
    </border>
    <border>
      <left style="dotted">
        <color theme="5"/>
      </left>
      <right style="dotted">
        <color theme="5"/>
      </right>
      <top/>
      <bottom/>
      <diagonal/>
    </border>
    <border>
      <left style="dotted">
        <color rgb="FF000000"/>
      </left>
      <right style="dotted">
        <color rgb="FF000000"/>
      </right>
      <top style="dotted">
        <color rgb="FF000000"/>
      </top>
      <bottom/>
      <diagonal/>
    </border>
    <border>
      <left style="dotted">
        <color rgb="FF000000"/>
      </left>
      <right/>
      <top style="dotted">
        <color rgb="FF000000"/>
      </top>
      <bottom style="dotted">
        <color rgb="FF000000"/>
      </bottom>
      <diagonal/>
    </border>
    <border>
      <left style="dotted">
        <color rgb="FF000000"/>
      </left>
      <right/>
      <top style="dotted">
        <color rgb="FF000000"/>
      </top>
      <bottom style="dotted">
        <color rgb="FF000000"/>
      </bottom>
      <diagonal/>
    </border>
    <border>
      <left style="dotted">
        <color rgb="FF000000"/>
      </left>
      <right style="dotted">
        <color rgb="FF000000"/>
      </right>
      <top style="medium">
        <color rgb="FFCCCCCC"/>
      </top>
      <bottom style="dotted">
        <color rgb="FF000000"/>
      </bottom>
      <diagonal/>
    </border>
    <border>
      <left/>
      <right style="dotted">
        <color theme="5"/>
      </right>
      <top style="dotted">
        <color theme="5"/>
      </top>
      <bottom style="dotted">
        <color theme="5"/>
      </bottom>
      <diagonal/>
    </border>
    <border>
      <left style="dotted">
        <color rgb="FF000000"/>
      </left>
      <right style="dotted">
        <color rgb="FF000000"/>
      </right>
      <top style="dotted">
        <color rgb="FF000000"/>
      </top>
      <bottom/>
      <diagonal/>
    </border>
    <border>
      <left/>
      <right/>
      <top style="medium">
        <color rgb="FF000000"/>
      </top>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right style="medium">
        <color rgb="FF000000"/>
      </right>
      <top style="medium">
        <color rgb="FF000000"/>
      </top>
      <bottom style="medium">
        <color rgb="FF000000"/>
      </bottom>
      <diagonal/>
    </border>
    <border>
      <left/>
      <right style="hair">
        <color rgb="FF000000"/>
      </right>
      <top style="medium">
        <color rgb="FF000000"/>
      </top>
      <bottom style="medium">
        <color rgb="FF000000"/>
      </bottom>
      <diagonal/>
    </border>
    <border>
      <left style="hair">
        <color rgb="FF000000"/>
      </left>
      <right/>
      <top style="hair">
        <color rgb="FF000000"/>
      </top>
      <bottom style="hair">
        <color rgb="FF000000"/>
      </bottom>
      <diagonal/>
    </border>
    <border>
      <left style="hair">
        <color rgb="FF000000"/>
      </left>
      <right style="hair">
        <color rgb="FF000000"/>
      </right>
      <top/>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top style="hair">
        <color rgb="FF000000"/>
      </top>
      <bottom style="medium">
        <color rgb="FF000000"/>
      </bottom>
      <diagonal/>
    </border>
    <border>
      <left style="hair">
        <color rgb="FF000000"/>
      </left>
      <right/>
      <top style="medium">
        <color rgb="FF000000"/>
      </top>
      <bottom style="medium">
        <color rgb="FF000000"/>
      </bottom>
      <diagonal/>
    </border>
    <border>
      <left style="medium">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hair">
        <color rgb="FF000000"/>
      </left>
      <right style="hair">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top style="hair">
        <color rgb="FF000000"/>
      </top>
      <bottom style="hair">
        <color rgb="FF000000"/>
      </bottom>
      <diagonal/>
    </border>
    <border>
      <left/>
      <right/>
      <top/>
      <bottom style="medium">
        <color rgb="FF000000"/>
      </bottom>
      <diagonal/>
    </border>
    <border>
      <left style="dotted">
        <color rgb="FF000000"/>
      </left>
      <right style="dotted">
        <color rgb="FF000000"/>
      </right>
      <top/>
      <bottom/>
      <diagonal/>
    </border>
    <border>
      <left style="hair">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hair">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hair">
        <color rgb="FF000000"/>
      </right>
      <top/>
      <bottom style="hair">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style="hair">
        <color rgb="FF000000"/>
      </left>
      <right style="hair">
        <color rgb="FF000000"/>
      </right>
      <top style="medium">
        <color rgb="FF000000"/>
      </top>
      <bottom style="hair">
        <color rgb="FF000000"/>
      </bottom>
      <diagonal/>
    </border>
    <border>
      <left style="hair">
        <color rgb="FF000000"/>
      </left>
      <right/>
      <top style="medium">
        <color rgb="FF000000"/>
      </top>
      <bottom style="hair">
        <color rgb="FF000000"/>
      </bottom>
      <diagonal/>
    </border>
    <border>
      <left/>
      <right style="dotted">
        <color rgb="FF000000"/>
      </right>
      <top style="dotted">
        <color rgb="FF000000"/>
      </top>
      <bottom/>
      <diagonal/>
    </border>
    <border>
      <left/>
      <right style="dotted">
        <color rgb="FF000000"/>
      </right>
      <top style="hair">
        <color rgb="FF000000"/>
      </top>
      <bottom style="hair">
        <color rgb="FF000000"/>
      </bottom>
      <diagonal/>
    </border>
    <border>
      <left/>
      <right style="thin">
        <color rgb="FF000000"/>
      </right>
      <top style="medium">
        <color rgb="FF000000"/>
      </top>
      <bottom style="thick">
        <color rgb="FF000000"/>
      </bottom>
      <diagonal/>
    </border>
    <border>
      <left style="thin">
        <color rgb="FF000000"/>
      </left>
      <right style="thin">
        <color rgb="FF000000"/>
      </right>
      <top style="medium">
        <color rgb="FF000000"/>
      </top>
      <bottom style="thick">
        <color rgb="FF000000"/>
      </bottom>
      <diagonal/>
    </border>
    <border>
      <left style="thin">
        <color rgb="FF000000"/>
      </left>
      <right style="medium">
        <color rgb="FF000000"/>
      </right>
      <top style="medium">
        <color rgb="FF000000"/>
      </top>
      <bottom style="thick">
        <color rgb="FF000000"/>
      </bottom>
      <diagonal/>
    </border>
    <border>
      <left/>
      <right/>
      <top style="medium">
        <color rgb="FF000000"/>
      </top>
      <bottom style="medium">
        <color rgb="FF000000"/>
      </bottom>
      <diagonal/>
    </border>
    <border>
      <left style="dotted">
        <color rgb="FF000000"/>
      </left>
      <right style="hair">
        <color rgb="FF000000"/>
      </right>
      <top style="dotted">
        <color rgb="FF000000"/>
      </top>
      <bottom style="hair">
        <color rgb="FF000000"/>
      </bottom>
      <diagonal/>
    </border>
    <border>
      <left/>
      <right style="thin">
        <color rgb="FF000000"/>
      </right>
      <top style="medium">
        <color rgb="FF000000"/>
      </top>
      <bottom style="medium">
        <color rgb="FF000000"/>
      </bottom>
      <diagonal/>
    </border>
    <border>
      <left style="dotted">
        <color rgb="FF000000"/>
      </left>
      <right style="hair">
        <color rgb="FF000000"/>
      </right>
      <top/>
      <bottom style="dotted">
        <color rgb="FF000000"/>
      </bottom>
      <diagonal/>
    </border>
    <border>
      <left style="dotted">
        <color rgb="FF000000"/>
      </left>
      <right style="dotted">
        <color rgb="FF000000"/>
      </right>
      <top/>
      <bottom style="hair">
        <color rgb="FF000000"/>
      </bottom>
      <diagonal/>
    </border>
    <border>
      <left style="dotted">
        <color rgb="FF000000"/>
      </left>
      <right style="dotted">
        <color rgb="FF000000"/>
      </right>
      <top style="hair">
        <color rgb="FF000000"/>
      </top>
      <bottom style="hair">
        <color rgb="FF000000"/>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thick">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top style="thick">
        <color rgb="FF000000"/>
      </top>
      <bottom style="thick">
        <color rgb="FF000000"/>
      </bottom>
      <diagonal/>
    </border>
    <border>
      <left style="thin">
        <color rgb="FF000000"/>
      </left>
      <right style="thin">
        <color rgb="FF000000"/>
      </right>
      <top style="thick">
        <color rgb="FF000000"/>
      </top>
      <bottom style="medium">
        <color rgb="FF000000"/>
      </bottom>
      <diagonal/>
    </border>
    <border>
      <left style="thin">
        <color rgb="FF000000"/>
      </left>
      <right style="medium">
        <color rgb="FF000000"/>
      </right>
      <top style="thick">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dotted">
        <color rgb="FF000000"/>
      </left>
      <right/>
      <top/>
      <bottom style="dotted">
        <color rgb="FF000000"/>
      </bottom>
      <diagonal/>
    </border>
    <border>
      <left style="dotted">
        <color rgb="FF000000"/>
      </left>
      <right style="hair">
        <color rgb="FF000000"/>
      </right>
      <top style="dotted">
        <color rgb="FF000000"/>
      </top>
      <bottom style="dotted">
        <color rgb="FF000000"/>
      </bottom>
      <diagonal/>
    </border>
    <border>
      <left/>
      <right style="medium">
        <color rgb="FF000000"/>
      </right>
      <top style="medium">
        <color rgb="FF000000"/>
      </top>
      <bottom/>
      <diagonal/>
    </border>
  </borders>
  <cellStyleXfs count="1">
    <xf numFmtId="0" fontId="0" fillId="0" borderId="0"/>
  </cellStyleXfs>
  <cellXfs count="607">
    <xf numFmtId="0" fontId="0" fillId="0" borderId="0" xfId="0"/>
    <xf numFmtId="0" fontId="1" fillId="2" borderId="1" xfId="0" applyFont="1" applyFill="1" applyBorder="1" applyAlignment="1">
      <alignment horizontal="center" vertical="center"/>
    </xf>
    <xf numFmtId="0" fontId="2" fillId="0" borderId="0" xfId="0" applyFont="1"/>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xf>
    <xf numFmtId="0" fontId="3" fillId="0" borderId="0" xfId="0" applyFont="1" applyAlignment="1">
      <alignment horizontal="left" vertical="center" wrapText="1"/>
    </xf>
    <xf numFmtId="0" fontId="2" fillId="0" borderId="0" xfId="0" applyFont="1" applyAlignment="1">
      <alignment horizontal="left"/>
    </xf>
    <xf numFmtId="0" fontId="2" fillId="3" borderId="1" xfId="0" applyFont="1" applyFill="1" applyBorder="1" applyAlignment="1">
      <alignment vertical="center" wrapText="1"/>
    </xf>
    <xf numFmtId="0" fontId="4" fillId="4" borderId="1" xfId="0" applyFont="1" applyFill="1" applyBorder="1" applyAlignment="1">
      <alignment vertical="center" wrapText="1"/>
    </xf>
    <xf numFmtId="0" fontId="4" fillId="3" borderId="1" xfId="0" applyFont="1" applyFill="1" applyBorder="1" applyAlignment="1">
      <alignment wrapText="1"/>
    </xf>
    <xf numFmtId="0" fontId="2" fillId="0" borderId="1" xfId="0" applyFont="1" applyBorder="1" applyAlignment="1">
      <alignment horizontal="left" vertical="center"/>
    </xf>
    <xf numFmtId="0" fontId="2" fillId="4" borderId="1" xfId="0" applyFont="1" applyFill="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2" fillId="3" borderId="1" xfId="0" applyFont="1" applyFill="1" applyBorder="1" applyAlignment="1">
      <alignment horizontal="left" vertical="center"/>
    </xf>
    <xf numFmtId="0" fontId="2" fillId="0" borderId="2"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vertical="top" wrapText="1"/>
    </xf>
    <xf numFmtId="0" fontId="2" fillId="4" borderId="1" xfId="0" applyFont="1" applyFill="1" applyBorder="1"/>
    <xf numFmtId="0" fontId="2" fillId="4" borderId="1" xfId="0" applyFont="1" applyFill="1" applyBorder="1" applyAlignment="1">
      <alignment horizontal="left"/>
    </xf>
    <xf numFmtId="0" fontId="2" fillId="4" borderId="1" xfId="0" applyFont="1" applyFill="1" applyBorder="1" applyAlignment="1">
      <alignment horizontal="left"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horizontal="center"/>
    </xf>
    <xf numFmtId="0" fontId="7" fillId="10"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7" fillId="11" borderId="15" xfId="0" applyFont="1" applyFill="1" applyBorder="1" applyAlignment="1">
      <alignment horizontal="center" vertical="center" wrapText="1"/>
    </xf>
    <xf numFmtId="0" fontId="8" fillId="12" borderId="15" xfId="0" applyFont="1" applyFill="1" applyBorder="1" applyAlignment="1">
      <alignment horizontal="center" vertical="center" textRotation="90"/>
    </xf>
    <xf numFmtId="0" fontId="8" fillId="12" borderId="16" xfId="0" applyFont="1" applyFill="1" applyBorder="1" applyAlignment="1">
      <alignment horizontal="center" vertical="center" wrapText="1"/>
    </xf>
    <xf numFmtId="17" fontId="7" fillId="13" borderId="17" xfId="0" applyNumberFormat="1" applyFont="1" applyFill="1" applyBorder="1" applyAlignment="1">
      <alignment horizontal="center" vertical="center" wrapText="1"/>
    </xf>
    <xf numFmtId="17" fontId="7" fillId="13" borderId="18" xfId="0" applyNumberFormat="1" applyFont="1" applyFill="1" applyBorder="1" applyAlignment="1">
      <alignment horizontal="center" vertical="center" wrapText="1"/>
    </xf>
    <xf numFmtId="0" fontId="7" fillId="13" borderId="19"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9" fillId="3" borderId="20" xfId="0" applyFont="1" applyFill="1" applyBorder="1" applyAlignment="1">
      <alignment vertical="center" wrapText="1"/>
    </xf>
    <xf numFmtId="0" fontId="9" fillId="3" borderId="20" xfId="0" applyFont="1" applyFill="1" applyBorder="1" applyAlignment="1">
      <alignment horizontal="center" vertical="center" wrapText="1"/>
    </xf>
    <xf numFmtId="0" fontId="9" fillId="3" borderId="20" xfId="0" applyFont="1" applyFill="1" applyBorder="1" applyAlignment="1">
      <alignment horizontal="left" vertical="center" wrapText="1"/>
    </xf>
    <xf numFmtId="0" fontId="9" fillId="0" borderId="21" xfId="0" applyFont="1" applyBorder="1" applyAlignment="1">
      <alignment horizontal="center" vertical="center"/>
    </xf>
    <xf numFmtId="164" fontId="9" fillId="3" borderId="20" xfId="0" applyNumberFormat="1" applyFont="1" applyFill="1" applyBorder="1" applyAlignment="1">
      <alignment horizontal="center" vertical="center" wrapText="1"/>
    </xf>
    <xf numFmtId="0" fontId="9" fillId="0" borderId="21" xfId="0" applyFont="1" applyBorder="1" applyAlignment="1">
      <alignment horizontal="left" vertical="center" wrapText="1"/>
    </xf>
    <xf numFmtId="0" fontId="3" fillId="15" borderId="20" xfId="0" applyFont="1" applyFill="1" applyBorder="1" applyAlignment="1">
      <alignment vertical="center"/>
    </xf>
    <xf numFmtId="0" fontId="9" fillId="15" borderId="20" xfId="0" applyFont="1" applyFill="1" applyBorder="1" applyAlignment="1">
      <alignment vertical="center" wrapText="1"/>
    </xf>
    <xf numFmtId="9" fontId="9" fillId="3" borderId="20" xfId="0" applyNumberFormat="1" applyFont="1" applyFill="1" applyBorder="1" applyAlignment="1">
      <alignment horizontal="center" vertical="center" wrapText="1"/>
    </xf>
    <xf numFmtId="9" fontId="9" fillId="0" borderId="21" xfId="0" applyNumberFormat="1" applyFont="1" applyBorder="1" applyAlignment="1">
      <alignment horizontal="center" vertical="center" wrapText="1"/>
    </xf>
    <xf numFmtId="0" fontId="10" fillId="0" borderId="21" xfId="0" applyFont="1" applyBorder="1" applyAlignment="1">
      <alignment vertical="center" wrapText="1"/>
    </xf>
    <xf numFmtId="0" fontId="9" fillId="0" borderId="22" xfId="0" applyFont="1" applyBorder="1" applyAlignment="1">
      <alignment horizontal="center" vertical="center"/>
    </xf>
    <xf numFmtId="165" fontId="9" fillId="0" borderId="23" xfId="0" applyNumberFormat="1" applyFont="1" applyBorder="1" applyAlignment="1">
      <alignment horizontal="center" vertical="center"/>
    </xf>
    <xf numFmtId="0" fontId="9" fillId="0" borderId="23" xfId="0" applyFont="1" applyBorder="1" applyAlignment="1">
      <alignment vertical="center" wrapText="1"/>
    </xf>
    <xf numFmtId="0" fontId="9" fillId="3" borderId="24" xfId="0" applyFont="1" applyFill="1" applyBorder="1" applyAlignment="1">
      <alignment vertical="center" wrapText="1"/>
    </xf>
    <xf numFmtId="0" fontId="9" fillId="3" borderId="24" xfId="0" applyFont="1" applyFill="1" applyBorder="1" applyAlignment="1">
      <alignment horizontal="center" vertical="center" wrapText="1"/>
    </xf>
    <xf numFmtId="0" fontId="9" fillId="3" borderId="24" xfId="0" applyFont="1" applyFill="1" applyBorder="1" applyAlignment="1">
      <alignment horizontal="left" vertical="center" wrapText="1"/>
    </xf>
    <xf numFmtId="0" fontId="9" fillId="0" borderId="24" xfId="0" applyFont="1" applyBorder="1" applyAlignment="1">
      <alignment horizontal="center" vertical="center"/>
    </xf>
    <xf numFmtId="164" fontId="9" fillId="3" borderId="24" xfId="0" applyNumberFormat="1" applyFont="1" applyFill="1" applyBorder="1" applyAlignment="1">
      <alignment horizontal="center" vertical="center" wrapText="1"/>
    </xf>
    <xf numFmtId="0" fontId="9" fillId="0" borderId="24" xfId="0" applyFont="1" applyBorder="1" applyAlignment="1">
      <alignment horizontal="left" vertical="center" wrapText="1"/>
    </xf>
    <xf numFmtId="0" fontId="9" fillId="15" borderId="24" xfId="0" applyFont="1" applyFill="1" applyBorder="1"/>
    <xf numFmtId="9" fontId="9" fillId="3" borderId="24" xfId="0" applyNumberFormat="1" applyFont="1" applyFill="1" applyBorder="1" applyAlignment="1">
      <alignment horizontal="center" vertical="center"/>
    </xf>
    <xf numFmtId="0" fontId="9" fillId="3" borderId="24" xfId="0" applyFont="1" applyFill="1" applyBorder="1"/>
    <xf numFmtId="9" fontId="9" fillId="0" borderId="24" xfId="0" applyNumberFormat="1" applyFont="1" applyBorder="1" applyAlignment="1">
      <alignment horizontal="center" vertical="center"/>
    </xf>
    <xf numFmtId="0" fontId="11" fillId="0" borderId="21" xfId="0" applyFont="1" applyBorder="1" applyAlignment="1">
      <alignment vertical="center" wrapText="1"/>
    </xf>
    <xf numFmtId="0" fontId="9" fillId="0" borderId="25" xfId="0" applyFont="1" applyBorder="1" applyAlignment="1">
      <alignment horizontal="center" vertical="center"/>
    </xf>
    <xf numFmtId="165" fontId="9" fillId="0" borderId="26" xfId="0" applyNumberFormat="1" applyFont="1" applyBorder="1" applyAlignment="1">
      <alignment horizontal="center" vertical="center"/>
    </xf>
    <xf numFmtId="0" fontId="9" fillId="0" borderId="26" xfId="0" applyFont="1" applyBorder="1" applyAlignment="1">
      <alignment vertical="center" wrapText="1"/>
    </xf>
    <xf numFmtId="0" fontId="9" fillId="0" borderId="24" xfId="0" applyFont="1" applyBorder="1"/>
    <xf numFmtId="0" fontId="9" fillId="0" borderId="26" xfId="0" applyFont="1" applyBorder="1"/>
    <xf numFmtId="166" fontId="9" fillId="0" borderId="24" xfId="0" applyNumberFormat="1" applyFont="1" applyBorder="1" applyAlignment="1">
      <alignment horizontal="center" vertical="center" wrapText="1"/>
    </xf>
    <xf numFmtId="166" fontId="9" fillId="0" borderId="24" xfId="0" applyNumberFormat="1" applyFont="1" applyBorder="1" applyAlignment="1">
      <alignment horizontal="left" vertical="center" wrapText="1"/>
    </xf>
    <xf numFmtId="167" fontId="9" fillId="3" borderId="24" xfId="0" applyNumberFormat="1" applyFont="1" applyFill="1" applyBorder="1" applyAlignment="1">
      <alignment horizontal="center" vertical="center" wrapText="1"/>
    </xf>
    <xf numFmtId="0" fontId="12" fillId="0" borderId="24" xfId="0" applyFont="1" applyBorder="1" applyAlignment="1">
      <alignment horizontal="left" vertical="center" wrapText="1"/>
    </xf>
    <xf numFmtId="0" fontId="9" fillId="3" borderId="24" xfId="0" applyFont="1" applyFill="1" applyBorder="1" applyAlignment="1">
      <alignment horizontal="center" vertical="center"/>
    </xf>
    <xf numFmtId="9" fontId="9" fillId="3" borderId="24" xfId="0" applyNumberFormat="1" applyFont="1" applyFill="1" applyBorder="1" applyAlignment="1">
      <alignment horizontal="center" vertical="center" wrapText="1"/>
    </xf>
    <xf numFmtId="0" fontId="13" fillId="0" borderId="26" xfId="0" applyFont="1" applyBorder="1" applyAlignment="1">
      <alignment vertical="center" wrapText="1"/>
    </xf>
    <xf numFmtId="0" fontId="9" fillId="15" borderId="24" xfId="0" applyFont="1" applyFill="1" applyBorder="1" applyAlignment="1">
      <alignment vertical="center" wrapText="1"/>
    </xf>
    <xf numFmtId="0" fontId="7" fillId="3" borderId="24" xfId="0" applyFont="1" applyFill="1" applyBorder="1" applyAlignment="1">
      <alignment horizontal="center" vertical="center" wrapText="1"/>
    </xf>
    <xf numFmtId="0" fontId="14" fillId="0" borderId="24" xfId="0" applyFont="1" applyBorder="1" applyAlignment="1">
      <alignment vertical="center" wrapText="1"/>
    </xf>
    <xf numFmtId="0" fontId="15" fillId="0" borderId="26" xfId="0" applyFont="1" applyBorder="1" applyAlignment="1">
      <alignment vertical="center" wrapText="1"/>
    </xf>
    <xf numFmtId="0" fontId="7" fillId="3" borderId="24" xfId="0" applyFont="1" applyFill="1" applyBorder="1" applyAlignment="1">
      <alignment horizontal="center" vertical="center"/>
    </xf>
    <xf numFmtId="0" fontId="16" fillId="0" borderId="24" xfId="0" applyFont="1" applyBorder="1" applyAlignment="1">
      <alignment horizontal="center" vertical="center" wrapText="1"/>
    </xf>
    <xf numFmtId="166" fontId="9" fillId="3" borderId="24" xfId="0" applyNumberFormat="1" applyFont="1" applyFill="1" applyBorder="1" applyAlignment="1">
      <alignment horizontal="left" vertical="center" wrapText="1"/>
    </xf>
    <xf numFmtId="0" fontId="9" fillId="0" borderId="21" xfId="0" applyFont="1" applyBorder="1" applyAlignment="1">
      <alignment vertical="center" wrapText="1"/>
    </xf>
    <xf numFmtId="0" fontId="3" fillId="3" borderId="27" xfId="0" applyFont="1" applyFill="1" applyBorder="1" applyAlignment="1">
      <alignment vertical="center" wrapText="1"/>
    </xf>
    <xf numFmtId="0" fontId="3" fillId="3" borderId="27"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8" xfId="0" applyFont="1" applyFill="1" applyBorder="1" applyAlignment="1">
      <alignment horizontal="center" vertical="center" wrapText="1"/>
    </xf>
    <xf numFmtId="9" fontId="9" fillId="0" borderId="29" xfId="0" applyNumberFormat="1" applyFont="1" applyBorder="1" applyAlignment="1">
      <alignment horizontal="center" vertical="center" wrapText="1"/>
    </xf>
    <xf numFmtId="0" fontId="17" fillId="0" borderId="29" xfId="0" applyFont="1" applyBorder="1" applyAlignment="1">
      <alignment vertical="center" wrapText="1"/>
    </xf>
    <xf numFmtId="166" fontId="18" fillId="0" borderId="24" xfId="0" applyNumberFormat="1" applyFont="1" applyBorder="1" applyAlignment="1">
      <alignment horizontal="left" vertical="center" wrapText="1"/>
    </xf>
    <xf numFmtId="9" fontId="3" fillId="0" borderId="0" xfId="0" applyNumberFormat="1" applyFont="1"/>
    <xf numFmtId="0" fontId="9" fillId="0" borderId="24" xfId="0" applyFont="1" applyBorder="1" applyAlignment="1">
      <alignment horizontal="center" vertical="center" wrapText="1"/>
    </xf>
    <xf numFmtId="9" fontId="9" fillId="0" borderId="24" xfId="0" applyNumberFormat="1" applyFont="1" applyBorder="1" applyAlignment="1">
      <alignment horizontal="center" vertical="center" wrapText="1"/>
    </xf>
    <xf numFmtId="10" fontId="9" fillId="3" borderId="24" xfId="0" applyNumberFormat="1" applyFont="1" applyFill="1" applyBorder="1" applyAlignment="1">
      <alignment horizontal="center" vertical="center" wrapText="1"/>
    </xf>
    <xf numFmtId="0" fontId="19" fillId="0" borderId="24" xfId="0" applyFont="1" applyBorder="1" applyAlignment="1">
      <alignment horizontal="left" vertical="center" wrapText="1"/>
    </xf>
    <xf numFmtId="0" fontId="9" fillId="0" borderId="26" xfId="0" applyFont="1" applyBorder="1" applyAlignment="1">
      <alignment horizontal="left" vertical="center" wrapText="1"/>
    </xf>
    <xf numFmtId="0" fontId="9" fillId="16" borderId="24" xfId="0" applyFont="1" applyFill="1" applyBorder="1"/>
    <xf numFmtId="9" fontId="18" fillId="17" borderId="30" xfId="0" applyNumberFormat="1" applyFont="1" applyFill="1" applyBorder="1" applyAlignment="1">
      <alignment horizontal="center" vertical="center"/>
    </xf>
    <xf numFmtId="10" fontId="18" fillId="17" borderId="30" xfId="0" applyNumberFormat="1" applyFont="1" applyFill="1" applyBorder="1" applyAlignment="1">
      <alignment horizontal="center" vertical="center"/>
    </xf>
    <xf numFmtId="9" fontId="18" fillId="17" borderId="31" xfId="0" applyNumberFormat="1" applyFont="1" applyFill="1" applyBorder="1" applyAlignment="1">
      <alignment horizontal="center" vertical="center"/>
    </xf>
    <xf numFmtId="167" fontId="9" fillId="17" borderId="20" xfId="0" applyNumberFormat="1" applyFont="1" applyFill="1" applyBorder="1" applyAlignment="1">
      <alignment horizontal="center" vertical="center"/>
    </xf>
    <xf numFmtId="167" fontId="9" fillId="3" borderId="20" xfId="0" applyNumberFormat="1" applyFont="1" applyFill="1" applyBorder="1" applyAlignment="1">
      <alignment horizontal="center" vertical="center"/>
    </xf>
    <xf numFmtId="9" fontId="9" fillId="3" borderId="20" xfId="0" applyNumberFormat="1" applyFont="1" applyFill="1" applyBorder="1" applyAlignment="1">
      <alignment horizontal="center" vertical="center"/>
    </xf>
    <xf numFmtId="0" fontId="20" fillId="0" borderId="24" xfId="0" applyFont="1" applyBorder="1" applyAlignment="1">
      <alignment horizontal="left" vertical="center" wrapText="1"/>
    </xf>
    <xf numFmtId="0" fontId="9" fillId="3" borderId="32" xfId="0" applyFont="1" applyFill="1" applyBorder="1" applyAlignment="1">
      <alignment horizontal="center" vertical="center"/>
    </xf>
    <xf numFmtId="0" fontId="9" fillId="3" borderId="33" xfId="0" applyFont="1" applyFill="1" applyBorder="1" applyAlignment="1">
      <alignment horizontal="center" vertical="center"/>
    </xf>
    <xf numFmtId="0" fontId="9" fillId="17" borderId="24" xfId="0" applyFont="1" applyFill="1" applyBorder="1" applyAlignment="1">
      <alignment horizontal="center" vertical="center"/>
    </xf>
    <xf numFmtId="0" fontId="9" fillId="0" borderId="24" xfId="0" applyFont="1" applyBorder="1" applyAlignment="1">
      <alignment vertical="center"/>
    </xf>
    <xf numFmtId="0" fontId="21" fillId="0" borderId="24" xfId="0" applyFont="1" applyBorder="1" applyAlignment="1">
      <alignment vertical="center" wrapText="1"/>
    </xf>
    <xf numFmtId="0" fontId="9" fillId="0" borderId="25" xfId="0" applyFont="1" applyBorder="1"/>
    <xf numFmtId="0" fontId="9" fillId="0" borderId="34" xfId="0" applyFont="1" applyBorder="1" applyAlignment="1">
      <alignment vertical="center" wrapText="1"/>
    </xf>
    <xf numFmtId="0" fontId="22" fillId="0" borderId="0" xfId="0" applyFont="1" applyAlignment="1">
      <alignment horizontal="left" vertical="center" wrapText="1"/>
    </xf>
    <xf numFmtId="0" fontId="23" fillId="0" borderId="24" xfId="0" applyFont="1" applyBorder="1" applyAlignment="1">
      <alignment horizontal="center" vertical="center" wrapText="1"/>
    </xf>
    <xf numFmtId="0" fontId="9" fillId="0" borderId="24" xfId="0" applyFont="1" applyBorder="1" applyAlignment="1">
      <alignment horizontal="left" vertical="center"/>
    </xf>
    <xf numFmtId="0" fontId="9" fillId="0" borderId="26" xfId="0" applyFont="1" applyBorder="1" applyAlignment="1">
      <alignment horizontal="center" vertical="center"/>
    </xf>
    <xf numFmtId="0" fontId="24" fillId="0" borderId="35" xfId="0" applyFont="1" applyBorder="1" applyAlignment="1">
      <alignment vertical="center" wrapText="1"/>
    </xf>
    <xf numFmtId="0" fontId="9" fillId="0" borderId="24" xfId="0" applyFont="1" applyBorder="1" applyAlignment="1">
      <alignment vertical="center" wrapText="1"/>
    </xf>
    <xf numFmtId="9" fontId="9" fillId="3" borderId="36" xfId="0" applyNumberFormat="1" applyFont="1" applyFill="1" applyBorder="1" applyAlignment="1">
      <alignment horizontal="center" vertical="center"/>
    </xf>
    <xf numFmtId="0" fontId="25" fillId="0" borderId="32" xfId="0" applyFont="1" applyBorder="1" applyAlignment="1">
      <alignment vertical="center" wrapText="1"/>
    </xf>
    <xf numFmtId="9" fontId="9" fillId="0" borderId="37" xfId="0" applyNumberFormat="1" applyFont="1" applyBorder="1" applyAlignment="1">
      <alignment horizontal="center" vertical="center"/>
    </xf>
    <xf numFmtId="0" fontId="26" fillId="0" borderId="32" xfId="0" applyFont="1" applyBorder="1" applyAlignment="1">
      <alignment vertical="center" wrapText="1"/>
    </xf>
    <xf numFmtId="0" fontId="9" fillId="0" borderId="38" xfId="0" applyFont="1" applyBorder="1" applyAlignment="1">
      <alignment vertical="center" wrapText="1"/>
    </xf>
    <xf numFmtId="0" fontId="18" fillId="0" borderId="24" xfId="0" applyFont="1" applyBorder="1" applyAlignment="1">
      <alignment horizontal="left" vertical="center" wrapText="1"/>
    </xf>
    <xf numFmtId="0" fontId="9" fillId="0" borderId="37" xfId="0" applyFont="1" applyBorder="1" applyAlignment="1">
      <alignment horizontal="center" vertical="center" wrapText="1"/>
    </xf>
    <xf numFmtId="0" fontId="9" fillId="0" borderId="37" xfId="0" applyFont="1" applyBorder="1" applyAlignment="1">
      <alignment horizontal="center" vertical="center"/>
    </xf>
    <xf numFmtId="1" fontId="9" fillId="0" borderId="24" xfId="0" applyNumberFormat="1" applyFont="1" applyBorder="1" applyAlignment="1">
      <alignment horizontal="center" vertical="center" wrapText="1"/>
    </xf>
    <xf numFmtId="9" fontId="9" fillId="0" borderId="37" xfId="0" applyNumberFormat="1" applyFont="1" applyBorder="1" applyAlignment="1">
      <alignment horizontal="center" vertical="center" wrapText="1"/>
    </xf>
    <xf numFmtId="0" fontId="9" fillId="0" borderId="0" xfId="0" applyFont="1" applyAlignment="1">
      <alignment vertical="center" wrapText="1"/>
    </xf>
    <xf numFmtId="10" fontId="9" fillId="0" borderId="24" xfId="0" applyNumberFormat="1" applyFont="1" applyBorder="1" applyAlignment="1">
      <alignment horizontal="center" vertical="center"/>
    </xf>
    <xf numFmtId="0" fontId="27" fillId="0" borderId="21" xfId="0" applyFont="1" applyBorder="1" applyAlignment="1">
      <alignment horizontal="center" vertical="center" wrapText="1"/>
    </xf>
    <xf numFmtId="0" fontId="28" fillId="0" borderId="24" xfId="0" applyFont="1" applyBorder="1" applyAlignment="1">
      <alignment horizontal="center" vertical="center" wrapText="1"/>
    </xf>
    <xf numFmtId="0" fontId="29" fillId="0" borderId="24" xfId="0" applyFont="1" applyBorder="1" applyAlignment="1">
      <alignment vertical="center" wrapText="1"/>
    </xf>
    <xf numFmtId="9" fontId="18" fillId="17" borderId="24" xfId="0" applyNumberFormat="1" applyFont="1" applyFill="1" applyBorder="1" applyAlignment="1">
      <alignment horizontal="center" vertical="center"/>
    </xf>
    <xf numFmtId="168" fontId="9" fillId="0" borderId="26" xfId="0" applyNumberFormat="1" applyFont="1" applyBorder="1" applyAlignment="1">
      <alignment horizontal="center" vertical="center"/>
    </xf>
    <xf numFmtId="0" fontId="30" fillId="0" borderId="24" xfId="0" applyFont="1" applyBorder="1" applyAlignment="1">
      <alignment vertical="center" wrapText="1"/>
    </xf>
    <xf numFmtId="10" fontId="9" fillId="3" borderId="24" xfId="0" applyNumberFormat="1" applyFont="1" applyFill="1" applyBorder="1" applyAlignment="1">
      <alignment horizontal="center" vertical="center"/>
    </xf>
    <xf numFmtId="0" fontId="9" fillId="3" borderId="39" xfId="0" applyFont="1" applyFill="1" applyBorder="1" applyAlignment="1">
      <alignment horizontal="center" vertical="center"/>
    </xf>
    <xf numFmtId="0" fontId="9" fillId="3" borderId="26" xfId="0" applyFont="1" applyFill="1" applyBorder="1"/>
    <xf numFmtId="166" fontId="9" fillId="3" borderId="24" xfId="0" applyNumberFormat="1" applyFont="1" applyFill="1" applyBorder="1" applyAlignment="1">
      <alignment horizontal="center" vertical="center" wrapText="1"/>
    </xf>
    <xf numFmtId="0" fontId="9" fillId="0" borderId="35" xfId="0" applyFont="1" applyBorder="1" applyAlignment="1">
      <alignment vertical="center" wrapText="1"/>
    </xf>
    <xf numFmtId="0" fontId="9" fillId="3" borderId="40" xfId="0" applyFont="1" applyFill="1" applyBorder="1"/>
    <xf numFmtId="167" fontId="9" fillId="3" borderId="36" xfId="0" applyNumberFormat="1" applyFont="1" applyFill="1" applyBorder="1" applyAlignment="1">
      <alignment horizontal="center" vertical="center" wrapText="1"/>
    </xf>
    <xf numFmtId="0" fontId="9" fillId="0" borderId="32" xfId="0" applyFont="1" applyBorder="1" applyAlignment="1">
      <alignment vertical="center" wrapText="1"/>
    </xf>
    <xf numFmtId="9" fontId="9" fillId="0" borderId="32" xfId="0" applyNumberFormat="1" applyFont="1" applyBorder="1" applyAlignment="1">
      <alignment horizontal="center" vertical="center" wrapText="1"/>
    </xf>
    <xf numFmtId="0" fontId="9" fillId="3" borderId="28" xfId="0" applyFont="1" applyFill="1" applyBorder="1"/>
    <xf numFmtId="0" fontId="31" fillId="0" borderId="0" xfId="0" applyFont="1" applyAlignment="1">
      <alignment horizontal="center" vertical="center"/>
    </xf>
    <xf numFmtId="0" fontId="18" fillId="0" borderId="0" xfId="0" applyFont="1" applyAlignment="1">
      <alignment horizontal="left" vertical="center"/>
    </xf>
    <xf numFmtId="0" fontId="9" fillId="3" borderId="20" xfId="0" applyFont="1" applyFill="1" applyBorder="1"/>
    <xf numFmtId="0" fontId="9" fillId="0" borderId="0" xfId="0" applyFont="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xf>
    <xf numFmtId="0" fontId="32" fillId="3" borderId="41" xfId="0" applyFont="1" applyFill="1" applyBorder="1" applyAlignment="1">
      <alignment horizontal="left" vertical="center" wrapText="1"/>
    </xf>
    <xf numFmtId="0" fontId="7" fillId="12" borderId="42" xfId="0" applyFont="1" applyFill="1" applyBorder="1" applyAlignment="1">
      <alignment horizontal="center" vertical="center"/>
    </xf>
    <xf numFmtId="0" fontId="7" fillId="12" borderId="43" xfId="0" applyFont="1" applyFill="1" applyBorder="1" applyAlignment="1">
      <alignment horizontal="center" vertical="center"/>
    </xf>
    <xf numFmtId="0" fontId="7" fillId="12" borderId="43" xfId="0" applyFont="1" applyFill="1" applyBorder="1" applyAlignment="1">
      <alignment horizontal="center" vertical="center" wrapText="1"/>
    </xf>
    <xf numFmtId="0" fontId="7" fillId="12" borderId="44" xfId="0" applyFont="1" applyFill="1" applyBorder="1" applyAlignment="1">
      <alignment horizontal="center" vertical="center"/>
    </xf>
    <xf numFmtId="0" fontId="32" fillId="0" borderId="0" xfId="0" applyFont="1" applyAlignment="1">
      <alignment horizontal="left" vertical="center" wrapText="1"/>
    </xf>
    <xf numFmtId="0" fontId="9" fillId="3" borderId="45" xfId="0" applyFont="1" applyFill="1" applyBorder="1" applyAlignment="1">
      <alignment horizontal="left" vertical="center" wrapText="1"/>
    </xf>
    <xf numFmtId="0" fontId="9" fillId="0" borderId="46" xfId="0" applyFont="1" applyBorder="1" applyAlignment="1">
      <alignment horizontal="center" vertical="center"/>
    </xf>
    <xf numFmtId="9" fontId="9" fillId="0" borderId="46" xfId="0" applyNumberFormat="1" applyFont="1" applyBorder="1" applyAlignment="1">
      <alignment horizontal="center" vertical="center"/>
    </xf>
    <xf numFmtId="0" fontId="9" fillId="0" borderId="47" xfId="0" applyFont="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9" fillId="3" borderId="48" xfId="0" applyFont="1" applyFill="1" applyBorder="1" applyAlignment="1">
      <alignment horizontal="left" vertical="center" wrapText="1"/>
    </xf>
    <xf numFmtId="0" fontId="9" fillId="0" borderId="32" xfId="0" applyFont="1" applyBorder="1" applyAlignment="1">
      <alignment horizontal="center" vertical="center"/>
    </xf>
    <xf numFmtId="9" fontId="9" fillId="0" borderId="32" xfId="0" applyNumberFormat="1" applyFont="1" applyBorder="1" applyAlignment="1">
      <alignment horizontal="center" vertical="center"/>
    </xf>
    <xf numFmtId="0" fontId="9" fillId="0" borderId="49" xfId="0" applyFont="1" applyBorder="1" applyAlignment="1">
      <alignment horizontal="left" vertical="center" wrapText="1"/>
    </xf>
    <xf numFmtId="0" fontId="9" fillId="0" borderId="0" xfId="0" applyFont="1" applyAlignment="1">
      <alignment horizontal="left" vertical="center" wrapText="1"/>
    </xf>
    <xf numFmtId="9" fontId="9" fillId="0" borderId="0" xfId="0" applyNumberFormat="1" applyFont="1" applyAlignment="1">
      <alignment horizontal="center" vertical="center"/>
    </xf>
    <xf numFmtId="0" fontId="9" fillId="0" borderId="49" xfId="0" applyFont="1" applyBorder="1" applyAlignment="1">
      <alignment horizontal="center" vertical="center"/>
    </xf>
    <xf numFmtId="0" fontId="9" fillId="3" borderId="50" xfId="0" applyFont="1" applyFill="1" applyBorder="1" applyAlignment="1">
      <alignment horizontal="left" vertical="center" wrapText="1"/>
    </xf>
    <xf numFmtId="0" fontId="9" fillId="0" borderId="51" xfId="0" applyFont="1" applyBorder="1" applyAlignment="1">
      <alignment horizontal="center" vertical="center"/>
    </xf>
    <xf numFmtId="0" fontId="7" fillId="7" borderId="42" xfId="0" applyFont="1" applyFill="1" applyBorder="1"/>
    <xf numFmtId="0" fontId="7" fillId="7" borderId="44" xfId="0" applyFont="1" applyFill="1" applyBorder="1" applyAlignment="1">
      <alignment horizontal="center"/>
    </xf>
    <xf numFmtId="0" fontId="9" fillId="0" borderId="52" xfId="0" applyFont="1" applyBorder="1" applyAlignment="1">
      <alignment horizontal="center" vertical="center"/>
    </xf>
    <xf numFmtId="0" fontId="9" fillId="0" borderId="53" xfId="0" applyFont="1" applyBorder="1" applyAlignment="1">
      <alignment horizontal="left"/>
    </xf>
    <xf numFmtId="0" fontId="7" fillId="0" borderId="0" xfId="0" applyFont="1"/>
    <xf numFmtId="0" fontId="7" fillId="0" borderId="0" xfId="0" applyFont="1" applyAlignment="1">
      <alignment horizontal="center"/>
    </xf>
    <xf numFmtId="0" fontId="33" fillId="0" borderId="0" xfId="0" applyFont="1"/>
    <xf numFmtId="0" fontId="33" fillId="0" borderId="0" xfId="0" applyFont="1" applyAlignment="1">
      <alignment horizontal="left"/>
    </xf>
    <xf numFmtId="0" fontId="7" fillId="12" borderId="54" xfId="0" applyFont="1" applyFill="1" applyBorder="1" applyAlignment="1">
      <alignment horizontal="center" vertical="center"/>
    </xf>
    <xf numFmtId="0" fontId="7" fillId="12" borderId="15" xfId="0" applyFont="1" applyFill="1" applyBorder="1" applyAlignment="1">
      <alignment horizontal="center" vertical="center"/>
    </xf>
    <xf numFmtId="0" fontId="7" fillId="12" borderId="55" xfId="0" applyFont="1" applyFill="1" applyBorder="1" applyAlignment="1">
      <alignment horizontal="center" vertical="center" wrapText="1"/>
    </xf>
    <xf numFmtId="0" fontId="7" fillId="12" borderId="16" xfId="0" applyFont="1" applyFill="1" applyBorder="1" applyAlignment="1">
      <alignment horizontal="center" vertical="center" wrapText="1"/>
    </xf>
    <xf numFmtId="9" fontId="9" fillId="0" borderId="56" xfId="0" applyNumberFormat="1" applyFont="1" applyBorder="1" applyAlignment="1">
      <alignment horizontal="center" vertical="center"/>
    </xf>
    <xf numFmtId="0" fontId="9" fillId="0" borderId="1" xfId="0" applyFont="1" applyBorder="1" applyAlignment="1">
      <alignment horizontal="center" vertical="center"/>
    </xf>
    <xf numFmtId="9" fontId="9" fillId="0" borderId="57" xfId="0" applyNumberFormat="1" applyFont="1" applyBorder="1" applyAlignment="1">
      <alignment horizontal="center" vertical="center"/>
    </xf>
    <xf numFmtId="0" fontId="9" fillId="14" borderId="48" xfId="0" applyFont="1" applyFill="1" applyBorder="1" applyAlignment="1">
      <alignment horizontal="left" vertical="center" wrapText="1"/>
    </xf>
    <xf numFmtId="0" fontId="9" fillId="14" borderId="32" xfId="0" applyFont="1" applyFill="1" applyBorder="1" applyAlignment="1">
      <alignment horizontal="center" vertical="center"/>
    </xf>
    <xf numFmtId="9" fontId="9" fillId="14" borderId="30" xfId="0" applyNumberFormat="1" applyFont="1" applyFill="1" applyBorder="1" applyAlignment="1">
      <alignment horizontal="center" vertical="center"/>
    </xf>
    <xf numFmtId="0" fontId="9" fillId="3" borderId="58" xfId="0" applyFont="1" applyFill="1" applyBorder="1" applyAlignment="1">
      <alignment horizontal="left" vertical="center" wrapText="1"/>
    </xf>
    <xf numFmtId="0" fontId="9" fillId="0" borderId="59" xfId="0" applyFont="1" applyBorder="1" applyAlignment="1">
      <alignment horizontal="center" vertical="center"/>
    </xf>
    <xf numFmtId="9" fontId="9" fillId="0" borderId="60" xfId="0" applyNumberFormat="1" applyFont="1" applyBorder="1" applyAlignment="1">
      <alignment horizontal="center" vertical="center"/>
    </xf>
    <xf numFmtId="0" fontId="7" fillId="7" borderId="61" xfId="0" applyFont="1" applyFill="1" applyBorder="1" applyAlignment="1">
      <alignment horizontal="center"/>
    </xf>
    <xf numFmtId="9" fontId="7" fillId="7" borderId="15" xfId="0" applyNumberFormat="1" applyFont="1" applyFill="1" applyBorder="1" applyAlignment="1">
      <alignment horizontal="center" vertical="center"/>
    </xf>
    <xf numFmtId="0" fontId="7" fillId="7" borderId="62" xfId="0" applyFont="1" applyFill="1" applyBorder="1"/>
    <xf numFmtId="0" fontId="7" fillId="7" borderId="63" xfId="0" applyFont="1" applyFill="1" applyBorder="1" applyAlignment="1">
      <alignment horizontal="center"/>
    </xf>
    <xf numFmtId="0" fontId="7" fillId="7" borderId="64" xfId="0" applyFont="1" applyFill="1" applyBorder="1" applyAlignment="1">
      <alignment horizontal="center" vertical="center"/>
    </xf>
    <xf numFmtId="0" fontId="7" fillId="12" borderId="32" xfId="0" applyFont="1" applyFill="1" applyBorder="1" applyAlignment="1">
      <alignment horizontal="center" vertical="center"/>
    </xf>
    <xf numFmtId="0" fontId="34" fillId="18" borderId="67" xfId="0" applyFont="1" applyFill="1" applyBorder="1" applyAlignment="1">
      <alignment horizontal="center" vertical="center"/>
    </xf>
    <xf numFmtId="0" fontId="34" fillId="19" borderId="67" xfId="0" applyFont="1" applyFill="1" applyBorder="1" applyAlignment="1">
      <alignment horizontal="center" vertical="center"/>
    </xf>
    <xf numFmtId="0" fontId="34" fillId="7" borderId="67" xfId="0" applyFont="1" applyFill="1" applyBorder="1" applyAlignment="1">
      <alignment horizontal="center" vertical="center"/>
    </xf>
    <xf numFmtId="0" fontId="3" fillId="0" borderId="0" xfId="0" applyFont="1" applyAlignment="1">
      <alignment horizontal="center" vertical="center"/>
    </xf>
    <xf numFmtId="0" fontId="9" fillId="3" borderId="32" xfId="0" applyFont="1" applyFill="1" applyBorder="1" applyAlignment="1">
      <alignment horizontal="center" vertical="center" wrapText="1"/>
    </xf>
    <xf numFmtId="0" fontId="3" fillId="0" borderId="32" xfId="0" applyFont="1" applyBorder="1"/>
    <xf numFmtId="0" fontId="34" fillId="0" borderId="0" xfId="0" applyFont="1" applyAlignment="1">
      <alignment horizontal="center" vertical="center"/>
    </xf>
    <xf numFmtId="166" fontId="9" fillId="0" borderId="32" xfId="0" applyNumberFormat="1" applyFont="1" applyBorder="1" applyAlignment="1">
      <alignment horizontal="center" vertical="center" wrapText="1"/>
    </xf>
    <xf numFmtId="0" fontId="9" fillId="7" borderId="32"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17" borderId="32" xfId="0" applyFont="1" applyFill="1" applyBorder="1" applyAlignment="1">
      <alignment horizontal="center" vertical="center" wrapText="1"/>
    </xf>
    <xf numFmtId="0" fontId="9" fillId="17" borderId="32" xfId="0" applyFont="1" applyFill="1" applyBorder="1" applyAlignment="1">
      <alignment horizontal="center" vertical="center"/>
    </xf>
    <xf numFmtId="0" fontId="9" fillId="20" borderId="32" xfId="0" applyFont="1" applyFill="1" applyBorder="1" applyAlignment="1">
      <alignment horizontal="center" vertical="center"/>
    </xf>
    <xf numFmtId="0" fontId="34" fillId="0" borderId="66" xfId="0" applyFont="1" applyBorder="1" applyAlignment="1">
      <alignment horizontal="center" vertical="center"/>
    </xf>
    <xf numFmtId="0" fontId="9" fillId="3" borderId="30" xfId="0" applyFont="1" applyFill="1" applyBorder="1" applyAlignment="1">
      <alignment horizontal="center" vertical="center" wrapText="1"/>
    </xf>
    <xf numFmtId="0" fontId="3" fillId="0" borderId="46" xfId="0" applyFont="1" applyBorder="1"/>
    <xf numFmtId="0" fontId="3" fillId="0" borderId="0" xfId="0" applyFont="1"/>
    <xf numFmtId="0" fontId="34" fillId="0" borderId="1" xfId="0" applyFont="1" applyBorder="1" applyAlignment="1">
      <alignment horizontal="center" vertical="center"/>
    </xf>
    <xf numFmtId="0" fontId="9" fillId="18" borderId="69" xfId="0" applyFont="1" applyFill="1" applyBorder="1" applyAlignment="1">
      <alignment horizontal="center" vertical="center"/>
    </xf>
    <xf numFmtId="9" fontId="9" fillId="0" borderId="1" xfId="0" applyNumberFormat="1" applyFont="1" applyBorder="1" applyAlignment="1">
      <alignment horizontal="center" vertical="center"/>
    </xf>
    <xf numFmtId="0" fontId="9" fillId="0" borderId="56" xfId="0" applyFont="1" applyBorder="1" applyAlignment="1">
      <alignment horizontal="center" vertical="center"/>
    </xf>
    <xf numFmtId="0" fontId="9" fillId="0" borderId="70" xfId="0" applyFont="1" applyBorder="1" applyAlignment="1">
      <alignment horizontal="center" vertical="center"/>
    </xf>
    <xf numFmtId="0" fontId="9" fillId="7" borderId="71" xfId="0" applyFont="1" applyFill="1" applyBorder="1" applyAlignment="1">
      <alignment horizontal="center" vertical="center" wrapText="1"/>
    </xf>
    <xf numFmtId="165" fontId="9" fillId="3" borderId="20" xfId="0" applyNumberFormat="1" applyFont="1" applyFill="1" applyBorder="1" applyAlignment="1">
      <alignment horizontal="center" vertical="center" wrapText="1"/>
    </xf>
    <xf numFmtId="0" fontId="9" fillId="3" borderId="40" xfId="0" applyFont="1" applyFill="1" applyBorder="1" applyAlignment="1">
      <alignment vertical="center" wrapText="1"/>
    </xf>
    <xf numFmtId="0" fontId="9" fillId="3" borderId="40" xfId="0" applyFont="1" applyFill="1" applyBorder="1" applyAlignment="1">
      <alignment horizontal="center" vertical="center" wrapText="1"/>
    </xf>
    <xf numFmtId="0" fontId="9" fillId="3" borderId="73" xfId="0" applyFont="1" applyFill="1" applyBorder="1" applyAlignment="1">
      <alignment horizontal="left" vertical="center" wrapText="1"/>
    </xf>
    <xf numFmtId="165" fontId="9" fillId="3" borderId="73" xfId="0" applyNumberFormat="1" applyFont="1" applyFill="1" applyBorder="1" applyAlignment="1">
      <alignment horizontal="center" vertical="center" wrapText="1"/>
    </xf>
    <xf numFmtId="0" fontId="9" fillId="3" borderId="36" xfId="0" applyFont="1" applyFill="1" applyBorder="1" applyAlignment="1">
      <alignment vertical="center" wrapText="1"/>
    </xf>
    <xf numFmtId="0" fontId="9" fillId="17" borderId="24" xfId="0" applyFont="1" applyFill="1" applyBorder="1" applyAlignment="1">
      <alignment horizontal="left" vertical="center" wrapText="1"/>
    </xf>
    <xf numFmtId="165" fontId="9" fillId="3" borderId="24" xfId="0" applyNumberFormat="1" applyFont="1" applyFill="1" applyBorder="1" applyAlignment="1">
      <alignment horizontal="center" vertical="center" wrapText="1"/>
    </xf>
    <xf numFmtId="0" fontId="18" fillId="17" borderId="74" xfId="0" applyFont="1" applyFill="1" applyBorder="1" applyAlignment="1">
      <alignment horizontal="left" vertical="center" wrapText="1"/>
    </xf>
    <xf numFmtId="0" fontId="18" fillId="17" borderId="24" xfId="0" applyFont="1" applyFill="1" applyBorder="1" applyAlignment="1">
      <alignment horizontal="left" vertical="center" wrapText="1"/>
    </xf>
    <xf numFmtId="0" fontId="9" fillId="17" borderId="20" xfId="0" applyFont="1" applyFill="1" applyBorder="1" applyAlignment="1">
      <alignment horizontal="left" vertical="center" wrapText="1"/>
    </xf>
    <xf numFmtId="0" fontId="18" fillId="17" borderId="33" xfId="0" applyFont="1" applyFill="1" applyBorder="1" applyAlignment="1">
      <alignment horizontal="left" vertical="center" wrapText="1"/>
    </xf>
    <xf numFmtId="0" fontId="18" fillId="17" borderId="75" xfId="0" applyFont="1" applyFill="1" applyBorder="1" applyAlignment="1">
      <alignment horizontal="left" vertical="center" wrapText="1"/>
    </xf>
    <xf numFmtId="0" fontId="18" fillId="3" borderId="24" xfId="0" applyFont="1" applyFill="1" applyBorder="1" applyAlignment="1">
      <alignment horizontal="center" vertical="center" wrapText="1"/>
    </xf>
    <xf numFmtId="0" fontId="18" fillId="3" borderId="20" xfId="0" applyFont="1" applyFill="1" applyBorder="1" applyAlignment="1">
      <alignment horizontal="center" vertical="center" wrapText="1"/>
    </xf>
    <xf numFmtId="166" fontId="9" fillId="17" borderId="24" xfId="0" applyNumberFormat="1" applyFont="1" applyFill="1" applyBorder="1" applyAlignment="1">
      <alignment horizontal="left" vertical="center" wrapText="1"/>
    </xf>
    <xf numFmtId="0" fontId="8" fillId="8" borderId="15" xfId="0" applyFont="1" applyFill="1" applyBorder="1" applyAlignment="1">
      <alignment horizontal="center" vertical="center" textRotation="90"/>
    </xf>
    <xf numFmtId="0" fontId="8" fillId="8" borderId="16" xfId="0" applyFont="1" applyFill="1" applyBorder="1" applyAlignment="1">
      <alignment horizontal="center" vertical="center" wrapText="1"/>
    </xf>
    <xf numFmtId="17" fontId="7" fillId="9" borderId="18" xfId="0" applyNumberFormat="1" applyFont="1" applyFill="1" applyBorder="1" applyAlignment="1">
      <alignment horizontal="center" vertical="center" wrapText="1"/>
    </xf>
    <xf numFmtId="0" fontId="7" fillId="9" borderId="19" xfId="0" applyFont="1" applyFill="1" applyBorder="1" applyAlignment="1">
      <alignment horizontal="center" vertical="center" wrapText="1"/>
    </xf>
    <xf numFmtId="17" fontId="7" fillId="14" borderId="17" xfId="0" applyNumberFormat="1" applyFont="1" applyFill="1" applyBorder="1" applyAlignment="1">
      <alignment horizontal="center" vertical="center" wrapText="1"/>
    </xf>
    <xf numFmtId="17" fontId="7" fillId="14" borderId="18" xfId="0" applyNumberFormat="1" applyFont="1" applyFill="1" applyBorder="1" applyAlignment="1">
      <alignment horizontal="center" vertical="center" wrapText="1"/>
    </xf>
    <xf numFmtId="166" fontId="9" fillId="0" borderId="21" xfId="0" applyNumberFormat="1" applyFont="1" applyBorder="1" applyAlignment="1">
      <alignment horizontal="center" vertical="center" wrapText="1"/>
    </xf>
    <xf numFmtId="166" fontId="9" fillId="0" borderId="21" xfId="0" applyNumberFormat="1" applyFont="1" applyBorder="1" applyAlignment="1">
      <alignment horizontal="left" vertical="center" wrapText="1"/>
    </xf>
    <xf numFmtId="167" fontId="9" fillId="3" borderId="20" xfId="0" applyNumberFormat="1" applyFont="1" applyFill="1" applyBorder="1" applyAlignment="1">
      <alignment horizontal="center" vertical="center" wrapText="1"/>
    </xf>
    <xf numFmtId="0" fontId="9" fillId="21" borderId="20" xfId="0" applyFont="1" applyFill="1" applyBorder="1" applyAlignment="1">
      <alignment vertical="center" wrapText="1"/>
    </xf>
    <xf numFmtId="0" fontId="3" fillId="21" borderId="20" xfId="0" applyFont="1" applyFill="1" applyBorder="1"/>
    <xf numFmtId="0" fontId="36" fillId="3" borderId="20" xfId="0" applyFont="1" applyFill="1" applyBorder="1" applyAlignment="1">
      <alignment horizontal="left" vertical="center" wrapText="1"/>
    </xf>
    <xf numFmtId="165" fontId="9" fillId="0" borderId="21" xfId="0" applyNumberFormat="1" applyFont="1" applyBorder="1" applyAlignment="1">
      <alignment horizontal="center" vertical="center" wrapText="1"/>
    </xf>
    <xf numFmtId="0" fontId="37" fillId="0" borderId="21" xfId="0" applyFont="1" applyBorder="1" applyAlignment="1">
      <alignment horizontal="left" vertical="center" wrapText="1"/>
    </xf>
    <xf numFmtId="0" fontId="9" fillId="0" borderId="21" xfId="0" applyFont="1" applyBorder="1" applyAlignment="1">
      <alignment horizontal="center" vertical="center" wrapText="1"/>
    </xf>
    <xf numFmtId="165" fontId="9" fillId="0" borderId="21" xfId="0" applyNumberFormat="1"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9" fillId="21" borderId="24" xfId="0" applyFont="1" applyFill="1" applyBorder="1" applyAlignment="1">
      <alignment vertical="center" wrapText="1"/>
    </xf>
    <xf numFmtId="0" fontId="38" fillId="3" borderId="24" xfId="0" applyFont="1" applyFill="1" applyBorder="1" applyAlignment="1">
      <alignment horizontal="left" vertical="center" wrapText="1"/>
    </xf>
    <xf numFmtId="165" fontId="9" fillId="0" borderId="24" xfId="0" applyNumberFormat="1" applyFont="1" applyBorder="1" applyAlignment="1">
      <alignment horizontal="center" vertical="center" wrapText="1"/>
    </xf>
    <xf numFmtId="0" fontId="8" fillId="8" borderId="15" xfId="0" applyFont="1" applyFill="1" applyBorder="1" applyAlignment="1">
      <alignment horizontal="center" vertical="center" wrapText="1"/>
    </xf>
    <xf numFmtId="17" fontId="7" fillId="9" borderId="15" xfId="0" applyNumberFormat="1" applyFont="1" applyFill="1" applyBorder="1" applyAlignment="1">
      <alignment horizontal="center" vertical="center" wrapText="1"/>
    </xf>
    <xf numFmtId="17" fontId="7" fillId="14" borderId="15" xfId="0" applyNumberFormat="1" applyFont="1" applyFill="1" applyBorder="1" applyAlignment="1">
      <alignment horizontal="center" vertical="center" wrapText="1"/>
    </xf>
    <xf numFmtId="0" fontId="7" fillId="14" borderId="15" xfId="0" applyFont="1" applyFill="1" applyBorder="1" applyAlignment="1">
      <alignment horizontal="center" vertical="center" wrapText="1"/>
    </xf>
    <xf numFmtId="0" fontId="39" fillId="3" borderId="20" xfId="0" applyFont="1" applyFill="1" applyBorder="1" applyAlignment="1">
      <alignment horizontal="left" vertical="center" wrapText="1"/>
    </xf>
    <xf numFmtId="9" fontId="9" fillId="22" borderId="20" xfId="0" applyNumberFormat="1" applyFont="1" applyFill="1" applyBorder="1" applyAlignment="1">
      <alignment horizontal="center" vertical="center" wrapText="1"/>
    </xf>
    <xf numFmtId="9" fontId="9" fillId="17" borderId="20" xfId="0" applyNumberFormat="1" applyFont="1" applyFill="1" applyBorder="1" applyAlignment="1">
      <alignment horizontal="center" vertical="center" wrapText="1"/>
    </xf>
    <xf numFmtId="0" fontId="40" fillId="3" borderId="20" xfId="0" applyFont="1" applyFill="1" applyBorder="1" applyAlignment="1">
      <alignment vertical="center" wrapText="1"/>
    </xf>
    <xf numFmtId="168" fontId="18" fillId="0" borderId="21" xfId="0" applyNumberFormat="1" applyFont="1" applyBorder="1" applyAlignment="1">
      <alignment horizontal="center" vertical="center"/>
    </xf>
    <xf numFmtId="165" fontId="9" fillId="0" borderId="24" xfId="0" applyNumberFormat="1" applyFont="1" applyBorder="1" applyAlignment="1">
      <alignment horizontal="center" vertical="center"/>
    </xf>
    <xf numFmtId="0" fontId="9" fillId="0" borderId="0" xfId="0" applyFont="1" applyAlignment="1">
      <alignment horizontal="center" vertical="center" wrapText="1"/>
    </xf>
    <xf numFmtId="10" fontId="9" fillId="22" borderId="24" xfId="0" applyNumberFormat="1" applyFont="1" applyFill="1" applyBorder="1" applyAlignment="1">
      <alignment horizontal="center" vertical="center" wrapText="1"/>
    </xf>
    <xf numFmtId="9" fontId="9" fillId="22" borderId="24" xfId="0" applyNumberFormat="1" applyFont="1" applyFill="1" applyBorder="1" applyAlignment="1">
      <alignment horizontal="center" vertical="center" wrapText="1"/>
    </xf>
    <xf numFmtId="9" fontId="9" fillId="17" borderId="24" xfId="0" applyNumberFormat="1" applyFont="1" applyFill="1" applyBorder="1" applyAlignment="1">
      <alignment horizontal="center" vertical="center" wrapText="1"/>
    </xf>
    <xf numFmtId="0" fontId="41" fillId="3" borderId="24" xfId="0" applyFont="1" applyFill="1" applyBorder="1" applyAlignment="1">
      <alignment vertical="center" wrapText="1"/>
    </xf>
    <xf numFmtId="168" fontId="9" fillId="0" borderId="24" xfId="0" applyNumberFormat="1" applyFont="1" applyBorder="1" applyAlignment="1">
      <alignment horizontal="center" vertical="center" wrapText="1"/>
    </xf>
    <xf numFmtId="0" fontId="42" fillId="3" borderId="24" xfId="0" applyFont="1" applyFill="1" applyBorder="1" applyAlignment="1">
      <alignment horizontal="left" vertical="center" wrapText="1"/>
    </xf>
    <xf numFmtId="165" fontId="18" fillId="0" borderId="66" xfId="0" applyNumberFormat="1" applyFont="1" applyBorder="1" applyAlignment="1">
      <alignment horizontal="center" vertical="center" wrapText="1"/>
    </xf>
    <xf numFmtId="0" fontId="18" fillId="0" borderId="66" xfId="0" applyFont="1" applyBorder="1" applyAlignment="1">
      <alignment vertical="center" wrapText="1"/>
    </xf>
    <xf numFmtId="9" fontId="43" fillId="3" borderId="24" xfId="0" applyNumberFormat="1" applyFont="1" applyFill="1" applyBorder="1" applyAlignment="1">
      <alignment horizontal="center" vertical="center" wrapText="1"/>
    </xf>
    <xf numFmtId="0" fontId="18" fillId="0" borderId="79" xfId="0" applyFont="1" applyBorder="1" applyAlignment="1">
      <alignment vertical="center" wrapText="1"/>
    </xf>
    <xf numFmtId="0" fontId="8" fillId="8" borderId="12" xfId="0" applyFont="1" applyFill="1" applyBorder="1" applyAlignment="1">
      <alignment horizontal="center" vertical="center" textRotation="90"/>
    </xf>
    <xf numFmtId="0" fontId="8" fillId="8" borderId="80" xfId="0" applyFont="1" applyFill="1" applyBorder="1" applyAlignment="1">
      <alignment horizontal="center" vertical="center" wrapText="1"/>
    </xf>
    <xf numFmtId="17" fontId="7" fillId="9" borderId="81" xfId="0" applyNumberFormat="1" applyFont="1" applyFill="1" applyBorder="1" applyAlignment="1">
      <alignment horizontal="center" vertical="center" wrapText="1"/>
    </xf>
    <xf numFmtId="0" fontId="9" fillId="3" borderId="82" xfId="0" applyFont="1" applyFill="1" applyBorder="1" applyAlignment="1">
      <alignment horizontal="left" vertical="center" wrapText="1"/>
    </xf>
    <xf numFmtId="0" fontId="18" fillId="3" borderId="82" xfId="0" applyFont="1" applyFill="1" applyBorder="1" applyAlignment="1">
      <alignment horizontal="center" vertical="center" wrapText="1"/>
    </xf>
    <xf numFmtId="0" fontId="18" fillId="3" borderId="82" xfId="0" applyFont="1" applyFill="1" applyBorder="1" applyAlignment="1">
      <alignment horizontal="left" vertical="center" wrapText="1"/>
    </xf>
    <xf numFmtId="0" fontId="18" fillId="0" borderId="82" xfId="0" applyFont="1" applyBorder="1" applyAlignment="1">
      <alignment horizontal="center" vertical="center"/>
    </xf>
    <xf numFmtId="9" fontId="18" fillId="3" borderId="82" xfId="0" applyNumberFormat="1" applyFont="1" applyFill="1" applyBorder="1" applyAlignment="1">
      <alignment horizontal="center" vertical="center" wrapText="1"/>
    </xf>
    <xf numFmtId="0" fontId="18" fillId="0" borderId="83" xfId="0" applyFont="1" applyBorder="1" applyAlignment="1">
      <alignment horizontal="left" vertical="center" wrapText="1"/>
    </xf>
    <xf numFmtId="8" fontId="9" fillId="3" borderId="24" xfId="0" applyNumberFormat="1" applyFont="1" applyFill="1" applyBorder="1" applyAlignment="1">
      <alignment horizontal="center" vertical="center" wrapText="1"/>
    </xf>
    <xf numFmtId="0" fontId="44" fillId="0" borderId="24" xfId="0" applyFont="1" applyBorder="1" applyAlignment="1">
      <alignment vertical="center" wrapText="1"/>
    </xf>
    <xf numFmtId="0" fontId="45" fillId="0" borderId="0" xfId="0" applyFont="1" applyAlignment="1">
      <alignment horizontal="left" vertical="center" wrapText="1"/>
    </xf>
    <xf numFmtId="9" fontId="46" fillId="0" borderId="0" xfId="0" applyNumberFormat="1" applyFont="1" applyAlignment="1">
      <alignment vertical="center" wrapText="1"/>
    </xf>
    <xf numFmtId="0" fontId="9" fillId="3" borderId="32" xfId="0" applyFont="1" applyFill="1" applyBorder="1" applyAlignment="1">
      <alignment horizontal="left" vertical="center" wrapText="1"/>
    </xf>
    <xf numFmtId="0" fontId="18" fillId="3" borderId="32" xfId="0" applyFont="1" applyFill="1" applyBorder="1" applyAlignment="1">
      <alignment horizontal="center" vertical="center" wrapText="1"/>
    </xf>
    <xf numFmtId="0" fontId="18" fillId="3" borderId="32" xfId="0" applyFont="1" applyFill="1" applyBorder="1" applyAlignment="1">
      <alignment horizontal="left" vertical="center" wrapText="1"/>
    </xf>
    <xf numFmtId="0" fontId="18" fillId="0" borderId="32" xfId="0" applyFont="1" applyBorder="1" applyAlignment="1">
      <alignment horizontal="center" vertical="center"/>
    </xf>
    <xf numFmtId="0" fontId="18" fillId="0" borderId="56" xfId="0" applyFont="1" applyBorder="1" applyAlignment="1">
      <alignment horizontal="left" vertical="center" wrapText="1"/>
    </xf>
    <xf numFmtId="0" fontId="47" fillId="0" borderId="84" xfId="0" applyFont="1" applyBorder="1" applyAlignment="1">
      <alignment horizontal="left" vertical="center" wrapText="1"/>
    </xf>
    <xf numFmtId="9" fontId="18" fillId="3" borderId="32" xfId="0" applyNumberFormat="1" applyFont="1" applyFill="1" applyBorder="1" applyAlignment="1">
      <alignment horizontal="center" vertical="center" wrapText="1"/>
    </xf>
    <xf numFmtId="169" fontId="33" fillId="0" borderId="24" xfId="0" applyNumberFormat="1" applyFont="1" applyBorder="1" applyAlignment="1">
      <alignment vertical="center" wrapText="1"/>
    </xf>
    <xf numFmtId="169" fontId="33" fillId="0" borderId="24" xfId="0" applyNumberFormat="1" applyFont="1" applyBorder="1" applyAlignment="1">
      <alignment horizontal="center" vertical="center" wrapText="1"/>
    </xf>
    <xf numFmtId="8" fontId="48" fillId="0" borderId="24" xfId="0" applyNumberFormat="1" applyFont="1" applyBorder="1" applyAlignment="1">
      <alignment horizontal="right" vertical="center" wrapText="1"/>
    </xf>
    <xf numFmtId="8" fontId="33" fillId="0" borderId="24" xfId="0" applyNumberFormat="1" applyFont="1" applyBorder="1" applyAlignment="1">
      <alignment horizontal="center" vertical="center" wrapText="1"/>
    </xf>
    <xf numFmtId="8" fontId="33" fillId="0" borderId="24" xfId="0" applyNumberFormat="1" applyFont="1" applyBorder="1" applyAlignment="1">
      <alignment horizontal="center" vertical="center"/>
    </xf>
    <xf numFmtId="0" fontId="33" fillId="3" borderId="24" xfId="0" applyFont="1" applyFill="1" applyBorder="1" applyAlignment="1">
      <alignment horizontal="center" vertical="center" wrapText="1"/>
    </xf>
    <xf numFmtId="8" fontId="49" fillId="0" borderId="24" xfId="0" applyNumberFormat="1" applyFont="1" applyBorder="1" applyAlignment="1">
      <alignment horizontal="center" vertical="center" wrapText="1"/>
    </xf>
    <xf numFmtId="170" fontId="33" fillId="17" borderId="24" xfId="0" applyNumberFormat="1" applyFont="1" applyFill="1" applyBorder="1" applyAlignment="1">
      <alignment horizontal="center" vertical="center" wrapText="1"/>
    </xf>
    <xf numFmtId="4" fontId="33" fillId="17" borderId="24" xfId="0" applyNumberFormat="1" applyFont="1" applyFill="1" applyBorder="1" applyAlignment="1">
      <alignment horizontal="center" vertical="center" wrapText="1"/>
    </xf>
    <xf numFmtId="4" fontId="33" fillId="3" borderId="24" xfId="0" applyNumberFormat="1" applyFont="1" applyFill="1" applyBorder="1" applyAlignment="1">
      <alignment horizontal="center" vertical="center" wrapText="1"/>
    </xf>
    <xf numFmtId="8" fontId="18" fillId="3" borderId="24" xfId="0" applyNumberFormat="1" applyFont="1" applyFill="1" applyBorder="1" applyAlignment="1">
      <alignment horizontal="center" vertical="center" wrapText="1"/>
    </xf>
    <xf numFmtId="165" fontId="9" fillId="17" borderId="24" xfId="0" applyNumberFormat="1" applyFont="1" applyFill="1" applyBorder="1" applyAlignment="1">
      <alignment horizontal="center" vertical="center"/>
    </xf>
    <xf numFmtId="0" fontId="47" fillId="0" borderId="85" xfId="0" applyFont="1" applyBorder="1" applyAlignment="1">
      <alignment vertical="center" wrapText="1"/>
    </xf>
    <xf numFmtId="0" fontId="9" fillId="0" borderId="0" xfId="0" applyFont="1" applyAlignment="1">
      <alignment vertical="center"/>
    </xf>
    <xf numFmtId="4" fontId="9" fillId="0" borderId="0" xfId="0" applyNumberFormat="1" applyFont="1"/>
    <xf numFmtId="0" fontId="8" fillId="8" borderId="16" xfId="0" applyFont="1" applyFill="1" applyBorder="1" applyAlignment="1">
      <alignment horizontal="center" vertical="center" textRotation="90"/>
    </xf>
    <xf numFmtId="17" fontId="7" fillId="14" borderId="86" xfId="0" applyNumberFormat="1" applyFont="1" applyFill="1" applyBorder="1" applyAlignment="1">
      <alignment horizontal="center" vertical="center" wrapText="1"/>
    </xf>
    <xf numFmtId="17" fontId="7" fillId="14" borderId="87" xfId="0" applyNumberFormat="1" applyFont="1" applyFill="1" applyBorder="1" applyAlignment="1">
      <alignment horizontal="center" vertical="center" wrapText="1"/>
    </xf>
    <xf numFmtId="0" fontId="7" fillId="14" borderId="88" xfId="0" applyFont="1" applyFill="1" applyBorder="1" applyAlignment="1">
      <alignment horizontal="center" vertical="center" wrapText="1"/>
    </xf>
    <xf numFmtId="0" fontId="9" fillId="15" borderId="24" xfId="0" applyFont="1" applyFill="1" applyBorder="1" applyAlignment="1">
      <alignment horizontal="center" vertical="center" wrapText="1"/>
    </xf>
    <xf numFmtId="167" fontId="9" fillId="17" borderId="24" xfId="0" applyNumberFormat="1" applyFont="1" applyFill="1" applyBorder="1" applyAlignment="1">
      <alignment horizontal="center" vertical="center" wrapText="1"/>
    </xf>
    <xf numFmtId="10" fontId="9" fillId="17" borderId="24" xfId="0" applyNumberFormat="1" applyFont="1" applyFill="1" applyBorder="1" applyAlignment="1">
      <alignment horizontal="center" vertical="center" wrapText="1"/>
    </xf>
    <xf numFmtId="0" fontId="50" fillId="3" borderId="20" xfId="0" applyFont="1" applyFill="1" applyBorder="1" applyAlignment="1">
      <alignment vertical="center" wrapText="1"/>
    </xf>
    <xf numFmtId="171" fontId="31" fillId="3" borderId="24" xfId="0" applyNumberFormat="1" applyFont="1" applyFill="1" applyBorder="1" applyAlignment="1">
      <alignment horizontal="center" vertical="center" wrapText="1"/>
    </xf>
    <xf numFmtId="9" fontId="9" fillId="17" borderId="24" xfId="0" applyNumberFormat="1" applyFont="1" applyFill="1" applyBorder="1" applyAlignment="1">
      <alignment horizontal="center" vertical="center"/>
    </xf>
    <xf numFmtId="168" fontId="31" fillId="3" borderId="24" xfId="0" applyNumberFormat="1" applyFont="1" applyFill="1" applyBorder="1" applyAlignment="1">
      <alignment horizontal="center" vertical="center" wrapText="1"/>
    </xf>
    <xf numFmtId="167" fontId="9" fillId="3" borderId="24" xfId="0" applyNumberFormat="1" applyFont="1" applyFill="1" applyBorder="1" applyAlignment="1">
      <alignment horizontal="center" vertical="center"/>
    </xf>
    <xf numFmtId="0" fontId="9" fillId="15" borderId="24" xfId="0" applyFont="1" applyFill="1" applyBorder="1" applyAlignment="1">
      <alignment horizontal="center" vertical="center"/>
    </xf>
    <xf numFmtId="0" fontId="51" fillId="3" borderId="24" xfId="0" applyFont="1" applyFill="1" applyBorder="1" applyAlignment="1">
      <alignment vertical="center" wrapText="1"/>
    </xf>
    <xf numFmtId="0" fontId="52" fillId="17" borderId="24" xfId="0" applyFont="1" applyFill="1" applyBorder="1" applyAlignment="1">
      <alignment horizontal="left" vertical="center" wrapText="1"/>
    </xf>
    <xf numFmtId="4" fontId="9" fillId="3" borderId="24" xfId="0" applyNumberFormat="1" applyFont="1" applyFill="1" applyBorder="1" applyAlignment="1">
      <alignment horizontal="center" vertical="center" wrapText="1"/>
    </xf>
    <xf numFmtId="0" fontId="53" fillId="17" borderId="24" xfId="0" applyFont="1" applyFill="1" applyBorder="1" applyAlignment="1">
      <alignment horizontal="left" vertical="center" wrapText="1"/>
    </xf>
    <xf numFmtId="168" fontId="54" fillId="3" borderId="24" xfId="0" applyNumberFormat="1" applyFont="1" applyFill="1" applyBorder="1" applyAlignment="1">
      <alignment horizontal="center" vertical="center" wrapText="1"/>
    </xf>
    <xf numFmtId="0" fontId="55" fillId="17" borderId="24" xfId="0" applyFont="1" applyFill="1" applyBorder="1" applyAlignment="1">
      <alignment horizontal="left" vertical="center" wrapText="1"/>
    </xf>
    <xf numFmtId="10" fontId="9" fillId="0" borderId="0" xfId="0" applyNumberFormat="1" applyFont="1"/>
    <xf numFmtId="0" fontId="3" fillId="0" borderId="0" xfId="0" applyFont="1" applyAlignment="1">
      <alignment wrapText="1"/>
    </xf>
    <xf numFmtId="9" fontId="9" fillId="0" borderId="0" xfId="0" applyNumberFormat="1" applyFont="1"/>
    <xf numFmtId="9" fontId="9" fillId="0" borderId="0" xfId="0" applyNumberFormat="1" applyFont="1" applyAlignment="1">
      <alignment horizontal="left"/>
    </xf>
    <xf numFmtId="0" fontId="56" fillId="9" borderId="19" xfId="0" applyFont="1" applyFill="1" applyBorder="1" applyAlignment="1">
      <alignment horizontal="center" vertical="center" wrapText="1"/>
    </xf>
    <xf numFmtId="166" fontId="18" fillId="0" borderId="21" xfId="0" applyNumberFormat="1" applyFont="1" applyBorder="1" applyAlignment="1">
      <alignment horizontal="center" vertical="center" wrapText="1"/>
    </xf>
    <xf numFmtId="0" fontId="18" fillId="17" borderId="20" xfId="0" applyFont="1" applyFill="1" applyBorder="1" applyAlignment="1">
      <alignment horizontal="left" vertical="center" wrapText="1"/>
    </xf>
    <xf numFmtId="0" fontId="18" fillId="0" borderId="79" xfId="0" applyFont="1" applyBorder="1" applyAlignment="1">
      <alignment horizontal="center" vertical="center" wrapText="1"/>
    </xf>
    <xf numFmtId="166" fontId="18" fillId="0" borderId="79" xfId="0" applyNumberFormat="1" applyFont="1" applyBorder="1" applyAlignment="1">
      <alignment horizontal="left" vertical="center" wrapText="1"/>
    </xf>
    <xf numFmtId="10" fontId="9" fillId="3" borderId="20" xfId="0" applyNumberFormat="1" applyFont="1" applyFill="1" applyBorder="1" applyAlignment="1">
      <alignment horizontal="center" vertical="center"/>
    </xf>
    <xf numFmtId="0" fontId="57" fillId="3" borderId="20" xfId="0" applyFont="1" applyFill="1" applyBorder="1" applyAlignment="1">
      <alignment horizontal="left" vertical="center" wrapText="1"/>
    </xf>
    <xf numFmtId="172" fontId="58" fillId="17" borderId="24" xfId="0" applyNumberFormat="1" applyFont="1" applyFill="1" applyBorder="1" applyAlignment="1">
      <alignment horizontal="center" vertical="center" wrapText="1"/>
    </xf>
    <xf numFmtId="165" fontId="9" fillId="3" borderId="20" xfId="0" applyNumberFormat="1" applyFont="1" applyFill="1" applyBorder="1" applyAlignment="1">
      <alignment horizontal="center" vertical="center"/>
    </xf>
    <xf numFmtId="166" fontId="18" fillId="0" borderId="24" xfId="0" applyNumberFormat="1" applyFont="1" applyBorder="1" applyAlignment="1">
      <alignment horizontal="center" vertical="center" wrapText="1"/>
    </xf>
    <xf numFmtId="167" fontId="9" fillId="3" borderId="24" xfId="0" applyNumberFormat="1" applyFont="1" applyFill="1" applyBorder="1" applyAlignment="1">
      <alignment vertical="center"/>
    </xf>
    <xf numFmtId="0" fontId="9" fillId="17" borderId="24" xfId="0" applyFont="1" applyFill="1" applyBorder="1" applyAlignment="1">
      <alignment vertical="center" wrapText="1"/>
    </xf>
    <xf numFmtId="0" fontId="9" fillId="17" borderId="24" xfId="0" applyFont="1" applyFill="1" applyBorder="1" applyAlignment="1">
      <alignment horizontal="center" vertical="center" wrapText="1"/>
    </xf>
    <xf numFmtId="0" fontId="59" fillId="17" borderId="24" xfId="0" applyFont="1" applyFill="1" applyBorder="1" applyAlignment="1">
      <alignment horizontal="left" vertical="center" wrapText="1"/>
    </xf>
    <xf numFmtId="165" fontId="9" fillId="3" borderId="24" xfId="0" applyNumberFormat="1" applyFont="1" applyFill="1" applyBorder="1" applyAlignment="1">
      <alignment horizontal="center" vertical="center"/>
    </xf>
    <xf numFmtId="0" fontId="3" fillId="17" borderId="67" xfId="0" applyFont="1" applyFill="1" applyBorder="1"/>
    <xf numFmtId="166" fontId="18" fillId="0" borderId="33" xfId="0" applyNumberFormat="1" applyFont="1" applyBorder="1" applyAlignment="1">
      <alignment horizontal="center" vertical="center" wrapText="1"/>
    </xf>
    <xf numFmtId="0" fontId="9" fillId="17" borderId="90" xfId="0" applyFont="1" applyFill="1" applyBorder="1" applyAlignment="1">
      <alignment horizontal="left" vertical="center" wrapText="1"/>
    </xf>
    <xf numFmtId="0" fontId="9" fillId="0" borderId="66" xfId="0" applyFont="1" applyBorder="1" applyAlignment="1">
      <alignment horizontal="center" vertical="center" wrapText="1"/>
    </xf>
    <xf numFmtId="0" fontId="9" fillId="0" borderId="66" xfId="0" applyFont="1" applyBorder="1" applyAlignment="1">
      <alignment horizontal="left" vertical="center" wrapText="1"/>
    </xf>
    <xf numFmtId="10" fontId="9" fillId="17" borderId="24" xfId="0" applyNumberFormat="1" applyFont="1" applyFill="1" applyBorder="1" applyAlignment="1">
      <alignment horizontal="center" vertical="center"/>
    </xf>
    <xf numFmtId="0" fontId="9" fillId="19" borderId="24" xfId="0" applyFont="1" applyFill="1" applyBorder="1" applyAlignment="1">
      <alignment horizontal="center" vertical="center"/>
    </xf>
    <xf numFmtId="0" fontId="7" fillId="11" borderId="16" xfId="0" applyFont="1" applyFill="1" applyBorder="1" applyAlignment="1">
      <alignment horizontal="center" vertical="center" wrapText="1"/>
    </xf>
    <xf numFmtId="17" fontId="7" fillId="14" borderId="91" xfId="0" applyNumberFormat="1" applyFont="1" applyFill="1" applyBorder="1" applyAlignment="1">
      <alignment horizontal="center" vertical="center" wrapText="1"/>
    </xf>
    <xf numFmtId="17" fontId="7" fillId="14" borderId="19" xfId="0" applyNumberFormat="1" applyFont="1" applyFill="1" applyBorder="1" applyAlignment="1">
      <alignment horizontal="center" vertical="center" wrapText="1"/>
    </xf>
    <xf numFmtId="0" fontId="7" fillId="14" borderId="54" xfId="0" applyFont="1" applyFill="1" applyBorder="1" applyAlignment="1">
      <alignment horizontal="center" vertical="center" wrapText="1"/>
    </xf>
    <xf numFmtId="0" fontId="18" fillId="17" borderId="31" xfId="0" applyFont="1" applyFill="1" applyBorder="1" applyAlignment="1">
      <alignment horizontal="left" vertical="center" wrapText="1"/>
    </xf>
    <xf numFmtId="0" fontId="18" fillId="17" borderId="20" xfId="0" applyFont="1" applyFill="1" applyBorder="1" applyAlignment="1">
      <alignment horizontal="center" vertical="center" wrapText="1"/>
    </xf>
    <xf numFmtId="0" fontId="18" fillId="17" borderId="20" xfId="0" applyFont="1" applyFill="1" applyBorder="1" applyAlignment="1">
      <alignment horizontal="center" vertical="center"/>
    </xf>
    <xf numFmtId="0" fontId="18" fillId="17" borderId="92" xfId="0" applyFont="1" applyFill="1" applyBorder="1" applyAlignment="1">
      <alignment vertical="center" wrapText="1"/>
    </xf>
    <xf numFmtId="0" fontId="9" fillId="21" borderId="20" xfId="0" applyFont="1" applyFill="1" applyBorder="1" applyAlignment="1">
      <alignment horizontal="center" vertical="center" wrapText="1"/>
    </xf>
    <xf numFmtId="10" fontId="9" fillId="0" borderId="21" xfId="0" applyNumberFormat="1" applyFont="1" applyBorder="1" applyAlignment="1">
      <alignment horizontal="center" vertical="center" wrapText="1"/>
    </xf>
    <xf numFmtId="10" fontId="9" fillId="0" borderId="21" xfId="0" applyNumberFormat="1" applyFont="1" applyBorder="1" applyAlignment="1">
      <alignment vertical="center" wrapText="1"/>
    </xf>
    <xf numFmtId="9" fontId="9" fillId="3" borderId="20" xfId="0" applyNumberFormat="1" applyFont="1" applyFill="1" applyBorder="1" applyAlignment="1">
      <alignment vertical="center" wrapText="1"/>
    </xf>
    <xf numFmtId="0" fontId="60" fillId="0" borderId="93" xfId="0" applyFont="1" applyBorder="1" applyAlignment="1">
      <alignment vertical="center" wrapText="1"/>
    </xf>
    <xf numFmtId="171" fontId="9" fillId="3" borderId="24" xfId="0" applyNumberFormat="1" applyFont="1" applyFill="1" applyBorder="1" applyAlignment="1">
      <alignment horizontal="center" vertical="center" wrapText="1"/>
    </xf>
    <xf numFmtId="171" fontId="9" fillId="3" borderId="20" xfId="0" applyNumberFormat="1" applyFont="1" applyFill="1" applyBorder="1" applyAlignment="1">
      <alignment horizontal="center" vertical="center" wrapText="1"/>
    </xf>
    <xf numFmtId="0" fontId="18" fillId="17" borderId="24" xfId="0" applyFont="1" applyFill="1" applyBorder="1" applyAlignment="1">
      <alignment horizontal="center" vertical="center" wrapText="1"/>
    </xf>
    <xf numFmtId="0" fontId="18" fillId="17" borderId="24" xfId="0" applyFont="1" applyFill="1" applyBorder="1" applyAlignment="1">
      <alignment vertical="center" wrapText="1"/>
    </xf>
    <xf numFmtId="0" fontId="9" fillId="21" borderId="24" xfId="0" applyFont="1" applyFill="1" applyBorder="1" applyAlignment="1">
      <alignment horizontal="center" vertical="center" wrapText="1"/>
    </xf>
    <xf numFmtId="9" fontId="9" fillId="17" borderId="24" xfId="0" applyNumberFormat="1" applyFont="1" applyFill="1" applyBorder="1" applyAlignment="1">
      <alignment vertical="center" wrapText="1"/>
    </xf>
    <xf numFmtId="9" fontId="9" fillId="3" borderId="24" xfId="0" applyNumberFormat="1" applyFont="1" applyFill="1" applyBorder="1" applyAlignment="1">
      <alignment vertical="center" wrapText="1"/>
    </xf>
    <xf numFmtId="0" fontId="61" fillId="0" borderId="94" xfId="0" applyFont="1" applyBorder="1" applyAlignment="1">
      <alignment vertical="center" wrapText="1"/>
    </xf>
    <xf numFmtId="0" fontId="62" fillId="0" borderId="94" xfId="0" applyFont="1" applyBorder="1" applyAlignment="1">
      <alignment vertical="center" wrapText="1"/>
    </xf>
    <xf numFmtId="0" fontId="18" fillId="17" borderId="75" xfId="0" applyFont="1" applyFill="1" applyBorder="1" applyAlignment="1">
      <alignment horizontal="center" vertical="center" wrapText="1"/>
    </xf>
    <xf numFmtId="0" fontId="18" fillId="17" borderId="90" xfId="0" applyFont="1" applyFill="1" applyBorder="1" applyAlignment="1">
      <alignment vertical="center" wrapText="1"/>
    </xf>
    <xf numFmtId="0" fontId="63" fillId="0" borderId="94" xfId="0" applyFont="1" applyBorder="1" applyAlignment="1">
      <alignment vertical="center" wrapText="1"/>
    </xf>
    <xf numFmtId="9" fontId="9" fillId="0" borderId="0" xfId="0" applyNumberFormat="1" applyFont="1" applyAlignment="1">
      <alignment horizontal="left" vertical="center"/>
    </xf>
    <xf numFmtId="9" fontId="9" fillId="0" borderId="0" xfId="0" applyNumberFormat="1" applyFont="1" applyAlignment="1">
      <alignment horizontal="center" vertical="center" wrapText="1"/>
    </xf>
    <xf numFmtId="0" fontId="3" fillId="0" borderId="0" xfId="0" applyFont="1" applyAlignment="1">
      <alignment horizontal="center"/>
    </xf>
    <xf numFmtId="166" fontId="18" fillId="0" borderId="21" xfId="0" applyNumberFormat="1" applyFont="1" applyBorder="1" applyAlignment="1">
      <alignment horizontal="left" vertical="center" wrapText="1"/>
    </xf>
    <xf numFmtId="9" fontId="9" fillId="11" borderId="20" xfId="0" applyNumberFormat="1" applyFont="1" applyFill="1" applyBorder="1" applyAlignment="1">
      <alignment horizontal="center" vertical="center" wrapText="1"/>
    </xf>
    <xf numFmtId="9" fontId="9" fillId="11" borderId="20" xfId="0" applyNumberFormat="1" applyFont="1" applyFill="1" applyBorder="1" applyAlignment="1">
      <alignment vertical="center" wrapText="1"/>
    </xf>
    <xf numFmtId="9" fontId="18" fillId="11" borderId="20" xfId="0" applyNumberFormat="1" applyFont="1" applyFill="1" applyBorder="1" applyAlignment="1">
      <alignment vertical="center" wrapText="1"/>
    </xf>
    <xf numFmtId="9" fontId="18" fillId="22" borderId="24" xfId="0" applyNumberFormat="1" applyFont="1" applyFill="1" applyBorder="1" applyAlignment="1">
      <alignment horizontal="center" vertical="center" wrapText="1"/>
    </xf>
    <xf numFmtId="9" fontId="9" fillId="22" borderId="24" xfId="0" applyNumberFormat="1" applyFont="1" applyFill="1" applyBorder="1" applyAlignment="1">
      <alignment vertical="center" wrapText="1"/>
    </xf>
    <xf numFmtId="165" fontId="18" fillId="17" borderId="24" xfId="0" applyNumberFormat="1" applyFont="1" applyFill="1" applyBorder="1" applyAlignment="1">
      <alignment horizontal="center" vertical="center"/>
    </xf>
    <xf numFmtId="0" fontId="64" fillId="3" borderId="24" xfId="0" applyFont="1" applyFill="1" applyBorder="1" applyAlignment="1">
      <alignment vertical="center" wrapText="1"/>
    </xf>
    <xf numFmtId="0" fontId="7" fillId="11" borderId="101" xfId="0" applyFont="1" applyFill="1" applyBorder="1" applyAlignment="1">
      <alignment horizontal="center" vertical="center" wrapText="1"/>
    </xf>
    <xf numFmtId="0" fontId="7" fillId="11" borderId="102" xfId="0" applyFont="1" applyFill="1" applyBorder="1" applyAlignment="1">
      <alignment horizontal="center" vertical="center" wrapText="1"/>
    </xf>
    <xf numFmtId="0" fontId="8" fillId="8" borderId="102" xfId="0" applyFont="1" applyFill="1" applyBorder="1" applyAlignment="1">
      <alignment horizontal="center" vertical="center" textRotation="90"/>
    </xf>
    <xf numFmtId="0" fontId="8" fillId="8" borderId="103" xfId="0" applyFont="1" applyFill="1" applyBorder="1" applyAlignment="1">
      <alignment horizontal="center" vertical="center" wrapText="1"/>
    </xf>
    <xf numFmtId="17" fontId="7" fillId="9" borderId="104" xfId="0" applyNumberFormat="1" applyFont="1" applyFill="1" applyBorder="1" applyAlignment="1">
      <alignment horizontal="center" vertical="center" wrapText="1"/>
    </xf>
    <xf numFmtId="0" fontId="7" fillId="9" borderId="105" xfId="0" applyFont="1" applyFill="1" applyBorder="1" applyAlignment="1">
      <alignment horizontal="center" vertical="center" wrapText="1"/>
    </xf>
    <xf numFmtId="17" fontId="7" fillId="14" borderId="106" xfId="0" applyNumberFormat="1" applyFont="1" applyFill="1" applyBorder="1" applyAlignment="1">
      <alignment horizontal="center" vertical="center" wrapText="1"/>
    </xf>
    <xf numFmtId="0" fontId="7" fillId="14" borderId="107" xfId="0" applyFont="1" applyFill="1" applyBorder="1" applyAlignment="1">
      <alignment horizontal="center" vertical="center" wrapText="1"/>
    </xf>
    <xf numFmtId="0" fontId="18" fillId="15" borderId="20" xfId="0" applyFont="1" applyFill="1" applyBorder="1" applyAlignment="1">
      <alignment horizontal="center" vertical="center"/>
    </xf>
    <xf numFmtId="9" fontId="18" fillId="15" borderId="20" xfId="0" applyNumberFormat="1" applyFont="1" applyFill="1" applyBorder="1" applyAlignment="1">
      <alignment horizontal="center" vertical="center"/>
    </xf>
    <xf numFmtId="9" fontId="9" fillId="15" borderId="20" xfId="0" applyNumberFormat="1" applyFont="1" applyFill="1" applyBorder="1" applyAlignment="1">
      <alignment horizontal="center" vertical="center" wrapText="1"/>
    </xf>
    <xf numFmtId="9" fontId="9" fillId="24" borderId="20" xfId="0" applyNumberFormat="1" applyFont="1" applyFill="1" applyBorder="1" applyAlignment="1">
      <alignment horizontal="center" vertical="center" wrapText="1"/>
    </xf>
    <xf numFmtId="0" fontId="65" fillId="0" borderId="21" xfId="0" applyFont="1" applyBorder="1" applyAlignment="1">
      <alignment vertical="center" wrapText="1"/>
    </xf>
    <xf numFmtId="168" fontId="9" fillId="0" borderId="21" xfId="0" applyNumberFormat="1" applyFont="1" applyBorder="1" applyAlignment="1">
      <alignment horizontal="center" vertical="center"/>
    </xf>
    <xf numFmtId="0" fontId="18" fillId="3" borderId="24" xfId="0" applyFont="1" applyFill="1" applyBorder="1" applyAlignment="1">
      <alignment horizontal="left" vertical="center" wrapText="1"/>
    </xf>
    <xf numFmtId="0" fontId="18" fillId="15" borderId="24" xfId="0" applyFont="1" applyFill="1" applyBorder="1" applyAlignment="1">
      <alignment horizontal="center" vertical="center"/>
    </xf>
    <xf numFmtId="9" fontId="9" fillId="24" borderId="24" xfId="0" applyNumberFormat="1" applyFont="1" applyFill="1" applyBorder="1" applyAlignment="1">
      <alignment horizontal="center" vertical="center" wrapText="1"/>
    </xf>
    <xf numFmtId="0" fontId="66" fillId="0" borderId="24" xfId="0" applyFont="1" applyBorder="1" applyAlignment="1">
      <alignment vertical="center" wrapText="1"/>
    </xf>
    <xf numFmtId="168" fontId="9" fillId="0" borderId="24" xfId="0" applyNumberFormat="1" applyFont="1" applyBorder="1" applyAlignment="1">
      <alignment horizontal="center" vertical="center"/>
    </xf>
    <xf numFmtId="0" fontId="18" fillId="17" borderId="24" xfId="0" applyFont="1" applyFill="1" applyBorder="1" applyAlignment="1">
      <alignment horizontal="center" vertical="center"/>
    </xf>
    <xf numFmtId="0" fontId="18" fillId="22" borderId="24" xfId="0" applyFont="1" applyFill="1" applyBorder="1" applyAlignment="1">
      <alignment horizontal="center" vertical="center"/>
    </xf>
    <xf numFmtId="10" fontId="18" fillId="24" borderId="24" xfId="0" applyNumberFormat="1" applyFont="1" applyFill="1" applyBorder="1" applyAlignment="1">
      <alignment horizontal="center" vertical="center"/>
    </xf>
    <xf numFmtId="9" fontId="9" fillId="21" borderId="24" xfId="0" applyNumberFormat="1" applyFont="1" applyFill="1" applyBorder="1" applyAlignment="1">
      <alignment horizontal="center" vertical="center" wrapText="1"/>
    </xf>
    <xf numFmtId="165" fontId="9" fillId="17" borderId="24" xfId="0" applyNumberFormat="1" applyFont="1" applyFill="1" applyBorder="1" applyAlignment="1">
      <alignment horizontal="center" vertical="center" wrapText="1"/>
    </xf>
    <xf numFmtId="173" fontId="9" fillId="17" borderId="24" xfId="0" applyNumberFormat="1" applyFont="1" applyFill="1" applyBorder="1" applyAlignment="1">
      <alignment horizontal="center" vertical="center"/>
    </xf>
    <xf numFmtId="0" fontId="67" fillId="0" borderId="24" xfId="0" applyFont="1" applyBorder="1" applyAlignment="1">
      <alignment vertical="center" wrapText="1"/>
    </xf>
    <xf numFmtId="0" fontId="13" fillId="0" borderId="0" xfId="0" applyFont="1"/>
    <xf numFmtId="174" fontId="9" fillId="0" borderId="0" xfId="0" applyNumberFormat="1" applyFont="1" applyAlignment="1">
      <alignment horizontal="center" vertical="center" wrapText="1"/>
    </xf>
    <xf numFmtId="0" fontId="9" fillId="0" borderId="0" xfId="0" applyFont="1" applyAlignment="1">
      <alignment wrapText="1"/>
    </xf>
    <xf numFmtId="0" fontId="7" fillId="11" borderId="3" xfId="0" applyFont="1" applyFill="1" applyBorder="1" applyAlignment="1">
      <alignment horizontal="center" vertical="center" wrapText="1"/>
    </xf>
    <xf numFmtId="0" fontId="7" fillId="11" borderId="110" xfId="0" applyFont="1" applyFill="1" applyBorder="1" applyAlignment="1">
      <alignment horizontal="center" vertical="center" wrapText="1"/>
    </xf>
    <xf numFmtId="0" fontId="8" fillId="8" borderId="110" xfId="0" applyFont="1" applyFill="1" applyBorder="1" applyAlignment="1">
      <alignment horizontal="left" vertical="center" textRotation="90"/>
    </xf>
    <xf numFmtId="0" fontId="8" fillId="8" borderId="110" xfId="0" applyFont="1" applyFill="1" applyBorder="1" applyAlignment="1">
      <alignment horizontal="center" vertical="center" textRotation="90"/>
    </xf>
    <xf numFmtId="0" fontId="8" fillId="8" borderId="110" xfId="0" applyFont="1" applyFill="1" applyBorder="1" applyAlignment="1">
      <alignment horizontal="center" vertical="center" wrapText="1"/>
    </xf>
    <xf numFmtId="17" fontId="7" fillId="9" borderId="111" xfId="0" applyNumberFormat="1" applyFont="1" applyFill="1" applyBorder="1" applyAlignment="1">
      <alignment horizontal="center" vertical="center" wrapText="1"/>
    </xf>
    <xf numFmtId="0" fontId="7" fillId="14" borderId="3" xfId="0" applyFont="1" applyFill="1" applyBorder="1" applyAlignment="1">
      <alignment horizontal="center" vertical="center" wrapText="1"/>
    </xf>
    <xf numFmtId="10" fontId="9" fillId="3" borderId="20" xfId="0" applyNumberFormat="1" applyFont="1" applyFill="1" applyBorder="1" applyAlignment="1">
      <alignment horizontal="center" vertical="center" wrapText="1"/>
    </xf>
    <xf numFmtId="0" fontId="9" fillId="17" borderId="20" xfId="0" applyFont="1" applyFill="1" applyBorder="1"/>
    <xf numFmtId="10" fontId="9" fillId="17" borderId="20" xfId="0" applyNumberFormat="1" applyFont="1" applyFill="1" applyBorder="1" applyAlignment="1">
      <alignment horizontal="center" vertical="center"/>
    </xf>
    <xf numFmtId="9" fontId="9" fillId="17" borderId="20" xfId="0" applyNumberFormat="1" applyFont="1" applyFill="1" applyBorder="1" applyAlignment="1">
      <alignment horizontal="center" vertical="center"/>
    </xf>
    <xf numFmtId="10" fontId="9" fillId="18" borderId="20" xfId="0" applyNumberFormat="1" applyFont="1" applyFill="1" applyBorder="1" applyAlignment="1">
      <alignment vertical="center"/>
    </xf>
    <xf numFmtId="10" fontId="9" fillId="18" borderId="20" xfId="0" applyNumberFormat="1" applyFont="1" applyFill="1" applyBorder="1" applyAlignment="1">
      <alignment horizontal="left" vertical="center"/>
    </xf>
    <xf numFmtId="0" fontId="68" fillId="3" borderId="20" xfId="0" applyFont="1" applyFill="1" applyBorder="1" applyAlignment="1">
      <alignment horizontal="center" vertical="center" wrapText="1"/>
    </xf>
    <xf numFmtId="168" fontId="9" fillId="3" borderId="24" xfId="0" applyNumberFormat="1" applyFont="1" applyFill="1" applyBorder="1" applyAlignment="1">
      <alignment horizontal="center" vertical="center"/>
    </xf>
    <xf numFmtId="0" fontId="9" fillId="3" borderId="112" xfId="0" applyFont="1" applyFill="1" applyBorder="1" applyAlignment="1">
      <alignment horizontal="left" vertical="center" wrapText="1"/>
    </xf>
    <xf numFmtId="0" fontId="9" fillId="17" borderId="24" xfId="0" applyFont="1" applyFill="1" applyBorder="1"/>
    <xf numFmtId="9" fontId="9" fillId="17" borderId="24" xfId="0" applyNumberFormat="1" applyFont="1" applyFill="1" applyBorder="1" applyAlignment="1">
      <alignment vertical="center"/>
    </xf>
    <xf numFmtId="10" fontId="9" fillId="18" borderId="24" xfId="0" applyNumberFormat="1" applyFont="1" applyFill="1" applyBorder="1" applyAlignment="1">
      <alignment vertical="center"/>
    </xf>
    <xf numFmtId="0" fontId="69" fillId="3" borderId="24" xfId="0" applyFont="1" applyFill="1" applyBorder="1" applyAlignment="1">
      <alignment horizontal="center" vertical="center" wrapText="1"/>
    </xf>
    <xf numFmtId="0" fontId="9" fillId="3" borderId="36" xfId="0" applyFont="1" applyFill="1" applyBorder="1" applyAlignment="1">
      <alignment horizontal="left" vertical="center" wrapText="1"/>
    </xf>
    <xf numFmtId="0" fontId="9" fillId="18" borderId="24" xfId="0" applyFont="1" applyFill="1" applyBorder="1" applyAlignment="1">
      <alignment horizontal="left" vertical="center"/>
    </xf>
    <xf numFmtId="16" fontId="9" fillId="0" borderId="0" xfId="0" applyNumberFormat="1" applyFont="1" applyAlignment="1">
      <alignment horizontal="center" vertical="center"/>
    </xf>
    <xf numFmtId="10" fontId="3" fillId="0" borderId="0" xfId="0" applyNumberFormat="1" applyFont="1"/>
    <xf numFmtId="17" fontId="7" fillId="10" borderId="15" xfId="0" applyNumberFormat="1" applyFont="1" applyFill="1" applyBorder="1" applyAlignment="1">
      <alignment horizontal="center" vertical="center" wrapText="1"/>
    </xf>
    <xf numFmtId="0" fontId="7" fillId="10" borderId="15" xfId="0" applyFont="1" applyFill="1" applyBorder="1" applyAlignment="1">
      <alignment horizontal="center" vertical="center" wrapText="1"/>
    </xf>
    <xf numFmtId="0" fontId="9" fillId="3" borderId="20" xfId="0" applyFont="1" applyFill="1" applyBorder="1" applyAlignment="1">
      <alignment horizontal="center" vertical="center"/>
    </xf>
    <xf numFmtId="0" fontId="9" fillId="22" borderId="20" xfId="0" applyFont="1" applyFill="1" applyBorder="1"/>
    <xf numFmtId="9" fontId="7" fillId="17" borderId="20" xfId="0" applyNumberFormat="1" applyFont="1" applyFill="1" applyBorder="1" applyAlignment="1">
      <alignment vertical="center"/>
    </xf>
    <xf numFmtId="9" fontId="7" fillId="3" borderId="20" xfId="0" applyNumberFormat="1" applyFont="1" applyFill="1" applyBorder="1" applyAlignment="1">
      <alignment horizontal="center" vertical="center"/>
    </xf>
    <xf numFmtId="0" fontId="70" fillId="3" borderId="24" xfId="0" applyFont="1" applyFill="1" applyBorder="1" applyAlignment="1">
      <alignment horizontal="left" vertical="center" wrapText="1"/>
    </xf>
    <xf numFmtId="0" fontId="7" fillId="0" borderId="21" xfId="0" applyFont="1" applyBorder="1" applyAlignment="1">
      <alignment horizontal="center" vertical="center" wrapText="1"/>
    </xf>
    <xf numFmtId="0" fontId="18" fillId="3" borderId="20" xfId="0" applyFont="1" applyFill="1" applyBorder="1" applyAlignment="1">
      <alignment horizontal="left" vertical="center" wrapText="1"/>
    </xf>
    <xf numFmtId="171" fontId="9" fillId="3" borderId="20" xfId="0" applyNumberFormat="1" applyFont="1" applyFill="1" applyBorder="1" applyAlignment="1">
      <alignment horizontal="center" vertical="center"/>
    </xf>
    <xf numFmtId="0" fontId="9" fillId="22" borderId="24" xfId="0" applyFont="1" applyFill="1" applyBorder="1"/>
    <xf numFmtId="0" fontId="56" fillId="0" borderId="24" xfId="0" applyFont="1" applyBorder="1" applyAlignment="1">
      <alignment horizontal="center" vertical="center"/>
    </xf>
    <xf numFmtId="1" fontId="3" fillId="0" borderId="0" xfId="0" applyNumberFormat="1" applyFont="1"/>
    <xf numFmtId="17" fontId="7" fillId="10" borderId="16" xfId="0" applyNumberFormat="1" applyFont="1" applyFill="1" applyBorder="1" applyAlignment="1">
      <alignment horizontal="center" vertical="center" wrapText="1"/>
    </xf>
    <xf numFmtId="0" fontId="7" fillId="10" borderId="54" xfId="0" applyFont="1" applyFill="1" applyBorder="1" applyAlignment="1">
      <alignment horizontal="center" vertical="center" wrapText="1"/>
    </xf>
    <xf numFmtId="166" fontId="9" fillId="3" borderId="20" xfId="0" applyNumberFormat="1" applyFont="1" applyFill="1" applyBorder="1" applyAlignment="1">
      <alignment horizontal="left" vertical="center" wrapText="1"/>
    </xf>
    <xf numFmtId="166" fontId="9" fillId="3" borderId="20" xfId="0" applyNumberFormat="1" applyFont="1" applyFill="1" applyBorder="1" applyAlignment="1">
      <alignment horizontal="center" vertical="center" wrapText="1"/>
    </xf>
    <xf numFmtId="0" fontId="9" fillId="22" borderId="20" xfId="0" applyFont="1" applyFill="1" applyBorder="1" applyAlignment="1">
      <alignment horizontal="left"/>
    </xf>
    <xf numFmtId="0" fontId="71" fillId="3" borderId="20" xfId="0" applyFont="1" applyFill="1" applyBorder="1" applyAlignment="1">
      <alignment horizontal="center" vertical="center" wrapText="1"/>
    </xf>
    <xf numFmtId="0" fontId="72" fillId="17" borderId="24" xfId="0" applyFont="1" applyFill="1" applyBorder="1" applyAlignment="1">
      <alignment vertical="center" wrapText="1"/>
    </xf>
    <xf numFmtId="0" fontId="9" fillId="17" borderId="24" xfId="0" applyFont="1" applyFill="1" applyBorder="1" applyAlignment="1">
      <alignment wrapText="1"/>
    </xf>
    <xf numFmtId="166" fontId="9" fillId="0" borderId="24" xfId="0" applyNumberFormat="1" applyFont="1" applyBorder="1" applyAlignment="1">
      <alignment vertical="center" wrapText="1"/>
    </xf>
    <xf numFmtId="0" fontId="3" fillId="17" borderId="24" xfId="0" applyFont="1" applyFill="1" applyBorder="1" applyAlignment="1">
      <alignment vertical="center"/>
    </xf>
    <xf numFmtId="0" fontId="13" fillId="0" borderId="0" xfId="0" applyFont="1" applyAlignment="1">
      <alignment horizontal="left" wrapText="1"/>
    </xf>
    <xf numFmtId="0" fontId="3" fillId="0" borderId="0" xfId="0" applyFont="1" applyAlignment="1">
      <alignment horizontal="left"/>
    </xf>
    <xf numFmtId="0" fontId="9" fillId="0" borderId="37" xfId="0" applyFont="1" applyBorder="1" applyAlignment="1">
      <alignment horizontal="left" vertical="center" wrapText="1"/>
    </xf>
    <xf numFmtId="9" fontId="18" fillId="3" borderId="31" xfId="0" applyNumberFormat="1" applyFont="1" applyFill="1" applyBorder="1" applyAlignment="1">
      <alignment horizontal="center" vertical="center"/>
    </xf>
    <xf numFmtId="9" fontId="18" fillId="3" borderId="20" xfId="0" applyNumberFormat="1" applyFont="1" applyFill="1" applyBorder="1" applyAlignment="1">
      <alignment horizontal="center" vertical="center"/>
    </xf>
    <xf numFmtId="9" fontId="18" fillId="0" borderId="21" xfId="0" applyNumberFormat="1" applyFont="1" applyBorder="1" applyAlignment="1">
      <alignment horizontal="center" vertical="center"/>
    </xf>
    <xf numFmtId="9" fontId="18" fillId="3" borderId="92" xfId="0" applyNumberFormat="1" applyFont="1" applyFill="1" applyBorder="1" applyAlignment="1">
      <alignment horizontal="center" vertical="center"/>
    </xf>
    <xf numFmtId="9" fontId="18" fillId="3" borderId="74" xfId="0" applyNumberFormat="1" applyFont="1" applyFill="1" applyBorder="1" applyAlignment="1">
      <alignment horizontal="center" vertical="center"/>
    </xf>
    <xf numFmtId="9" fontId="18" fillId="3" borderId="24" xfId="0" applyNumberFormat="1" applyFont="1" applyFill="1" applyBorder="1" applyAlignment="1">
      <alignment horizontal="center" vertical="center"/>
    </xf>
    <xf numFmtId="9" fontId="18" fillId="0" borderId="24" xfId="0" applyNumberFormat="1" applyFont="1" applyBorder="1" applyAlignment="1">
      <alignment horizontal="center" vertical="center"/>
    </xf>
    <xf numFmtId="9" fontId="18" fillId="0" borderId="75" xfId="0" applyNumberFormat="1" applyFont="1" applyBorder="1" applyAlignment="1">
      <alignment horizontal="center" vertical="center"/>
    </xf>
    <xf numFmtId="9" fontId="18" fillId="0" borderId="113" xfId="0" applyNumberFormat="1" applyFont="1" applyBorder="1" applyAlignment="1">
      <alignment horizontal="center" vertical="center"/>
    </xf>
    <xf numFmtId="9" fontId="18" fillId="3" borderId="33" xfId="0" applyNumberFormat="1" applyFont="1" applyFill="1" applyBorder="1" applyAlignment="1">
      <alignment horizontal="center" vertical="center"/>
    </xf>
    <xf numFmtId="9" fontId="18" fillId="3" borderId="75" xfId="0" applyNumberFormat="1" applyFont="1" applyFill="1" applyBorder="1" applyAlignment="1">
      <alignment horizontal="center" vertical="center"/>
    </xf>
    <xf numFmtId="9" fontId="18" fillId="0" borderId="90" xfId="0" applyNumberFormat="1" applyFont="1" applyBorder="1" applyAlignment="1">
      <alignment horizontal="center" vertical="center"/>
    </xf>
    <xf numFmtId="0" fontId="18" fillId="0" borderId="32" xfId="0" applyFont="1" applyBorder="1" applyAlignment="1">
      <alignment horizontal="center" vertical="center" wrapText="1"/>
    </xf>
    <xf numFmtId="0" fontId="18" fillId="17" borderId="32" xfId="0" applyFont="1" applyFill="1" applyBorder="1" applyAlignment="1">
      <alignment horizontal="left" vertical="center" wrapText="1"/>
    </xf>
    <xf numFmtId="0" fontId="18" fillId="0" borderId="32" xfId="0" applyFont="1" applyBorder="1" applyAlignment="1">
      <alignment horizontal="left" vertical="center" wrapText="1"/>
    </xf>
    <xf numFmtId="0" fontId="9" fillId="0" borderId="32" xfId="0" applyFont="1" applyBorder="1" applyAlignment="1">
      <alignment horizontal="left" vertical="center" wrapText="1"/>
    </xf>
    <xf numFmtId="0" fontId="18" fillId="17" borderId="32" xfId="0" applyFont="1" applyFill="1" applyBorder="1" applyAlignment="1">
      <alignment horizontal="center" vertical="center" wrapText="1"/>
    </xf>
    <xf numFmtId="0" fontId="18" fillId="0" borderId="32" xfId="0" applyFont="1" applyBorder="1" applyAlignment="1">
      <alignment vertical="center" wrapText="1"/>
    </xf>
    <xf numFmtId="0" fontId="9" fillId="15" borderId="32" xfId="0" applyFont="1" applyFill="1" applyBorder="1" applyAlignment="1">
      <alignment horizontal="center" vertical="center"/>
    </xf>
    <xf numFmtId="9" fontId="9" fillId="3" borderId="33" xfId="0" applyNumberFormat="1" applyFont="1" applyFill="1" applyBorder="1" applyAlignment="1">
      <alignment horizontal="center" vertical="center"/>
    </xf>
    <xf numFmtId="9" fontId="9" fillId="23" borderId="24" xfId="0" applyNumberFormat="1" applyFont="1" applyFill="1" applyBorder="1" applyAlignment="1">
      <alignment horizontal="center" vertical="center"/>
    </xf>
    <xf numFmtId="167" fontId="9" fillId="3" borderId="32" xfId="0" applyNumberFormat="1" applyFont="1" applyFill="1" applyBorder="1" applyAlignment="1">
      <alignment horizontal="center" vertical="center"/>
    </xf>
    <xf numFmtId="167" fontId="9" fillId="3" borderId="33" xfId="0" applyNumberFormat="1" applyFont="1" applyFill="1" applyBorder="1" applyAlignment="1">
      <alignment horizontal="center" vertical="center"/>
    </xf>
    <xf numFmtId="167" fontId="18" fillId="17" borderId="24" xfId="0" applyNumberFormat="1" applyFont="1" applyFill="1" applyBorder="1" applyAlignment="1">
      <alignment horizontal="center" vertical="center"/>
    </xf>
    <xf numFmtId="167" fontId="33" fillId="3" borderId="24" xfId="0" applyNumberFormat="1" applyFont="1" applyFill="1" applyBorder="1" applyAlignment="1">
      <alignment horizontal="center" vertical="center"/>
    </xf>
    <xf numFmtId="10" fontId="33" fillId="3" borderId="24" xfId="0" applyNumberFormat="1" applyFont="1" applyFill="1" applyBorder="1" applyAlignment="1">
      <alignment horizontal="center" vertical="center"/>
    </xf>
    <xf numFmtId="0" fontId="18" fillId="0" borderId="32" xfId="0" applyFont="1" applyBorder="1" applyAlignment="1">
      <alignment horizontal="left" vertical="center"/>
    </xf>
    <xf numFmtId="0" fontId="18" fillId="0" borderId="32" xfId="0" applyFont="1" applyBorder="1" applyAlignment="1">
      <alignment vertical="center"/>
    </xf>
    <xf numFmtId="10" fontId="9" fillId="3" borderId="33" xfId="0" applyNumberFormat="1" applyFont="1" applyFill="1" applyBorder="1" applyAlignment="1">
      <alignment horizontal="center" vertical="center"/>
    </xf>
    <xf numFmtId="0" fontId="7" fillId="11" borderId="17"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8" fillId="8" borderId="54" xfId="0" applyFont="1" applyFill="1" applyBorder="1" applyAlignment="1">
      <alignment horizontal="center" vertical="center" textRotation="90"/>
    </xf>
    <xf numFmtId="0" fontId="9" fillId="17" borderId="20" xfId="0" applyFont="1" applyFill="1" applyBorder="1" applyAlignment="1">
      <alignment horizontal="center" vertical="center" wrapText="1"/>
    </xf>
    <xf numFmtId="167" fontId="9" fillId="17" borderId="24" xfId="0" applyNumberFormat="1" applyFont="1" applyFill="1" applyBorder="1" applyAlignment="1">
      <alignment horizontal="left" vertical="center" wrapText="1"/>
    </xf>
    <xf numFmtId="0" fontId="9" fillId="17" borderId="20" xfId="0" applyFont="1" applyFill="1" applyBorder="1" applyAlignment="1">
      <alignment horizontal="center" vertical="center"/>
    </xf>
    <xf numFmtId="168" fontId="9" fillId="3" borderId="24" xfId="0" applyNumberFormat="1" applyFont="1" applyFill="1" applyBorder="1" applyAlignment="1">
      <alignment horizontal="center" vertical="center" wrapText="1"/>
    </xf>
    <xf numFmtId="0" fontId="73" fillId="17" borderId="24" xfId="0" applyFont="1" applyFill="1" applyBorder="1" applyAlignment="1">
      <alignment horizontal="left" vertical="center" wrapText="1"/>
    </xf>
    <xf numFmtId="9" fontId="37" fillId="3" borderId="24" xfId="0" applyNumberFormat="1" applyFont="1" applyFill="1" applyBorder="1" applyAlignment="1">
      <alignment horizontal="center" vertical="center" wrapText="1"/>
    </xf>
    <xf numFmtId="0" fontId="74" fillId="3" borderId="24" xfId="0" applyFont="1" applyFill="1" applyBorder="1" applyAlignment="1">
      <alignment vertical="center" wrapText="1"/>
    </xf>
    <xf numFmtId="0" fontId="37" fillId="3" borderId="24" xfId="0" applyFont="1" applyFill="1" applyBorder="1" applyAlignment="1">
      <alignment vertical="center" wrapText="1"/>
    </xf>
    <xf numFmtId="0" fontId="9" fillId="17" borderId="24" xfId="0" applyFont="1" applyFill="1" applyBorder="1" applyAlignment="1">
      <alignment vertical="top" wrapText="1"/>
    </xf>
    <xf numFmtId="0" fontId="9" fillId="3" borderId="24" xfId="0" applyFont="1" applyFill="1" applyBorder="1" applyAlignment="1">
      <alignment vertical="top" wrapText="1"/>
    </xf>
    <xf numFmtId="0" fontId="75" fillId="3" borderId="24" xfId="0" applyFont="1" applyFill="1" applyBorder="1" applyAlignment="1">
      <alignment vertical="center" wrapText="1"/>
    </xf>
    <xf numFmtId="0" fontId="76" fillId="3" borderId="24" xfId="0" applyFont="1" applyFill="1" applyBorder="1" applyAlignment="1">
      <alignment horizontal="left" vertical="center" wrapText="1"/>
    </xf>
    <xf numFmtId="0" fontId="78" fillId="8" borderId="114" xfId="0" applyFont="1" applyFill="1" applyBorder="1" applyAlignment="1">
      <alignment horizontal="center" vertical="center" textRotation="90"/>
    </xf>
    <xf numFmtId="0" fontId="78" fillId="8" borderId="12" xfId="0" applyFont="1" applyFill="1" applyBorder="1" applyAlignment="1">
      <alignment horizontal="center" vertical="center" textRotation="90"/>
    </xf>
    <xf numFmtId="0" fontId="78" fillId="8" borderId="15" xfId="0" applyFont="1" applyFill="1" applyBorder="1" applyAlignment="1">
      <alignment horizontal="center" vertical="center" textRotation="90"/>
    </xf>
    <xf numFmtId="0" fontId="8" fillId="8" borderId="1" xfId="0" applyFont="1" applyFill="1" applyBorder="1" applyAlignment="1">
      <alignment horizontal="center" vertical="center" wrapText="1"/>
    </xf>
    <xf numFmtId="17" fontId="7" fillId="9" borderId="1" xfId="0" applyNumberFormat="1" applyFont="1" applyFill="1" applyBorder="1" applyAlignment="1">
      <alignment horizontal="center" vertical="center" wrapText="1"/>
    </xf>
    <xf numFmtId="17" fontId="7" fillId="14" borderId="1" xfId="0" applyNumberFormat="1" applyFont="1" applyFill="1" applyBorder="1" applyAlignment="1">
      <alignment horizontal="center" vertical="center" wrapText="1"/>
    </xf>
    <xf numFmtId="0" fontId="7" fillId="14" borderId="1" xfId="0" applyFont="1" applyFill="1" applyBorder="1" applyAlignment="1">
      <alignment horizontal="center" vertical="center" wrapText="1"/>
    </xf>
    <xf numFmtId="0" fontId="9" fillId="24" borderId="20" xfId="0" applyFont="1" applyFill="1" applyBorder="1" applyAlignment="1">
      <alignment horizontal="left" vertical="center" wrapText="1"/>
    </xf>
    <xf numFmtId="0" fontId="9" fillId="25" borderId="20" xfId="0" applyFont="1" applyFill="1" applyBorder="1" applyAlignment="1">
      <alignment horizontal="left" vertical="center" wrapText="1"/>
    </xf>
    <xf numFmtId="0" fontId="79" fillId="20" borderId="20" xfId="0" applyFont="1" applyFill="1" applyBorder="1" applyAlignment="1">
      <alignment horizontal="left" vertical="center" wrapText="1"/>
    </xf>
    <xf numFmtId="168" fontId="7" fillId="3" borderId="20" xfId="0" applyNumberFormat="1" applyFont="1" applyFill="1" applyBorder="1" applyAlignment="1">
      <alignment horizontal="center" vertical="center" wrapText="1"/>
    </xf>
    <xf numFmtId="0" fontId="9" fillId="26" borderId="20" xfId="0" applyFont="1" applyFill="1" applyBorder="1" applyAlignment="1">
      <alignment horizontal="left" vertical="center" wrapText="1"/>
    </xf>
    <xf numFmtId="166" fontId="9" fillId="27" borderId="24" xfId="0" applyNumberFormat="1" applyFont="1" applyFill="1" applyBorder="1" applyAlignment="1">
      <alignment horizontal="center" vertical="center" wrapText="1"/>
    </xf>
    <xf numFmtId="0" fontId="9" fillId="24" borderId="24" xfId="0" applyFont="1" applyFill="1" applyBorder="1" applyAlignment="1">
      <alignment horizontal="left" vertical="center" wrapText="1"/>
    </xf>
    <xf numFmtId="0" fontId="9" fillId="25" borderId="24" xfId="0" applyFont="1" applyFill="1" applyBorder="1" applyAlignment="1">
      <alignment horizontal="left" vertical="center" wrapText="1"/>
    </xf>
    <xf numFmtId="0" fontId="77" fillId="22" borderId="24" xfId="0" applyFont="1" applyFill="1" applyBorder="1"/>
    <xf numFmtId="3" fontId="9" fillId="26" borderId="24" xfId="0" applyNumberFormat="1" applyFont="1" applyFill="1" applyBorder="1" applyAlignment="1">
      <alignment horizontal="center" vertical="center"/>
    </xf>
    <xf numFmtId="0" fontId="9" fillId="26" borderId="24" xfId="0" applyFont="1" applyFill="1" applyBorder="1" applyAlignment="1">
      <alignment horizontal="left" vertical="center" wrapText="1"/>
    </xf>
    <xf numFmtId="0" fontId="80" fillId="3" borderId="24" xfId="0" applyFont="1" applyFill="1" applyBorder="1" applyAlignment="1">
      <alignment horizontal="left" vertical="center" wrapText="1"/>
    </xf>
    <xf numFmtId="168" fontId="18" fillId="28" borderId="24" xfId="0" applyNumberFormat="1" applyFont="1" applyFill="1" applyBorder="1" applyAlignment="1">
      <alignment horizontal="center" vertical="center" wrapText="1"/>
    </xf>
    <xf numFmtId="0" fontId="77" fillId="22" borderId="24" xfId="0" applyFont="1" applyFill="1" applyBorder="1" applyAlignment="1">
      <alignment vertical="center" wrapText="1"/>
    </xf>
    <xf numFmtId="9" fontId="77" fillId="22" borderId="24" xfId="0" applyNumberFormat="1" applyFont="1" applyFill="1" applyBorder="1" applyAlignment="1">
      <alignment horizontal="center" vertical="center" wrapText="1"/>
    </xf>
    <xf numFmtId="0" fontId="81" fillId="3" borderId="24" xfId="0" applyFont="1" applyFill="1" applyBorder="1" applyAlignment="1">
      <alignment horizontal="left" vertical="center" wrapText="1"/>
    </xf>
    <xf numFmtId="9" fontId="18" fillId="17" borderId="24" xfId="0" applyNumberFormat="1" applyFont="1" applyFill="1" applyBorder="1" applyAlignment="1">
      <alignment horizontal="center" vertical="center" wrapText="1"/>
    </xf>
    <xf numFmtId="0" fontId="82" fillId="3" borderId="24" xfId="0" applyFont="1" applyFill="1" applyBorder="1" applyAlignment="1">
      <alignment horizontal="left" vertical="center" wrapText="1"/>
    </xf>
    <xf numFmtId="168" fontId="9" fillId="28" borderId="24" xfId="0" applyNumberFormat="1" applyFont="1" applyFill="1" applyBorder="1" applyAlignment="1">
      <alignment horizontal="center" vertical="center" wrapText="1"/>
    </xf>
    <xf numFmtId="10" fontId="18" fillId="17" borderId="24" xfId="0" applyNumberFormat="1" applyFont="1" applyFill="1" applyBorder="1" applyAlignment="1">
      <alignment horizontal="center" vertical="center" wrapText="1"/>
    </xf>
    <xf numFmtId="167" fontId="18" fillId="17" borderId="24" xfId="0" applyNumberFormat="1" applyFont="1" applyFill="1" applyBorder="1" applyAlignment="1">
      <alignment horizontal="center" vertical="center" wrapText="1"/>
    </xf>
    <xf numFmtId="0" fontId="18" fillId="3" borderId="24" xfId="0" applyFont="1" applyFill="1" applyBorder="1" applyAlignment="1">
      <alignment vertical="center" wrapText="1"/>
    </xf>
    <xf numFmtId="0" fontId="9" fillId="28" borderId="24" xfId="0" applyFont="1" applyFill="1" applyBorder="1" applyAlignment="1">
      <alignment horizontal="center" vertical="center" wrapText="1"/>
    </xf>
    <xf numFmtId="0" fontId="9" fillId="3" borderId="28" xfId="0" applyFont="1" applyFill="1" applyBorder="1" applyAlignment="1">
      <alignment vertical="center" wrapText="1"/>
    </xf>
    <xf numFmtId="0" fontId="77" fillId="0" borderId="0" xfId="0" applyFont="1"/>
    <xf numFmtId="0" fontId="18" fillId="0" borderId="0" xfId="0" applyFont="1"/>
    <xf numFmtId="0" fontId="83" fillId="0" borderId="0" xfId="0" applyFont="1"/>
    <xf numFmtId="0" fontId="84" fillId="0" borderId="0" xfId="0" applyFont="1"/>
    <xf numFmtId="0" fontId="18" fillId="0" borderId="56" xfId="0" applyFont="1" applyBorder="1" applyAlignment="1">
      <alignment vertical="center" wrapText="1"/>
    </xf>
    <xf numFmtId="0" fontId="98" fillId="3" borderId="82" xfId="0" applyFont="1" applyFill="1" applyBorder="1" applyAlignment="1">
      <alignment horizontal="center" vertical="center" wrapText="1"/>
    </xf>
    <xf numFmtId="0" fontId="98" fillId="3" borderId="32" xfId="0" applyFont="1" applyFill="1" applyBorder="1" applyAlignment="1">
      <alignment horizontal="left" vertical="center" wrapText="1"/>
    </xf>
    <xf numFmtId="0" fontId="98" fillId="3" borderId="32" xfId="0" applyFont="1" applyFill="1" applyBorder="1" applyAlignment="1">
      <alignment horizontal="center" vertical="center" wrapText="1"/>
    </xf>
    <xf numFmtId="10" fontId="9" fillId="29" borderId="24" xfId="0" applyNumberFormat="1" applyFont="1" applyFill="1" applyBorder="1" applyAlignment="1">
      <alignment vertical="center"/>
    </xf>
    <xf numFmtId="10" fontId="9" fillId="29" borderId="24" xfId="0" applyNumberFormat="1" applyFont="1" applyFill="1" applyBorder="1" applyAlignment="1">
      <alignment horizontal="left" vertical="center"/>
    </xf>
    <xf numFmtId="9" fontId="9" fillId="30" borderId="20" xfId="0" applyNumberFormat="1" applyFont="1" applyFill="1" applyBorder="1" applyAlignment="1">
      <alignment horizontal="center" vertical="center" wrapText="1"/>
    </xf>
    <xf numFmtId="0" fontId="1" fillId="7"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6" fillId="8" borderId="7" xfId="0" applyFont="1" applyFill="1" applyBorder="1" applyAlignment="1">
      <alignment horizontal="center" vertical="center" wrapText="1"/>
    </xf>
    <xf numFmtId="0" fontId="5" fillId="0" borderId="8" xfId="0" applyFont="1" applyBorder="1"/>
    <xf numFmtId="0" fontId="5" fillId="0" borderId="9" xfId="0" applyFont="1" applyBorder="1"/>
    <xf numFmtId="0" fontId="7" fillId="9" borderId="4" xfId="0" applyFont="1" applyFill="1" applyBorder="1" applyAlignment="1">
      <alignment horizontal="center" vertical="center" wrapText="1"/>
    </xf>
    <xf numFmtId="0" fontId="7" fillId="10" borderId="76" xfId="0" applyFont="1" applyFill="1" applyBorder="1" applyAlignment="1">
      <alignment horizontal="center" vertical="center" wrapText="1"/>
    </xf>
    <xf numFmtId="0" fontId="5" fillId="0" borderId="77" xfId="0" applyFont="1" applyBorder="1"/>
    <xf numFmtId="0" fontId="5" fillId="0" borderId="78" xfId="0" applyFont="1" applyBorder="1"/>
    <xf numFmtId="0" fontId="7" fillId="9" borderId="10" xfId="0" applyFont="1" applyFill="1" applyBorder="1" applyAlignment="1">
      <alignment horizontal="center" vertical="center" wrapText="1"/>
    </xf>
    <xf numFmtId="0" fontId="5" fillId="0" borderId="11" xfId="0" applyFont="1" applyBorder="1"/>
    <xf numFmtId="0" fontId="7" fillId="12" borderId="56" xfId="0" applyFont="1" applyFill="1" applyBorder="1" applyAlignment="1">
      <alignment horizontal="center" vertical="center"/>
    </xf>
    <xf numFmtId="0" fontId="5" fillId="0" borderId="65" xfId="0" applyFont="1" applyBorder="1"/>
    <xf numFmtId="0" fontId="5" fillId="0" borderId="66" xfId="0" applyFont="1" applyBorder="1"/>
    <xf numFmtId="0" fontId="9" fillId="3" borderId="51" xfId="0" applyFont="1" applyFill="1" applyBorder="1" applyAlignment="1">
      <alignment vertical="center" wrapText="1"/>
    </xf>
    <xf numFmtId="0" fontId="5" fillId="0" borderId="46" xfId="0" applyFont="1" applyBorder="1"/>
    <xf numFmtId="0" fontId="9" fillId="3" borderId="68" xfId="0" applyFont="1" applyFill="1" applyBorder="1" applyAlignment="1">
      <alignment vertical="center" wrapText="1"/>
    </xf>
    <xf numFmtId="0" fontId="35" fillId="0" borderId="72" xfId="0" applyFont="1" applyBorder="1" applyAlignment="1">
      <alignment horizontal="center" vertical="center"/>
    </xf>
    <xf numFmtId="0" fontId="5" fillId="0" borderId="72" xfId="0" applyFont="1" applyBorder="1"/>
    <xf numFmtId="0" fontId="2" fillId="7" borderId="4" xfId="0" applyFont="1" applyFill="1" applyBorder="1" applyAlignment="1">
      <alignment horizontal="center" vertical="center" wrapText="1"/>
    </xf>
    <xf numFmtId="0" fontId="7" fillId="10" borderId="89" xfId="0" applyFont="1" applyFill="1" applyBorder="1" applyAlignment="1">
      <alignment horizontal="center" vertical="center" wrapText="1"/>
    </xf>
    <xf numFmtId="0" fontId="56" fillId="7" borderId="4"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7" fillId="10" borderId="95" xfId="0" applyFont="1" applyFill="1" applyBorder="1" applyAlignment="1">
      <alignment horizontal="center" vertical="center" wrapText="1"/>
    </xf>
    <xf numFmtId="0" fontId="5" fillId="0" borderId="96" xfId="0" applyFont="1" applyBorder="1"/>
    <xf numFmtId="0" fontId="5" fillId="0" borderId="97" xfId="0" applyFont="1" applyBorder="1"/>
    <xf numFmtId="0" fontId="1" fillId="7" borderId="98" xfId="0" applyFont="1" applyFill="1" applyBorder="1" applyAlignment="1">
      <alignment horizontal="center" vertical="center" wrapText="1"/>
    </xf>
    <xf numFmtId="0" fontId="5" fillId="0" borderId="99" xfId="0" applyFont="1" applyBorder="1"/>
    <xf numFmtId="0" fontId="5" fillId="0" borderId="100" xfId="0" applyFont="1" applyBorder="1"/>
    <xf numFmtId="0" fontId="5" fillId="0" borderId="108" xfId="0" applyFont="1" applyBorder="1"/>
    <xf numFmtId="0" fontId="6" fillId="8" borderId="109" xfId="0" applyFont="1" applyFill="1" applyBorder="1" applyAlignment="1">
      <alignment horizontal="center" vertical="center" wrapText="1"/>
    </xf>
    <xf numFmtId="0" fontId="6" fillId="8" borderId="89" xfId="0" applyFont="1" applyFill="1" applyBorder="1" applyAlignment="1">
      <alignment horizontal="center" vertical="center" wrapText="1"/>
    </xf>
    <xf numFmtId="0" fontId="6" fillId="8" borderId="108" xfId="0" applyFont="1" applyFill="1" applyBorder="1" applyAlignment="1">
      <alignment horizontal="center" vertical="center" wrapText="1"/>
    </xf>
    <xf numFmtId="0" fontId="7" fillId="9" borderId="109" xfId="0" applyFont="1" applyFill="1" applyBorder="1" applyAlignment="1">
      <alignment horizontal="center" vertical="center" wrapText="1"/>
    </xf>
    <xf numFmtId="0" fontId="7" fillId="10" borderId="109" xfId="0" applyFont="1" applyFill="1" applyBorder="1" applyAlignment="1">
      <alignment horizontal="center" vertical="center" wrapText="1"/>
    </xf>
    <xf numFmtId="0" fontId="7" fillId="10" borderId="10" xfId="0" applyFont="1" applyFill="1" applyBorder="1" applyAlignment="1">
      <alignment horizontal="center" vertical="center" wrapText="1"/>
    </xf>
    <xf numFmtId="0" fontId="1" fillId="7" borderId="95" xfId="0" applyFont="1" applyFill="1" applyBorder="1" applyAlignment="1">
      <alignment horizontal="center" vertical="center" wrapText="1"/>
    </xf>
    <xf numFmtId="0" fontId="77" fillId="8" borderId="7" xfId="0" applyFont="1" applyFill="1" applyBorder="1" applyAlignment="1">
      <alignment horizontal="center" vertical="center" wrapText="1"/>
    </xf>
  </cellXfs>
  <cellStyles count="1">
    <cellStyle name="Normal" xfId="0" builtinId="0"/>
  </cellStyles>
  <dxfs count="62">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FF00"/>
          <bgColor rgb="FF00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757575"/>
                </a:solidFill>
                <a:latin typeface="+mn-lt"/>
              </a:defRPr>
            </a:pPr>
            <a:r>
              <a:rPr sz="1100" b="1" i="0">
                <a:solidFill>
                  <a:srgbClr val="757575"/>
                </a:solidFill>
                <a:latin typeface="+mn-lt"/>
              </a:rPr>
              <a:t>CUMPLIMIENTO GENERAL 
INDICADORES - ICANH</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chemeClr val="accent1"/>
              </a:solidFill>
            </c:spPr>
            <c:extLst>
              <c:ext xmlns:c16="http://schemas.microsoft.com/office/drawing/2014/chart" uri="{C3380CC4-5D6E-409C-BE32-E72D297353CC}">
                <c16:uniqueId val="{00000001-52C0-43B3-8ACB-660F436A29BD}"/>
              </c:ext>
            </c:extLst>
          </c:dPt>
          <c:dPt>
            <c:idx val="1"/>
            <c:bubble3D val="0"/>
            <c:spPr>
              <a:solidFill>
                <a:schemeClr val="accent2"/>
              </a:solidFill>
            </c:spPr>
            <c:extLst>
              <c:ext xmlns:c16="http://schemas.microsoft.com/office/drawing/2014/chart" uri="{C3380CC4-5D6E-409C-BE32-E72D297353CC}">
                <c16:uniqueId val="{00000003-52C0-43B3-8ACB-660F436A29BD}"/>
              </c:ext>
            </c:extLst>
          </c:dPt>
          <c:dPt>
            <c:idx val="2"/>
            <c:bubble3D val="0"/>
            <c:spPr>
              <a:solidFill>
                <a:schemeClr val="accent3"/>
              </a:solidFill>
            </c:spPr>
            <c:extLst>
              <c:ext xmlns:c16="http://schemas.microsoft.com/office/drawing/2014/chart" uri="{C3380CC4-5D6E-409C-BE32-E72D297353CC}">
                <c16:uniqueId val="{00000005-52C0-43B3-8ACB-660F436A29BD}"/>
              </c:ext>
            </c:extLst>
          </c:dPt>
          <c:dPt>
            <c:idx val="3"/>
            <c:bubble3D val="0"/>
            <c:spPr>
              <a:solidFill>
                <a:schemeClr val="accent4"/>
              </a:solidFill>
            </c:spPr>
            <c:extLst>
              <c:ext xmlns:c16="http://schemas.microsoft.com/office/drawing/2014/chart" uri="{C3380CC4-5D6E-409C-BE32-E72D297353CC}">
                <c16:uniqueId val="{00000007-52C0-43B3-8ACB-660F436A29BD}"/>
              </c:ext>
            </c:extLst>
          </c:dPt>
          <c:dLbls>
            <c:dLbl>
              <c:idx val="0"/>
              <c:spPr/>
              <c:txPr>
                <a:bodyPr/>
                <a:lstStyle/>
                <a:p>
                  <a:pPr lvl="0">
                    <a:defRPr sz="1000" b="1" i="0">
                      <a:solidFill>
                        <a:srgbClr val="4472C4"/>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1-52C0-43B3-8ACB-660F436A29BD}"/>
                </c:ext>
              </c:extLst>
            </c:dLbl>
            <c:dLbl>
              <c:idx val="1"/>
              <c:spPr/>
              <c:txPr>
                <a:bodyPr/>
                <a:lstStyle/>
                <a:p>
                  <a:pPr lvl="0">
                    <a:defRPr sz="1000" b="1" i="0">
                      <a:solidFill>
                        <a:srgbClr val="ED7D31"/>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3-52C0-43B3-8ACB-660F436A29BD}"/>
                </c:ext>
              </c:extLst>
            </c:dLbl>
            <c:dLbl>
              <c:idx val="2"/>
              <c:spPr/>
              <c:txPr>
                <a:bodyPr/>
                <a:lstStyle/>
                <a:p>
                  <a:pPr lvl="0">
                    <a:defRPr sz="1000" b="1" i="0">
                      <a:solidFill>
                        <a:srgbClr val="A5A5A5"/>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5-52C0-43B3-8ACB-660F436A29BD}"/>
                </c:ext>
              </c:extLst>
            </c:dLbl>
            <c:dLbl>
              <c:idx val="3"/>
              <c:spPr/>
              <c:txPr>
                <a:bodyPr/>
                <a:lstStyle/>
                <a:p>
                  <a:pPr lvl="0">
                    <a:defRPr sz="1000" b="1" i="0">
                      <a:solidFill>
                        <a:srgbClr val="FFC000"/>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7-52C0-43B3-8ACB-660F436A29BD}"/>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'Consolidado sept-23'!$C$37:$C$40</c:f>
              <c:strCache>
                <c:ptCount val="4"/>
                <c:pt idx="0">
                  <c:v>Cumplen</c:v>
                </c:pt>
                <c:pt idx="1">
                  <c:v>No se midió</c:v>
                </c:pt>
                <c:pt idx="2">
                  <c:v>No cumplen</c:v>
                </c:pt>
                <c:pt idx="3">
                  <c:v>En Términos</c:v>
                </c:pt>
              </c:strCache>
            </c:strRef>
          </c:cat>
          <c:val>
            <c:numRef>
              <c:f>'Consolidado sept-23'!$E$37:$E$40</c:f>
              <c:numCache>
                <c:formatCode>0%</c:formatCode>
                <c:ptCount val="4"/>
                <c:pt idx="0">
                  <c:v>0.50943396226415094</c:v>
                </c:pt>
                <c:pt idx="1">
                  <c:v>0.22641509433962265</c:v>
                </c:pt>
                <c:pt idx="2">
                  <c:v>0.15094339622641509</c:v>
                </c:pt>
                <c:pt idx="3">
                  <c:v>0.11320754716981132</c:v>
                </c:pt>
              </c:numCache>
            </c:numRef>
          </c:val>
          <c:extLst>
            <c:ext xmlns:c16="http://schemas.microsoft.com/office/drawing/2014/chart" uri="{C3380CC4-5D6E-409C-BE32-E72D297353CC}">
              <c16:uniqueId val="{00000008-52C0-43B3-8ACB-660F436A29BD}"/>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247650</xdr:colOff>
      <xdr:row>40</xdr:row>
      <xdr:rowOff>57150</xdr:rowOff>
    </xdr:from>
    <xdr:ext cx="5038725" cy="2771775"/>
    <xdr:graphicFrame macro="">
      <xdr:nvGraphicFramePr>
        <xdr:cNvPr id="1877921161" name="Chart 1">
          <a:extLst>
            <a:ext uri="{FF2B5EF4-FFF2-40B4-BE49-F238E27FC236}">
              <a16:creationId xmlns:a16="http://schemas.microsoft.com/office/drawing/2014/main" id="{00000000-0008-0000-0300-000089CDEE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www.icanh.gov.co/recursos_user/Informe_PQRSDF_primer_trimestre_2023.pdf" TargetMode="External"/><Relationship Id="rId13" Type="http://schemas.openxmlformats.org/officeDocument/2006/relationships/hyperlink" Target="https://docs.google.com/spreadsheets/d/1l6nGJpPwax9d347maDYOdF-8giCUxbyn/edit?usp=drive_web&amp;ouid=110331003666022470321&amp;rtpof=true" TargetMode="External"/><Relationship Id="rId18" Type="http://schemas.openxmlformats.org/officeDocument/2006/relationships/hyperlink" Target="https://drive.google.com/drive/folders/1ci6RcufTdvYtFsWZWaCdZOtVN1T6Q-QU" TargetMode="External"/><Relationship Id="rId3" Type="http://schemas.openxmlformats.org/officeDocument/2006/relationships/hyperlink" Target="https://docs.google.com/spreadsheets/d/1aPgQ_Ql4qkoBTTPDnMsoZ4xvXOzTS8mOuZTYKEdAIjs/edit?usp=sharing" TargetMode="External"/><Relationship Id="rId21" Type="http://schemas.openxmlformats.org/officeDocument/2006/relationships/hyperlink" Target="https://drive.google.com/drive/folders/1FUWy1KSYnUkpnz-d_hnRSXUOgIIjFH9E?usp=share_link" TargetMode="External"/><Relationship Id="rId7" Type="http://schemas.openxmlformats.org/officeDocument/2006/relationships/hyperlink" Target="https://docs.google.com/spreadsheets/d/1COtz9_2zqQdF_xo8WqTLhKybC9Ttg8LM/edit?usp=sharing&amp;ouid=102862204961050268111&amp;rtpof=true&amp;sd=true" TargetMode="External"/><Relationship Id="rId12" Type="http://schemas.openxmlformats.org/officeDocument/2006/relationships/hyperlink" Target="https://drive.google.com/drive/folders/1qoTIcb2U1B8ov0F4_gpM6dH014ojCwxu?usp=share_link" TargetMode="External"/><Relationship Id="rId17" Type="http://schemas.openxmlformats.org/officeDocument/2006/relationships/hyperlink" Target="https://docs.google.com/spreadsheets/d/1l6nGJpPwax9d347maDYOdF-8giCUxbyn/edit?usp=drive_web&amp;ouid=110331003666022470321&amp;rtpof=true" TargetMode="External"/><Relationship Id="rId2" Type="http://schemas.openxmlformats.org/officeDocument/2006/relationships/hyperlink" Target="https://docs.google.com/spreadsheets/d/1g0vmVi2WRSm-a63yiYq_GFkgmCfAjv1y/edit" TargetMode="External"/><Relationship Id="rId16" Type="http://schemas.openxmlformats.org/officeDocument/2006/relationships/hyperlink" Target="https://docs.google.com/spreadsheets/d/1l6nGJpPwax9d347maDYOdF-8giCUxbyn/edit?usp=drive_web&amp;ouid=110331003666022470321&amp;rtpof=true" TargetMode="External"/><Relationship Id="rId20" Type="http://schemas.openxmlformats.org/officeDocument/2006/relationships/hyperlink" Target="https://drive.google.com/drive/folders/1FUWy1KSYnUkpnz-d_hnRSXUOgIIjFH9E?usp=share_link" TargetMode="External"/><Relationship Id="rId1" Type="http://schemas.openxmlformats.org/officeDocument/2006/relationships/hyperlink" Target="https://docs.google.com/spreadsheets/d/1Zd34V0rBk4bCmZO_tuUeBOaoJexPoWVU/edit" TargetMode="External"/><Relationship Id="rId6" Type="http://schemas.openxmlformats.org/officeDocument/2006/relationships/hyperlink" Target="https://es.surveymonkey.com/r/F7B6FD2" TargetMode="External"/><Relationship Id="rId11" Type="http://schemas.openxmlformats.org/officeDocument/2006/relationships/hyperlink" Target="https://drive.google.com/drive/folders/15egmds8rIg7wIpQomBDDsPEuOGf7Ie3p" TargetMode="External"/><Relationship Id="rId5" Type="http://schemas.openxmlformats.org/officeDocument/2006/relationships/hyperlink" Target="https://drive.google.com/file/d/1AgCnvPHVFqnjvv0lkQgD5ozuTy5lX7Wd/view?usp=sharing" TargetMode="External"/><Relationship Id="rId15" Type="http://schemas.openxmlformats.org/officeDocument/2006/relationships/hyperlink" Target="https://docs.google.com/spreadsheets/d/1l6nGJpPwax9d347maDYOdF-8giCUxbyn/edit?usp=drive_web&amp;ouid=110331003666022470321&amp;rtpof=true" TargetMode="External"/><Relationship Id="rId23" Type="http://schemas.openxmlformats.org/officeDocument/2006/relationships/comments" Target="../comments1.xml"/><Relationship Id="rId10" Type="http://schemas.openxmlformats.org/officeDocument/2006/relationships/hyperlink" Target="https://drive.google.com/drive/folders/1Fa1OWJ5HfNoJRvxiUoBis7C2YEbReKTG" TargetMode="External"/><Relationship Id="rId19" Type="http://schemas.openxmlformats.org/officeDocument/2006/relationships/hyperlink" Target="https://drive.google.com/drive/folders/1fL_8zplQW2kkMxMGlOYr6cJLCRNLGi5m?usp=share_link" TargetMode="External"/><Relationship Id="rId4" Type="http://schemas.openxmlformats.org/officeDocument/2006/relationships/hyperlink" Target="https://drive.google.com/file/d/1AgCnvPHVFqnjvv0lkQgD5ozuTy5lX7Wd/view?usp=sharing" TargetMode="External"/><Relationship Id="rId9" Type="http://schemas.openxmlformats.org/officeDocument/2006/relationships/hyperlink" Target="https://drive.google.com/drive/folders/1Fa1OWJ5HfNoJRvxiUoBis7C2YEbReKTG" TargetMode="External"/><Relationship Id="rId14" Type="http://schemas.openxmlformats.org/officeDocument/2006/relationships/hyperlink" Target="https://docs.google.com/spreadsheets/d/1l6nGJpPwax9d347maDYOdF-8giCUxbyn/edit?usp=drive_web&amp;ouid=110331003666022470321&amp;rtpof=true" TargetMode="External"/><Relationship Id="rId22"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hyperlink" Target="https://docs.google.com/spreadsheets/d/1pPjZBj4iaGQ1PGxFb-JSyB_d63PHoiOQierpQ9eQSNM/edit?usp=drive_link" TargetMode="External"/><Relationship Id="rId1" Type="http://schemas.openxmlformats.org/officeDocument/2006/relationships/hyperlink" Target="https://drive.google.com/drive/folders/1gzE760ANOwzL0WylMMX4sPdKZvZ4tkfU?usp=drive_link"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drive/folders/1JUyvQ4ZP_x66ikoomO577t_ZAsfGDTh7?usp=drive_link" TargetMode="External"/><Relationship Id="rId2" Type="http://schemas.openxmlformats.org/officeDocument/2006/relationships/hyperlink" Target="https://docs.google.com/spreadsheets/d/1DVVimCqTqzSqcMq9hLeZeF3fhDBygDQW/edit?gid=2100346286" TargetMode="External"/><Relationship Id="rId1" Type="http://schemas.openxmlformats.org/officeDocument/2006/relationships/hyperlink" Target="https://docs.google.com/spreadsheets/d/1DVVimCqTqzSqcMq9hLeZeF3fhDBygDQW/edit?gid=2100346286" TargetMode="External"/><Relationship Id="rId5" Type="http://schemas.openxmlformats.org/officeDocument/2006/relationships/hyperlink" Target="https://docs.google.com/spreadsheets/d/1MEadDreoQX_ARBU52kppgY8sngBGzbQ-/edit?usp=drive_link&amp;ouid=115818046596527104393&amp;rtpof=true&amp;sd=true" TargetMode="External"/><Relationship Id="rId4" Type="http://schemas.openxmlformats.org/officeDocument/2006/relationships/hyperlink" Target="https://docs.google.com/spreadsheets/d/1MEadDreoQX_ARBU52kppgY8sngBGzbQ-/edit?usp=drive_link&amp;ouid=115818046596527104393&amp;rtpof=true&amp;sd=tru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drive.google.com/drive/folders/1epe_KRrZi4A0ms9MgsWEq5ImFdUvWjMJ?usp=drive_link" TargetMode="External"/><Relationship Id="rId2" Type="http://schemas.openxmlformats.org/officeDocument/2006/relationships/hyperlink" Target="https://drive.google.com/drive/folders/1epe_KRrZi4A0ms9MgsWEq5ImFdUvWjMJ?usp=drive_link" TargetMode="External"/><Relationship Id="rId1" Type="http://schemas.openxmlformats.org/officeDocument/2006/relationships/hyperlink" Target="https://drive.google.com/drive/folders/1epe_KRrZi4A0ms9MgsWEq5ImFdUvWjMJ?usp=drive_link"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rive.google.com/drive/u/0/folders/1c-_4YcCyHc3hToSYw9S7-vzW9Z1reeN9" TargetMode="External"/><Relationship Id="rId7" Type="http://schemas.openxmlformats.org/officeDocument/2006/relationships/hyperlink" Target="https://docs.google.com/document/d/1QC7jyiTtdqRce0wDIVBkFbdb7QbcHBYw2vWSEEZwt0g/edit?usp=sharing" TargetMode="External"/><Relationship Id="rId2" Type="http://schemas.openxmlformats.org/officeDocument/2006/relationships/hyperlink" Target="https://drive.google.com/drive/folders/1XPWyikjCeSLyA-QmkRqF83L8IWN4YApU" TargetMode="External"/><Relationship Id="rId1" Type="http://schemas.openxmlformats.org/officeDocument/2006/relationships/hyperlink" Target="https://drive.google.com/drive/folders/1_eMX4isSWWYkn5PJtD9mGd1LmXEaCdnQ" TargetMode="External"/><Relationship Id="rId6" Type="http://schemas.openxmlformats.org/officeDocument/2006/relationships/hyperlink" Target="https://drive.google.com/file/d/1yz446PS1WA_-2PRmJKioeSTeJjoqoTuZ/view?ts=68780f36" TargetMode="External"/><Relationship Id="rId5" Type="http://schemas.openxmlformats.org/officeDocument/2006/relationships/hyperlink" Target="https://drive.google.com/drive/folders/12U-5VbdAMMVbkRJHBBM6lL1dxxZzO8QF" TargetMode="External"/><Relationship Id="rId4" Type="http://schemas.openxmlformats.org/officeDocument/2006/relationships/hyperlink" Target="https://drive.google.com/drive/folders/1hINU48VvYpHyPFVYH7UajqUB2uAczj8d"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docs.google.com/spreadsheets/d/1DLEqA2Z6JvnKTtuKDk0YmeZb4pu621D7/edit?usp=drive_link&amp;ouid=117278157662442433983&amp;rtpof=true&amp;sd=true" TargetMode="External"/><Relationship Id="rId2" Type="http://schemas.openxmlformats.org/officeDocument/2006/relationships/hyperlink" Target="https://docs.google.com/spreadsheets/d/1Xg_kXC15iHd6TGK0mYYpo-QAxmiSiv7x/edit?usp=drive_link&amp;ouid=117278157662442433983&amp;rtpof=true&amp;sd=true" TargetMode="External"/><Relationship Id="rId1" Type="http://schemas.openxmlformats.org/officeDocument/2006/relationships/hyperlink" Target="https://docs.google.com/spreadsheets/d/1_lx-fJTr1-U5RTEUp7yf9RV0aGHzar-j/edit?usp=drive_link&amp;ouid=117278157662442433983&amp;rtpof=true&amp;sd=true" TargetMode="External"/><Relationship Id="rId4" Type="http://schemas.openxmlformats.org/officeDocument/2006/relationships/hyperlink" Target="https://drive.google.com/drive/folders/19Xwdn60qYCSL2D-u-35lsnY9Y8MhHWAV?usp=drive_link"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drive.google.com/drive/folders/1AwrIfSrdLL_EV5u6gdJWbD20Wz3OGHV0?usp=drive_link" TargetMode="External"/><Relationship Id="rId2" Type="http://schemas.openxmlformats.org/officeDocument/2006/relationships/hyperlink" Target="https://drive.google.com/drive/folders/19UxH-ss1sUvCeRy7A0pqjehSMzIplYoL?usp=sharing" TargetMode="External"/><Relationship Id="rId1" Type="http://schemas.openxmlformats.org/officeDocument/2006/relationships/hyperlink" Target="https://drive.google.com/drive/u/1/folders/1sQR8zxfX6tvxBLbxCiEb_YGSyIm2RHVS" TargetMode="External"/><Relationship Id="rId4" Type="http://schemas.openxmlformats.org/officeDocument/2006/relationships/hyperlink" Target="https://drive.google.com/drive/folders/1QAFmH9TfSVKhEtQEPmOEb9EQkyvsa8PA?usp=sharing"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drive.google.com/drive/folders/1tlo-j-RHcRXLt6c3ZiW5BKCK5SPOSCBN" TargetMode="External"/><Relationship Id="rId1" Type="http://schemas.openxmlformats.org/officeDocument/2006/relationships/hyperlink" Target="https://docs.google.com/spreadsheets/d/1COtz9_2zqQdF_xo8WqTLhKybC9Ttg8LM/edit?pli=1&amp;gid=1046128378"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drive.google.com/drive/folders/14yLEc04qTkjkTHk4-6k8u3z4CHVzlQde?usp=drive_link" TargetMode="External"/><Relationship Id="rId2" Type="http://schemas.openxmlformats.org/officeDocument/2006/relationships/hyperlink" Target="https://drive.google.com/drive/folders/1TWyeHsb-RhJlBFLS5fm4J0bTTIQk8m05?usp=drive_link" TargetMode="External"/><Relationship Id="rId1" Type="http://schemas.openxmlformats.org/officeDocument/2006/relationships/hyperlink" Target="https://drive.google.com/drive/folders/1b9rwWYYBEzDOD6cH2TpVF-v1U99VvcvF?usp=drive_link" TargetMode="External"/><Relationship Id="rId4" Type="http://schemas.openxmlformats.org/officeDocument/2006/relationships/hyperlink" Target="https://drive.google.com/drive/folders/1UDwo45Ke5RRx5f7kcZRcGCbAe-L1q8-e?usp=sharing"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docs.google.com/spreadsheets/d/1rN0FB4wqbQn7QCOiT8N6FzFrbA5GM6rP/edit?usp=drive_link&amp;ouid=115776357105162415345&amp;rtpof=true&amp;sd=true" TargetMode="External"/><Relationship Id="rId2" Type="http://schemas.openxmlformats.org/officeDocument/2006/relationships/hyperlink" Target="https://docs.google.com/spreadsheets/d/1SJbEZvtGOpTDaAnedS6cD5EAZgCU5ABa/edit?usp=drive_link&amp;ouid=115776357105162415345&amp;rtpof=true&amp;sd=true" TargetMode="External"/><Relationship Id="rId1" Type="http://schemas.openxmlformats.org/officeDocument/2006/relationships/hyperlink" Target="https://docs.google.com/spreadsheets/d/1cndV-TJfGcQGlLkCWAcMS7HgYwte7syw/edit?gid=273876646"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drive.google.com/drive/folders/13ny_O4m_MWnfQPOzTe_-pICi5EaQaMD8?usp=sharing" TargetMode="External"/><Relationship Id="rId1" Type="http://schemas.openxmlformats.org/officeDocument/2006/relationships/hyperlink" Target="https://drive.google.com/drive/folders/13ny_O4m_MWnfQPOzTe_-pICi5EaQaMD8?usp=sharin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drive/folders/1pmTqh9d-9c7gZQmTa9TYDYT0dXnAtiTH?usp=drive_link" TargetMode="External"/><Relationship Id="rId2" Type="http://schemas.openxmlformats.org/officeDocument/2006/relationships/hyperlink" Target="https://drive.google.com/drive/folders/1Z5z11et2wbdpMewK-lBMlpgs7u6Zkqem?usp=drive_link" TargetMode="External"/><Relationship Id="rId1" Type="http://schemas.openxmlformats.org/officeDocument/2006/relationships/hyperlink" Target="https://drive.google.com/drive/folders/1g4xuS1lUg6MwLvUOF07-Np2VJ2mVgfgw?usp=drive_link" TargetMode="External"/><Relationship Id="rId4" Type="http://schemas.openxmlformats.org/officeDocument/2006/relationships/hyperlink" Target="https://drive.google.com/drive/folders/1Z5z11et2wbdpMewK-lBMlpgs7u6Zkqem?usp=drive_link" TargetMode="External"/></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drive.google.com/drive/folders/15yvQhqk5JlqMyBGct1dVPulYnbxF5EPo" TargetMode="External"/><Relationship Id="rId7" Type="http://schemas.openxmlformats.org/officeDocument/2006/relationships/hyperlink" Target="https://drive.google.com/drive/folders/1eJECAqMp1FQpqI28P1L4O_YVNkW0HtXF?usp=sharing" TargetMode="External"/><Relationship Id="rId2" Type="http://schemas.openxmlformats.org/officeDocument/2006/relationships/hyperlink" Target="https://drive.google.com/drive/folders/15yvQhqk5JlqMyBGct1dVPulYnbxF5EPo" TargetMode="External"/><Relationship Id="rId1" Type="http://schemas.openxmlformats.org/officeDocument/2006/relationships/hyperlink" Target="https://drive.google.com/drive/folders/1o2pBMkHG_mDzM0aDh9rNxrmQWzT82Gky" TargetMode="External"/><Relationship Id="rId6" Type="http://schemas.openxmlformats.org/officeDocument/2006/relationships/hyperlink" Target="https://drive.google.com/drive/u/1/folders/1PAsVTkEvi2t8NmpuMMSbk0d-GiAXwkG4" TargetMode="External"/><Relationship Id="rId5" Type="http://schemas.openxmlformats.org/officeDocument/2006/relationships/hyperlink" Target="https://drive.google.com/drive/folders/1E8kWjAlAbp9ptdQSSfLyKpfzh50CQBG6?usp=drive_link" TargetMode="External"/><Relationship Id="rId4" Type="http://schemas.openxmlformats.org/officeDocument/2006/relationships/hyperlink" Target="https://drive.google.com/drive/folders/1IPGm-UMz08jgV9Y0DLtoCNjzR7YyP4cS" TargetMode="External"/><Relationship Id="rId9" Type="http://schemas.openxmlformats.org/officeDocument/2006/relationships/comments" Target="../comments2.xml"/></Relationships>
</file>

<file path=xl/worksheets/_rels/sheet18.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s://docs.google.com/spreadsheets/d/1rWJbFJCu7SW4JJVzvDht_ZjNRp7ohxYT/edit?usp=drive_link&amp;ouid=110968349393683160466&amp;rtpof=true&amp;sd=true" TargetMode="External"/><Relationship Id="rId7" Type="http://schemas.openxmlformats.org/officeDocument/2006/relationships/vmlDrawing" Target="../drawings/vmlDrawing3.vml"/><Relationship Id="rId2" Type="http://schemas.openxmlformats.org/officeDocument/2006/relationships/hyperlink" Target="https://docs.google.com/spreadsheets/d/18sDGj6ZTwSi-I1hPxdrJxfWPbogSrrPFnBgt7dQfqL8/edit?usp=sharing" TargetMode="External"/><Relationship Id="rId1" Type="http://schemas.openxmlformats.org/officeDocument/2006/relationships/hyperlink" Target="https://docs.google.com/spreadsheets/d/18sDGj6ZTwSi-I1hPxdrJxfWPbogSrrPFnBgt7dQfqL8/edit?usp=sharing" TargetMode="External"/><Relationship Id="rId6" Type="http://schemas.openxmlformats.org/officeDocument/2006/relationships/hyperlink" Target="https://drive.google.com/drive/folders/14JQYuKzI3pM3_sJxC3BoybdBCRvf6Uyo?usp=drive_link" TargetMode="External"/><Relationship Id="rId5" Type="http://schemas.openxmlformats.org/officeDocument/2006/relationships/hyperlink" Target="https://drive.google.com/drive/folders/1ZdQOyqkmMC-nF4U0Lps5r6LRdk6jISnu?usp=drive_link" TargetMode="External"/><Relationship Id="rId4" Type="http://schemas.openxmlformats.org/officeDocument/2006/relationships/hyperlink" Target="https://docs.google.com/spreadsheets/d/1rWJbFJCu7SW4JJVzvDht_ZjNRp7ohxYT/edit?usp=drive_link&amp;ouid=110968349393683160466&amp;rtpof=true&amp;sd=true"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drive.google.com/drive/folders/16I9Ep4u5wUXcAxmdhydF2rG6sI4G47fp?usp=drive_link" TargetMode="External"/><Relationship Id="rId3" Type="http://schemas.openxmlformats.org/officeDocument/2006/relationships/hyperlink" Target="https://drive.google.com/drive/folders/1IZIRoV0njbVrM7z7C0wK0ac4wMqWgtPG?usp=drive_link" TargetMode="External"/><Relationship Id="rId7" Type="http://schemas.openxmlformats.org/officeDocument/2006/relationships/hyperlink" Target="https://drive.google.com/drive/folders/1KSdkpVaihFNjNMzCK7_019kfV72QXkRA?usp=drive_link" TargetMode="External"/><Relationship Id="rId2" Type="http://schemas.openxmlformats.org/officeDocument/2006/relationships/hyperlink" Target="https://drive.google.com/drive/folders/1PmiJqKfsVN7tHF4EyfqZVJqQcnd21FKU?usp=drive_link" TargetMode="External"/><Relationship Id="rId1" Type="http://schemas.openxmlformats.org/officeDocument/2006/relationships/hyperlink" Target="https://drive.google.com/drive/folders/1Qxtev8TKQ6UCqjMkhtMtoRSRqb0mZBoN?usp=drive_link" TargetMode="External"/><Relationship Id="rId6" Type="http://schemas.openxmlformats.org/officeDocument/2006/relationships/hyperlink" Target="https://drive.google.com/drive/folders/15q47qo1nIs3ubzRWRMHOh_N64wne-9is?usp=drive_link" TargetMode="External"/><Relationship Id="rId5" Type="http://schemas.openxmlformats.org/officeDocument/2006/relationships/hyperlink" Target="https://drive.google.com/drive/folders/1Bl7koZY2rr4FzKmLvFkISVFkxfLelhoE?usp=drive_link" TargetMode="External"/><Relationship Id="rId4" Type="http://schemas.openxmlformats.org/officeDocument/2006/relationships/hyperlink" Target="https://drive.google.com/drive/folders/19FA7nh1wVI3fb2nPnTLKZ3kPRi57-r0A?usp=drive_link" TargetMode="External"/><Relationship Id="rId9" Type="http://schemas.openxmlformats.org/officeDocument/2006/relationships/hyperlink" Target="https://drive.google.com/drive/folders/1AdJgYY_Wl2R2FPQhrAaWGIdv4JveBOKI?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0.08984375" defaultRowHeight="15" customHeight="1" x14ac:dyDescent="0.25"/>
  <cols>
    <col min="1" max="1" width="35.36328125" customWidth="1"/>
    <col min="2" max="2" width="29" customWidth="1"/>
    <col min="3" max="3" width="34.1796875" customWidth="1"/>
    <col min="4" max="4" width="17.453125" customWidth="1"/>
    <col min="5" max="5" width="56" customWidth="1"/>
    <col min="6" max="6" width="11.54296875" customWidth="1"/>
    <col min="7" max="26" width="10.453125" customWidth="1"/>
  </cols>
  <sheetData>
    <row r="1" spans="1:26" ht="14.25" customHeight="1" x14ac:dyDescent="0.25">
      <c r="A1" s="1" t="s">
        <v>0</v>
      </c>
      <c r="B1" s="1" t="s">
        <v>1</v>
      </c>
      <c r="C1" s="1" t="s">
        <v>2</v>
      </c>
      <c r="D1" s="1" t="s">
        <v>3</v>
      </c>
      <c r="E1" s="2"/>
      <c r="F1" s="1" t="s">
        <v>4</v>
      </c>
      <c r="G1" s="2"/>
      <c r="H1" s="2"/>
      <c r="I1" s="2"/>
      <c r="J1" s="2"/>
      <c r="K1" s="2"/>
      <c r="L1" s="2"/>
      <c r="M1" s="2"/>
      <c r="N1" s="2"/>
      <c r="O1" s="2"/>
      <c r="P1" s="2"/>
      <c r="Q1" s="2"/>
      <c r="R1" s="2"/>
      <c r="S1" s="2"/>
      <c r="T1" s="2"/>
      <c r="U1" s="2"/>
      <c r="V1" s="2"/>
      <c r="W1" s="2"/>
      <c r="X1" s="2"/>
      <c r="Y1" s="2"/>
      <c r="Z1" s="2"/>
    </row>
    <row r="2" spans="1:26" ht="14.25" customHeight="1" x14ac:dyDescent="0.25">
      <c r="A2" s="3" t="s">
        <v>5</v>
      </c>
      <c r="B2" s="4" t="s">
        <v>6</v>
      </c>
      <c r="C2" s="5" t="s">
        <v>7</v>
      </c>
      <c r="D2" s="5" t="s">
        <v>8</v>
      </c>
      <c r="E2" s="6" t="s">
        <v>9</v>
      </c>
      <c r="F2" s="7" t="s">
        <v>10</v>
      </c>
      <c r="G2" s="7"/>
      <c r="H2" s="7"/>
      <c r="I2" s="7"/>
      <c r="J2" s="7"/>
      <c r="K2" s="7"/>
      <c r="L2" s="7"/>
      <c r="M2" s="7"/>
      <c r="N2" s="7"/>
      <c r="O2" s="7"/>
      <c r="P2" s="7"/>
      <c r="Q2" s="7"/>
      <c r="R2" s="7"/>
      <c r="S2" s="7"/>
      <c r="T2" s="7"/>
      <c r="U2" s="7"/>
      <c r="V2" s="7"/>
      <c r="W2" s="7"/>
      <c r="X2" s="7"/>
      <c r="Y2" s="7"/>
      <c r="Z2" s="7"/>
    </row>
    <row r="3" spans="1:26" ht="14.25" customHeight="1" x14ac:dyDescent="0.25">
      <c r="A3" s="3" t="s">
        <v>11</v>
      </c>
      <c r="B3" s="8" t="s">
        <v>12</v>
      </c>
      <c r="C3" s="5" t="s">
        <v>13</v>
      </c>
      <c r="D3" s="5" t="s">
        <v>14</v>
      </c>
      <c r="E3" s="6" t="s">
        <v>15</v>
      </c>
      <c r="F3" s="7" t="s">
        <v>16</v>
      </c>
      <c r="G3" s="7"/>
      <c r="H3" s="7"/>
      <c r="I3" s="7"/>
      <c r="J3" s="7"/>
      <c r="K3" s="7"/>
      <c r="L3" s="7"/>
      <c r="M3" s="7"/>
      <c r="N3" s="7"/>
      <c r="O3" s="7"/>
      <c r="P3" s="7"/>
      <c r="Q3" s="7"/>
      <c r="R3" s="7"/>
      <c r="S3" s="7"/>
      <c r="T3" s="7"/>
      <c r="U3" s="7"/>
      <c r="V3" s="7"/>
      <c r="W3" s="7"/>
      <c r="X3" s="7"/>
      <c r="Y3" s="7"/>
      <c r="Z3" s="7"/>
    </row>
    <row r="4" spans="1:26" ht="14.25" customHeight="1" x14ac:dyDescent="0.25">
      <c r="A4" s="3" t="s">
        <v>17</v>
      </c>
      <c r="B4" s="4" t="s">
        <v>18</v>
      </c>
      <c r="C4" s="5" t="s">
        <v>19</v>
      </c>
      <c r="D4" s="5" t="s">
        <v>20</v>
      </c>
      <c r="E4" s="6" t="s">
        <v>21</v>
      </c>
      <c r="F4" s="7" t="s">
        <v>22</v>
      </c>
      <c r="G4" s="7"/>
      <c r="H4" s="7"/>
      <c r="I4" s="7"/>
      <c r="J4" s="7"/>
      <c r="K4" s="7"/>
      <c r="L4" s="7"/>
      <c r="M4" s="7"/>
      <c r="N4" s="7"/>
      <c r="O4" s="7"/>
      <c r="P4" s="7"/>
      <c r="Q4" s="7"/>
      <c r="R4" s="7"/>
      <c r="S4" s="7"/>
      <c r="T4" s="7"/>
      <c r="U4" s="7"/>
      <c r="V4" s="7"/>
      <c r="W4" s="7"/>
      <c r="X4" s="7"/>
      <c r="Y4" s="7"/>
      <c r="Z4" s="7"/>
    </row>
    <row r="5" spans="1:26" ht="14.25" customHeight="1" x14ac:dyDescent="0.25">
      <c r="A5" s="3" t="s">
        <v>23</v>
      </c>
      <c r="B5" s="4" t="s">
        <v>24</v>
      </c>
      <c r="C5" s="5" t="s">
        <v>25</v>
      </c>
      <c r="D5" s="5" t="s">
        <v>26</v>
      </c>
      <c r="E5" s="7"/>
      <c r="F5" s="7" t="s">
        <v>27</v>
      </c>
      <c r="G5" s="7"/>
      <c r="H5" s="7"/>
      <c r="I5" s="7"/>
      <c r="J5" s="7"/>
      <c r="K5" s="7"/>
      <c r="L5" s="7"/>
      <c r="M5" s="7"/>
      <c r="N5" s="7"/>
      <c r="O5" s="7"/>
      <c r="P5" s="7"/>
      <c r="Q5" s="7"/>
      <c r="R5" s="7"/>
      <c r="S5" s="7"/>
      <c r="T5" s="7"/>
      <c r="U5" s="7"/>
      <c r="V5" s="7"/>
      <c r="W5" s="7"/>
      <c r="X5" s="7"/>
      <c r="Y5" s="7"/>
      <c r="Z5" s="7"/>
    </row>
    <row r="6" spans="1:26" ht="14.25" customHeight="1" x14ac:dyDescent="0.25">
      <c r="A6" s="3" t="s">
        <v>28</v>
      </c>
      <c r="B6" s="9" t="s">
        <v>29</v>
      </c>
      <c r="C6" s="7"/>
      <c r="D6" s="7"/>
      <c r="E6" s="7"/>
      <c r="F6" s="7" t="s">
        <v>30</v>
      </c>
      <c r="G6" s="7"/>
      <c r="H6" s="7"/>
      <c r="I6" s="7"/>
      <c r="J6" s="7"/>
      <c r="K6" s="7"/>
      <c r="L6" s="7"/>
      <c r="M6" s="7"/>
      <c r="N6" s="7"/>
      <c r="O6" s="7"/>
      <c r="P6" s="7"/>
      <c r="Q6" s="7"/>
      <c r="R6" s="7"/>
      <c r="S6" s="7"/>
      <c r="T6" s="7"/>
      <c r="U6" s="7"/>
      <c r="V6" s="7"/>
      <c r="W6" s="7"/>
      <c r="X6" s="7"/>
      <c r="Y6" s="7"/>
      <c r="Z6" s="7"/>
    </row>
    <row r="7" spans="1:26" ht="14.25" customHeight="1" x14ac:dyDescent="0.25">
      <c r="A7" s="3" t="s">
        <v>31</v>
      </c>
      <c r="B7" s="10" t="s">
        <v>32</v>
      </c>
      <c r="C7" s="11" t="s">
        <v>33</v>
      </c>
      <c r="D7" s="7"/>
      <c r="E7" s="7"/>
      <c r="F7" s="7"/>
      <c r="G7" s="7"/>
      <c r="H7" s="7"/>
      <c r="I7" s="7"/>
      <c r="J7" s="7"/>
      <c r="K7" s="7"/>
      <c r="L7" s="7"/>
      <c r="M7" s="7"/>
      <c r="N7" s="7"/>
      <c r="O7" s="7"/>
      <c r="P7" s="7"/>
      <c r="Q7" s="7"/>
      <c r="R7" s="7"/>
      <c r="S7" s="7"/>
      <c r="T7" s="7"/>
      <c r="U7" s="7"/>
      <c r="V7" s="7"/>
      <c r="W7" s="7"/>
      <c r="X7" s="7"/>
      <c r="Y7" s="7"/>
      <c r="Z7" s="7"/>
    </row>
    <row r="8" spans="1:26" ht="14.25" customHeight="1" x14ac:dyDescent="0.25">
      <c r="A8" s="3" t="s">
        <v>34</v>
      </c>
      <c r="B8" s="10" t="s">
        <v>35</v>
      </c>
      <c r="C8" s="5" t="s">
        <v>36</v>
      </c>
      <c r="D8" s="7"/>
      <c r="E8" s="7"/>
      <c r="F8" s="7"/>
      <c r="G8" s="7"/>
      <c r="H8" s="7"/>
      <c r="I8" s="7"/>
      <c r="J8" s="7"/>
      <c r="K8" s="7"/>
      <c r="L8" s="7"/>
      <c r="M8" s="7"/>
      <c r="N8" s="7"/>
      <c r="O8" s="7"/>
      <c r="P8" s="7"/>
      <c r="Q8" s="7"/>
      <c r="R8" s="7"/>
      <c r="S8" s="7"/>
      <c r="T8" s="7"/>
      <c r="U8" s="7"/>
      <c r="V8" s="7"/>
      <c r="W8" s="7"/>
      <c r="X8" s="7"/>
      <c r="Y8" s="7"/>
      <c r="Z8" s="7"/>
    </row>
    <row r="9" spans="1:26" ht="14.25" customHeight="1" x14ac:dyDescent="0.25">
      <c r="A9" s="3" t="s">
        <v>37</v>
      </c>
      <c r="B9" s="10" t="s">
        <v>38</v>
      </c>
      <c r="C9" s="3" t="s">
        <v>39</v>
      </c>
      <c r="D9" s="7"/>
      <c r="E9" s="7"/>
      <c r="F9" s="7"/>
      <c r="G9" s="7"/>
      <c r="H9" s="7"/>
      <c r="I9" s="7"/>
      <c r="J9" s="7"/>
      <c r="K9" s="7"/>
      <c r="L9" s="7"/>
      <c r="M9" s="7"/>
      <c r="N9" s="7"/>
      <c r="O9" s="7"/>
      <c r="P9" s="7"/>
      <c r="Q9" s="7"/>
      <c r="R9" s="7"/>
      <c r="S9" s="7"/>
      <c r="T9" s="7"/>
      <c r="U9" s="7"/>
      <c r="V9" s="7"/>
      <c r="W9" s="7"/>
      <c r="X9" s="7"/>
      <c r="Y9" s="7"/>
      <c r="Z9" s="7"/>
    </row>
    <row r="10" spans="1:26" ht="14.25" customHeight="1" x14ac:dyDescent="0.25">
      <c r="A10" s="3" t="s">
        <v>40</v>
      </c>
      <c r="B10" s="12" t="s">
        <v>41</v>
      </c>
      <c r="C10" s="5" t="s">
        <v>42</v>
      </c>
      <c r="D10" s="7"/>
      <c r="E10" s="7"/>
      <c r="F10" s="7"/>
      <c r="G10" s="7"/>
      <c r="H10" s="7"/>
      <c r="I10" s="7"/>
      <c r="J10" s="7"/>
      <c r="K10" s="7"/>
      <c r="L10" s="7"/>
      <c r="M10" s="7"/>
      <c r="N10" s="7"/>
      <c r="O10" s="7"/>
      <c r="P10" s="7"/>
      <c r="Q10" s="7"/>
      <c r="R10" s="7"/>
      <c r="S10" s="7"/>
      <c r="T10" s="7"/>
      <c r="U10" s="7"/>
      <c r="V10" s="7"/>
      <c r="W10" s="7"/>
      <c r="X10" s="7"/>
      <c r="Y10" s="7"/>
      <c r="Z10" s="7"/>
    </row>
    <row r="11" spans="1:26" ht="14.25" customHeight="1" x14ac:dyDescent="0.25">
      <c r="A11" s="3" t="s">
        <v>43</v>
      </c>
      <c r="B11" s="10" t="s">
        <v>44</v>
      </c>
      <c r="C11" s="13" t="s">
        <v>45</v>
      </c>
      <c r="D11" s="7"/>
      <c r="E11" s="7"/>
      <c r="F11" s="7"/>
      <c r="G11" s="7"/>
      <c r="H11" s="7"/>
      <c r="I11" s="7"/>
      <c r="J11" s="7"/>
      <c r="K11" s="7"/>
      <c r="L11" s="7"/>
      <c r="M11" s="7"/>
      <c r="N11" s="7"/>
      <c r="O11" s="7"/>
      <c r="P11" s="7"/>
      <c r="Q11" s="7"/>
      <c r="R11" s="7"/>
      <c r="S11" s="7"/>
      <c r="T11" s="7"/>
      <c r="U11" s="7"/>
      <c r="V11" s="7"/>
      <c r="W11" s="7"/>
      <c r="X11" s="7"/>
      <c r="Y11" s="7"/>
      <c r="Z11" s="7"/>
    </row>
    <row r="12" spans="1:26" ht="14.25" customHeight="1" x14ac:dyDescent="0.25">
      <c r="A12" s="3" t="s">
        <v>46</v>
      </c>
      <c r="B12" s="10" t="s">
        <v>47</v>
      </c>
      <c r="C12" s="14" t="s">
        <v>48</v>
      </c>
      <c r="D12" s="7"/>
      <c r="E12" s="7"/>
      <c r="F12" s="7"/>
      <c r="G12" s="7"/>
      <c r="H12" s="7"/>
      <c r="I12" s="7"/>
      <c r="J12" s="7"/>
      <c r="K12" s="7"/>
      <c r="L12" s="7"/>
      <c r="M12" s="7"/>
      <c r="N12" s="7"/>
      <c r="O12" s="7"/>
      <c r="P12" s="7"/>
      <c r="Q12" s="7"/>
      <c r="R12" s="7"/>
      <c r="S12" s="7"/>
      <c r="T12" s="7"/>
      <c r="U12" s="7"/>
      <c r="V12" s="7"/>
      <c r="W12" s="7"/>
      <c r="X12" s="7"/>
      <c r="Y12" s="7"/>
      <c r="Z12" s="7"/>
    </row>
    <row r="13" spans="1:26" ht="14.25" customHeight="1" x14ac:dyDescent="0.25">
      <c r="A13" s="3" t="s">
        <v>49</v>
      </c>
      <c r="B13" s="10" t="s">
        <v>50</v>
      </c>
      <c r="C13" s="14" t="s">
        <v>51</v>
      </c>
      <c r="D13" s="7"/>
      <c r="E13" s="7"/>
      <c r="F13" s="7"/>
      <c r="G13" s="7"/>
      <c r="H13" s="7"/>
      <c r="I13" s="7"/>
      <c r="J13" s="7"/>
      <c r="K13" s="7"/>
      <c r="L13" s="7"/>
      <c r="M13" s="7"/>
      <c r="N13" s="7"/>
      <c r="O13" s="7"/>
      <c r="P13" s="7"/>
      <c r="Q13" s="7"/>
      <c r="R13" s="7"/>
      <c r="S13" s="7"/>
      <c r="T13" s="7"/>
      <c r="U13" s="7"/>
      <c r="V13" s="7"/>
      <c r="W13" s="7"/>
      <c r="X13" s="7"/>
      <c r="Y13" s="7"/>
      <c r="Z13" s="7"/>
    </row>
    <row r="14" spans="1:26" ht="14.25" customHeight="1" x14ac:dyDescent="0.25">
      <c r="A14" s="3" t="s">
        <v>52</v>
      </c>
      <c r="B14" s="5" t="s">
        <v>53</v>
      </c>
      <c r="C14" s="5" t="s">
        <v>54</v>
      </c>
      <c r="D14" s="7"/>
      <c r="E14" s="7"/>
      <c r="F14" s="7"/>
      <c r="G14" s="7"/>
      <c r="H14" s="7"/>
      <c r="I14" s="7"/>
      <c r="J14" s="7"/>
      <c r="K14" s="7"/>
      <c r="L14" s="7"/>
      <c r="M14" s="7"/>
      <c r="N14" s="7"/>
      <c r="O14" s="7"/>
      <c r="P14" s="7"/>
      <c r="Q14" s="7"/>
      <c r="R14" s="7"/>
      <c r="S14" s="7"/>
      <c r="T14" s="7"/>
      <c r="U14" s="7"/>
      <c r="V14" s="7"/>
      <c r="W14" s="7"/>
      <c r="X14" s="7"/>
      <c r="Y14" s="7"/>
      <c r="Z14" s="7"/>
    </row>
    <row r="15" spans="1:26" ht="14.25" customHeight="1" x14ac:dyDescent="0.25">
      <c r="A15" s="3" t="s">
        <v>55</v>
      </c>
      <c r="B15" s="12" t="s">
        <v>56</v>
      </c>
      <c r="C15" s="15" t="s">
        <v>57</v>
      </c>
      <c r="D15" s="7"/>
      <c r="E15" s="7"/>
      <c r="F15" s="7"/>
      <c r="G15" s="7"/>
      <c r="H15" s="7"/>
      <c r="I15" s="7"/>
      <c r="J15" s="7"/>
      <c r="K15" s="7"/>
      <c r="L15" s="7"/>
      <c r="M15" s="7"/>
      <c r="N15" s="7"/>
      <c r="O15" s="7"/>
      <c r="P15" s="7"/>
      <c r="Q15" s="7"/>
      <c r="R15" s="7"/>
      <c r="S15" s="7"/>
      <c r="T15" s="7"/>
      <c r="U15" s="7"/>
      <c r="V15" s="7"/>
      <c r="W15" s="7"/>
      <c r="X15" s="7"/>
      <c r="Y15" s="7"/>
      <c r="Z15" s="7"/>
    </row>
    <row r="16" spans="1:26" ht="14.25" customHeight="1" x14ac:dyDescent="0.25">
      <c r="A16" s="3" t="s">
        <v>58</v>
      </c>
      <c r="B16" s="8" t="s">
        <v>46</v>
      </c>
      <c r="C16" s="5"/>
      <c r="D16" s="7"/>
      <c r="E16" s="7"/>
      <c r="F16" s="7"/>
      <c r="G16" s="7"/>
      <c r="H16" s="7"/>
      <c r="I16" s="7"/>
      <c r="J16" s="7"/>
      <c r="K16" s="7"/>
      <c r="L16" s="7"/>
      <c r="M16" s="7"/>
      <c r="N16" s="7"/>
      <c r="O16" s="7"/>
      <c r="P16" s="7"/>
      <c r="Q16" s="7"/>
      <c r="R16" s="7"/>
      <c r="S16" s="7"/>
      <c r="T16" s="7"/>
      <c r="U16" s="7"/>
      <c r="V16" s="7"/>
      <c r="W16" s="7"/>
      <c r="X16" s="7"/>
      <c r="Y16" s="7"/>
      <c r="Z16" s="7"/>
    </row>
    <row r="17" spans="1:26" ht="14.25" customHeight="1" x14ac:dyDescent="0.25">
      <c r="A17" s="16" t="s">
        <v>59</v>
      </c>
      <c r="B17" s="17" t="s">
        <v>60</v>
      </c>
      <c r="C17" s="7"/>
      <c r="D17" s="7"/>
      <c r="E17" s="7"/>
      <c r="F17" s="7"/>
      <c r="G17" s="7"/>
      <c r="H17" s="7"/>
      <c r="I17" s="7"/>
      <c r="J17" s="7"/>
      <c r="K17" s="7"/>
      <c r="L17" s="7"/>
      <c r="M17" s="7"/>
      <c r="N17" s="7"/>
      <c r="O17" s="7"/>
      <c r="P17" s="7"/>
      <c r="Q17" s="7"/>
      <c r="R17" s="7"/>
      <c r="S17" s="7"/>
      <c r="T17" s="7"/>
      <c r="U17" s="7"/>
      <c r="V17" s="7"/>
      <c r="W17" s="7"/>
      <c r="X17" s="7"/>
      <c r="Y17" s="7"/>
      <c r="Z17" s="7"/>
    </row>
    <row r="18" spans="1:26" ht="14.25" customHeight="1" x14ac:dyDescent="0.25">
      <c r="A18" s="2"/>
      <c r="B18" s="10" t="s">
        <v>61</v>
      </c>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10" t="s">
        <v>62</v>
      </c>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18" t="s">
        <v>63</v>
      </c>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4" t="s">
        <v>64</v>
      </c>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4" t="s">
        <v>65</v>
      </c>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4" t="s">
        <v>66</v>
      </c>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4" t="s">
        <v>67</v>
      </c>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4" t="s">
        <v>68</v>
      </c>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4" t="s">
        <v>69</v>
      </c>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4" t="s">
        <v>70</v>
      </c>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4" t="s">
        <v>71</v>
      </c>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19" t="s">
        <v>72</v>
      </c>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0" t="s">
        <v>73</v>
      </c>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1" t="s">
        <v>74</v>
      </c>
      <c r="C31" s="2"/>
      <c r="D31" s="2"/>
      <c r="E31" s="2"/>
      <c r="F31" s="2"/>
      <c r="G31" s="2"/>
      <c r="H31" s="2"/>
      <c r="I31" s="2"/>
      <c r="J31" s="2"/>
      <c r="K31" s="2"/>
      <c r="L31" s="2"/>
      <c r="M31" s="2"/>
      <c r="N31" s="2"/>
      <c r="O31" s="2"/>
      <c r="P31" s="2"/>
      <c r="Q31" s="2"/>
      <c r="R31" s="2"/>
      <c r="S31" s="2"/>
      <c r="T31" s="2"/>
      <c r="U31" s="2"/>
      <c r="V31" s="2"/>
      <c r="W31" s="2"/>
      <c r="X31" s="2"/>
      <c r="Y31" s="2"/>
      <c r="Z31" s="2"/>
    </row>
    <row r="32" spans="1:26" ht="28.5" customHeight="1" x14ac:dyDescent="0.25">
      <c r="A32" s="2"/>
      <c r="B32" s="18" t="s">
        <v>75</v>
      </c>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row r="234" spans="1:26" ht="15.75" customHeight="1" x14ac:dyDescent="0.25"/>
    <row r="235" spans="1:26" ht="15.75" customHeight="1" x14ac:dyDescent="0.25"/>
    <row r="236" spans="1:26" ht="15.75" customHeight="1" x14ac:dyDescent="0.25"/>
    <row r="237" spans="1:26" ht="15.75" customHeight="1" x14ac:dyDescent="0.25"/>
    <row r="238" spans="1:26" ht="15.75" customHeight="1" x14ac:dyDescent="0.25"/>
    <row r="239" spans="1:26" ht="15.75" customHeight="1" x14ac:dyDescent="0.25"/>
    <row r="240" spans="1:2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0.08984375" defaultRowHeight="15" customHeight="1" x14ac:dyDescent="0.25"/>
  <cols>
    <col min="1" max="1" width="52.36328125" customWidth="1"/>
    <col min="2" max="2" width="12.453125" customWidth="1"/>
    <col min="3" max="3" width="13.1796875" customWidth="1"/>
    <col min="4" max="4" width="7.90625" customWidth="1"/>
    <col min="5" max="5" width="13" customWidth="1"/>
    <col min="6" max="6" width="8.1796875" customWidth="1"/>
    <col min="7" max="7" width="10" customWidth="1"/>
    <col min="8" max="8" width="11.6328125" customWidth="1"/>
    <col min="9" max="9" width="11.54296875" customWidth="1"/>
    <col min="10" max="10" width="30.90625" customWidth="1"/>
    <col min="11" max="26" width="10.453125" customWidth="1"/>
  </cols>
  <sheetData>
    <row r="1" spans="1:26" ht="14.25" customHeight="1" x14ac:dyDescent="0.25">
      <c r="A1" s="22" t="s">
        <v>76</v>
      </c>
      <c r="B1" s="23" t="s">
        <v>77</v>
      </c>
      <c r="C1" s="23" t="s">
        <v>78</v>
      </c>
      <c r="D1" s="23" t="s">
        <v>79</v>
      </c>
      <c r="E1" s="23" t="s">
        <v>80</v>
      </c>
      <c r="F1" s="23" t="s">
        <v>81</v>
      </c>
      <c r="G1" s="23" t="s">
        <v>82</v>
      </c>
      <c r="H1" s="23" t="s">
        <v>83</v>
      </c>
      <c r="I1" s="24" t="s">
        <v>84</v>
      </c>
      <c r="J1" s="24" t="s">
        <v>85</v>
      </c>
      <c r="K1" s="2"/>
      <c r="L1" s="2"/>
      <c r="M1" s="2"/>
      <c r="N1" s="2"/>
      <c r="O1" s="2"/>
      <c r="P1" s="2"/>
      <c r="Q1" s="2"/>
      <c r="R1" s="2"/>
      <c r="S1" s="2"/>
      <c r="T1" s="2"/>
      <c r="U1" s="2"/>
      <c r="V1" s="2"/>
      <c r="W1" s="2"/>
      <c r="X1" s="2"/>
      <c r="Y1" s="2"/>
      <c r="Z1" s="2"/>
    </row>
    <row r="2" spans="1:26" ht="14.25" customHeight="1" x14ac:dyDescent="0.25">
      <c r="A2" s="4" t="s">
        <v>86</v>
      </c>
      <c r="B2" s="25">
        <f t="shared" ref="B2:B17" si="0">SUM(C2:H2)</f>
        <v>3</v>
      </c>
      <c r="C2" s="26">
        <v>1</v>
      </c>
      <c r="D2" s="26"/>
      <c r="E2" s="26"/>
      <c r="F2" s="26">
        <v>1</v>
      </c>
      <c r="G2" s="26"/>
      <c r="H2" s="26">
        <v>1</v>
      </c>
      <c r="I2" s="11" t="s">
        <v>87</v>
      </c>
      <c r="J2" s="11"/>
      <c r="K2" s="27"/>
      <c r="L2" s="27"/>
      <c r="M2" s="27"/>
      <c r="N2" s="27"/>
      <c r="O2" s="27"/>
      <c r="P2" s="27"/>
      <c r="Q2" s="27"/>
      <c r="R2" s="27"/>
      <c r="S2" s="27"/>
      <c r="T2" s="27"/>
      <c r="U2" s="27"/>
      <c r="V2" s="27"/>
      <c r="W2" s="27"/>
      <c r="X2" s="27"/>
      <c r="Y2" s="27"/>
      <c r="Z2" s="27"/>
    </row>
    <row r="3" spans="1:26" ht="14.25" customHeight="1" x14ac:dyDescent="0.25">
      <c r="A3" s="4" t="s">
        <v>88</v>
      </c>
      <c r="B3" s="25">
        <f t="shared" si="0"/>
        <v>3</v>
      </c>
      <c r="C3" s="26">
        <v>1</v>
      </c>
      <c r="D3" s="26"/>
      <c r="E3" s="26"/>
      <c r="F3" s="26">
        <v>2</v>
      </c>
      <c r="G3" s="26"/>
      <c r="H3" s="26"/>
      <c r="I3" s="11" t="s">
        <v>89</v>
      </c>
      <c r="J3" s="11"/>
      <c r="K3" s="27"/>
      <c r="L3" s="27"/>
      <c r="M3" s="27"/>
      <c r="N3" s="27"/>
      <c r="O3" s="27"/>
      <c r="P3" s="27"/>
      <c r="Q3" s="27"/>
      <c r="R3" s="27"/>
      <c r="S3" s="27"/>
      <c r="T3" s="27"/>
      <c r="U3" s="27"/>
      <c r="V3" s="27"/>
      <c r="W3" s="27"/>
      <c r="X3" s="27"/>
      <c r="Y3" s="27"/>
      <c r="Z3" s="27"/>
    </row>
    <row r="4" spans="1:26" ht="14.25" customHeight="1" x14ac:dyDescent="0.25">
      <c r="A4" s="4" t="s">
        <v>90</v>
      </c>
      <c r="B4" s="25">
        <f t="shared" si="0"/>
        <v>3</v>
      </c>
      <c r="C4" s="26">
        <v>1</v>
      </c>
      <c r="D4" s="26"/>
      <c r="E4" s="26">
        <v>2</v>
      </c>
      <c r="F4" s="26"/>
      <c r="G4" s="26"/>
      <c r="H4" s="26"/>
      <c r="I4" s="11" t="s">
        <v>87</v>
      </c>
      <c r="J4" s="11"/>
      <c r="K4" s="27"/>
      <c r="L4" s="27"/>
      <c r="M4" s="27"/>
      <c r="N4" s="27"/>
      <c r="O4" s="27"/>
      <c r="P4" s="27"/>
      <c r="Q4" s="27"/>
      <c r="R4" s="27"/>
      <c r="S4" s="27"/>
      <c r="T4" s="27"/>
      <c r="U4" s="27"/>
      <c r="V4" s="27"/>
      <c r="W4" s="27"/>
      <c r="X4" s="27"/>
      <c r="Y4" s="27"/>
      <c r="Z4" s="27"/>
    </row>
    <row r="5" spans="1:26" ht="14.25" customHeight="1" x14ac:dyDescent="0.25">
      <c r="A5" s="4" t="s">
        <v>91</v>
      </c>
      <c r="B5" s="25">
        <f t="shared" si="0"/>
        <v>3</v>
      </c>
      <c r="C5" s="26"/>
      <c r="D5" s="26"/>
      <c r="E5" s="26"/>
      <c r="F5" s="26">
        <v>3</v>
      </c>
      <c r="G5" s="26"/>
      <c r="H5" s="26"/>
      <c r="I5" s="11" t="s">
        <v>87</v>
      </c>
      <c r="J5" s="11"/>
      <c r="K5" s="27"/>
      <c r="L5" s="27"/>
      <c r="M5" s="27"/>
      <c r="N5" s="27"/>
      <c r="O5" s="27"/>
      <c r="P5" s="27"/>
      <c r="Q5" s="27"/>
      <c r="R5" s="27"/>
      <c r="S5" s="27"/>
      <c r="T5" s="27"/>
      <c r="U5" s="27"/>
      <c r="V5" s="27"/>
      <c r="W5" s="27"/>
      <c r="X5" s="27"/>
      <c r="Y5" s="27"/>
      <c r="Z5" s="27"/>
    </row>
    <row r="6" spans="1:26" ht="14.25" customHeight="1" x14ac:dyDescent="0.25">
      <c r="A6" s="4" t="s">
        <v>92</v>
      </c>
      <c r="B6" s="25">
        <f t="shared" si="0"/>
        <v>2</v>
      </c>
      <c r="C6" s="26"/>
      <c r="D6" s="26"/>
      <c r="E6" s="26"/>
      <c r="F6" s="26">
        <v>1</v>
      </c>
      <c r="G6" s="26">
        <v>1</v>
      </c>
      <c r="H6" s="26"/>
      <c r="I6" s="11" t="s">
        <v>87</v>
      </c>
      <c r="J6" s="11"/>
      <c r="K6" s="27"/>
      <c r="L6" s="27"/>
      <c r="M6" s="27"/>
      <c r="N6" s="27"/>
      <c r="O6" s="27"/>
      <c r="P6" s="27"/>
      <c r="Q6" s="27"/>
      <c r="R6" s="27"/>
      <c r="S6" s="27"/>
      <c r="T6" s="27"/>
      <c r="U6" s="27"/>
      <c r="V6" s="27"/>
      <c r="W6" s="27"/>
      <c r="X6" s="27"/>
      <c r="Y6" s="27"/>
      <c r="Z6" s="27"/>
    </row>
    <row r="7" spans="1:26" ht="14.25" customHeight="1" x14ac:dyDescent="0.25">
      <c r="A7" s="4" t="s">
        <v>93</v>
      </c>
      <c r="B7" s="25">
        <f t="shared" si="0"/>
        <v>8</v>
      </c>
      <c r="C7" s="26">
        <v>3</v>
      </c>
      <c r="D7" s="26"/>
      <c r="E7" s="26">
        <v>2</v>
      </c>
      <c r="F7" s="26">
        <v>3</v>
      </c>
      <c r="G7" s="26"/>
      <c r="H7" s="26"/>
      <c r="I7" s="11" t="s">
        <v>94</v>
      </c>
      <c r="J7" s="11"/>
      <c r="K7" s="27"/>
      <c r="L7" s="27"/>
      <c r="M7" s="27"/>
      <c r="N7" s="27"/>
      <c r="O7" s="27"/>
      <c r="P7" s="27"/>
      <c r="Q7" s="27"/>
      <c r="R7" s="27"/>
      <c r="S7" s="27"/>
      <c r="T7" s="27"/>
      <c r="U7" s="27"/>
      <c r="V7" s="27"/>
      <c r="W7" s="27"/>
      <c r="X7" s="27"/>
      <c r="Y7" s="27"/>
      <c r="Z7" s="27"/>
    </row>
    <row r="8" spans="1:26" ht="14.25" customHeight="1" x14ac:dyDescent="0.25">
      <c r="A8" s="4" t="s">
        <v>95</v>
      </c>
      <c r="B8" s="25">
        <f t="shared" si="0"/>
        <v>3</v>
      </c>
      <c r="C8" s="26"/>
      <c r="D8" s="26"/>
      <c r="E8" s="26"/>
      <c r="F8" s="26">
        <v>2</v>
      </c>
      <c r="G8" s="26"/>
      <c r="H8" s="26">
        <v>1</v>
      </c>
      <c r="I8" s="11" t="s">
        <v>87</v>
      </c>
      <c r="J8" s="11"/>
      <c r="K8" s="27"/>
      <c r="L8" s="27"/>
      <c r="M8" s="27"/>
      <c r="N8" s="27"/>
      <c r="O8" s="27"/>
      <c r="P8" s="27"/>
      <c r="Q8" s="27"/>
      <c r="R8" s="27"/>
      <c r="S8" s="27"/>
      <c r="T8" s="27"/>
      <c r="U8" s="27"/>
      <c r="V8" s="27"/>
      <c r="W8" s="27"/>
      <c r="X8" s="27"/>
      <c r="Y8" s="27"/>
      <c r="Z8" s="27"/>
    </row>
    <row r="9" spans="1:26" ht="14.25" customHeight="1" x14ac:dyDescent="0.25">
      <c r="A9" s="4" t="s">
        <v>96</v>
      </c>
      <c r="B9" s="25">
        <f t="shared" si="0"/>
        <v>2</v>
      </c>
      <c r="C9" s="26"/>
      <c r="D9" s="26"/>
      <c r="E9" s="26"/>
      <c r="F9" s="26">
        <v>2</v>
      </c>
      <c r="G9" s="26"/>
      <c r="H9" s="26"/>
      <c r="I9" s="11" t="s">
        <v>94</v>
      </c>
      <c r="J9" s="11"/>
      <c r="K9" s="27"/>
      <c r="L9" s="27"/>
      <c r="M9" s="27"/>
      <c r="N9" s="27"/>
      <c r="O9" s="27"/>
      <c r="P9" s="27"/>
      <c r="Q9" s="27"/>
      <c r="R9" s="27"/>
      <c r="S9" s="27"/>
      <c r="T9" s="27"/>
      <c r="U9" s="27"/>
      <c r="V9" s="27"/>
      <c r="W9" s="27"/>
      <c r="X9" s="27"/>
      <c r="Y9" s="27"/>
      <c r="Z9" s="27"/>
    </row>
    <row r="10" spans="1:26" ht="14.25" customHeight="1" x14ac:dyDescent="0.25">
      <c r="A10" s="4" t="s">
        <v>97</v>
      </c>
      <c r="B10" s="25">
        <f t="shared" si="0"/>
        <v>6</v>
      </c>
      <c r="C10" s="26"/>
      <c r="D10" s="26"/>
      <c r="E10" s="26"/>
      <c r="F10" s="26">
        <v>6</v>
      </c>
      <c r="G10" s="26"/>
      <c r="H10" s="26"/>
      <c r="I10" s="11" t="s">
        <v>94</v>
      </c>
      <c r="J10" s="11"/>
      <c r="K10" s="27"/>
      <c r="L10" s="27"/>
      <c r="M10" s="27"/>
      <c r="N10" s="27"/>
      <c r="O10" s="27"/>
      <c r="P10" s="27"/>
      <c r="Q10" s="27"/>
      <c r="R10" s="27"/>
      <c r="S10" s="27"/>
      <c r="T10" s="27"/>
      <c r="U10" s="27"/>
      <c r="V10" s="27"/>
      <c r="W10" s="27"/>
      <c r="X10" s="27"/>
      <c r="Y10" s="27"/>
      <c r="Z10" s="27"/>
    </row>
    <row r="11" spans="1:26" ht="14.25" customHeight="1" x14ac:dyDescent="0.25">
      <c r="A11" s="4" t="s">
        <v>98</v>
      </c>
      <c r="B11" s="25">
        <f t="shared" si="0"/>
        <v>5</v>
      </c>
      <c r="C11" s="26"/>
      <c r="D11" s="26"/>
      <c r="E11" s="26"/>
      <c r="F11" s="26">
        <v>4</v>
      </c>
      <c r="G11" s="27"/>
      <c r="H11" s="26">
        <v>1</v>
      </c>
      <c r="I11" s="11" t="s">
        <v>87</v>
      </c>
      <c r="J11" s="11"/>
      <c r="K11" s="27"/>
      <c r="L11" s="27"/>
      <c r="M11" s="27"/>
      <c r="N11" s="27"/>
      <c r="O11" s="27"/>
      <c r="P11" s="27"/>
      <c r="Q11" s="27"/>
      <c r="R11" s="27"/>
      <c r="S11" s="27"/>
      <c r="T11" s="27"/>
      <c r="U11" s="27"/>
      <c r="V11" s="27"/>
      <c r="W11" s="27"/>
      <c r="X11" s="27"/>
      <c r="Y11" s="27"/>
      <c r="Z11" s="27"/>
    </row>
    <row r="12" spans="1:26" ht="14.25" customHeight="1" x14ac:dyDescent="0.25">
      <c r="A12" s="4" t="s">
        <v>99</v>
      </c>
      <c r="B12" s="25">
        <f t="shared" si="0"/>
        <v>2</v>
      </c>
      <c r="C12" s="26">
        <v>1</v>
      </c>
      <c r="D12" s="26"/>
      <c r="E12" s="11"/>
      <c r="F12" s="26"/>
      <c r="G12" s="26"/>
      <c r="H12" s="26">
        <v>1</v>
      </c>
      <c r="I12" s="11" t="s">
        <v>87</v>
      </c>
      <c r="J12" s="11"/>
      <c r="K12" s="27"/>
      <c r="L12" s="27"/>
      <c r="M12" s="27"/>
      <c r="N12" s="27"/>
      <c r="O12" s="27"/>
      <c r="P12" s="27"/>
      <c r="Q12" s="27"/>
      <c r="R12" s="27"/>
      <c r="S12" s="27"/>
      <c r="T12" s="27"/>
      <c r="U12" s="27"/>
      <c r="V12" s="27"/>
      <c r="W12" s="27"/>
      <c r="X12" s="27"/>
      <c r="Y12" s="27"/>
      <c r="Z12" s="27"/>
    </row>
    <row r="13" spans="1:26" ht="14.25" customHeight="1" x14ac:dyDescent="0.25">
      <c r="A13" s="4" t="s">
        <v>100</v>
      </c>
      <c r="B13" s="25">
        <f t="shared" si="0"/>
        <v>2</v>
      </c>
      <c r="C13" s="26">
        <v>1</v>
      </c>
      <c r="D13" s="26"/>
      <c r="E13" s="26">
        <v>1</v>
      </c>
      <c r="F13" s="11"/>
      <c r="G13" s="11"/>
      <c r="H13" s="11"/>
      <c r="I13" s="11" t="s">
        <v>94</v>
      </c>
      <c r="J13" s="11"/>
      <c r="K13" s="27"/>
      <c r="L13" s="27"/>
      <c r="M13" s="27"/>
      <c r="N13" s="27"/>
      <c r="O13" s="27"/>
      <c r="P13" s="27"/>
      <c r="Q13" s="27"/>
      <c r="R13" s="27"/>
      <c r="S13" s="27"/>
      <c r="T13" s="27"/>
      <c r="U13" s="27"/>
      <c r="V13" s="27"/>
      <c r="W13" s="27"/>
      <c r="X13" s="27"/>
      <c r="Y13" s="27"/>
      <c r="Z13" s="27"/>
    </row>
    <row r="14" spans="1:26" ht="14.25" customHeight="1" x14ac:dyDescent="0.25">
      <c r="A14" s="4" t="s">
        <v>101</v>
      </c>
      <c r="B14" s="25">
        <f t="shared" si="0"/>
        <v>2</v>
      </c>
      <c r="C14" s="11"/>
      <c r="D14" s="11"/>
      <c r="E14" s="11"/>
      <c r="F14" s="26">
        <v>2</v>
      </c>
      <c r="G14" s="11"/>
      <c r="H14" s="11"/>
      <c r="I14" s="11" t="s">
        <v>87</v>
      </c>
      <c r="J14" s="11"/>
      <c r="K14" s="27"/>
      <c r="L14" s="27"/>
      <c r="M14" s="27"/>
      <c r="N14" s="27"/>
      <c r="O14" s="27"/>
      <c r="P14" s="27"/>
      <c r="Q14" s="27"/>
      <c r="R14" s="27"/>
      <c r="S14" s="27"/>
      <c r="T14" s="27"/>
      <c r="U14" s="27"/>
      <c r="V14" s="27"/>
      <c r="W14" s="27"/>
      <c r="X14" s="27"/>
      <c r="Y14" s="27"/>
      <c r="Z14" s="27"/>
    </row>
    <row r="15" spans="1:26" ht="14.25" customHeight="1" x14ac:dyDescent="0.25">
      <c r="A15" s="4" t="s">
        <v>102</v>
      </c>
      <c r="B15" s="25">
        <f t="shared" si="0"/>
        <v>2</v>
      </c>
      <c r="C15" s="26"/>
      <c r="D15" s="26"/>
      <c r="E15" s="26"/>
      <c r="F15" s="26">
        <v>2</v>
      </c>
      <c r="G15" s="26"/>
      <c r="H15" s="28"/>
      <c r="I15" s="11" t="s">
        <v>89</v>
      </c>
      <c r="J15" s="29"/>
      <c r="K15" s="2"/>
      <c r="L15" s="2"/>
      <c r="M15" s="2"/>
      <c r="N15" s="2"/>
      <c r="O15" s="2"/>
      <c r="P15" s="2"/>
      <c r="Q15" s="2"/>
      <c r="R15" s="2"/>
      <c r="S15" s="2"/>
      <c r="T15" s="2"/>
      <c r="U15" s="2"/>
      <c r="V15" s="2"/>
      <c r="W15" s="2"/>
      <c r="X15" s="2"/>
      <c r="Y15" s="2"/>
      <c r="Z15" s="2"/>
    </row>
    <row r="16" spans="1:26" ht="14.25" customHeight="1" x14ac:dyDescent="0.25">
      <c r="A16" s="4" t="s">
        <v>103</v>
      </c>
      <c r="B16" s="25">
        <f t="shared" si="0"/>
        <v>2</v>
      </c>
      <c r="C16" s="26"/>
      <c r="D16" s="26"/>
      <c r="E16" s="26"/>
      <c r="F16" s="26">
        <v>1</v>
      </c>
      <c r="G16" s="26"/>
      <c r="H16" s="28">
        <v>1</v>
      </c>
      <c r="I16" s="11" t="s">
        <v>87</v>
      </c>
      <c r="J16" s="29"/>
      <c r="K16" s="2"/>
      <c r="L16" s="2"/>
      <c r="M16" s="2"/>
      <c r="N16" s="2"/>
      <c r="O16" s="2"/>
      <c r="P16" s="2"/>
      <c r="Q16" s="2"/>
      <c r="R16" s="2"/>
      <c r="S16" s="2"/>
      <c r="T16" s="2"/>
      <c r="U16" s="2"/>
      <c r="V16" s="2"/>
      <c r="W16" s="2"/>
      <c r="X16" s="2"/>
      <c r="Y16" s="2"/>
      <c r="Z16" s="2"/>
    </row>
    <row r="17" spans="1:26" ht="14.25" customHeight="1" x14ac:dyDescent="0.25">
      <c r="A17" s="30" t="s">
        <v>104</v>
      </c>
      <c r="B17" s="25">
        <f t="shared" si="0"/>
        <v>7</v>
      </c>
      <c r="C17" s="26"/>
      <c r="D17" s="26"/>
      <c r="E17" s="26"/>
      <c r="F17" s="26">
        <v>6</v>
      </c>
      <c r="G17" s="26">
        <v>1</v>
      </c>
      <c r="H17" s="28"/>
      <c r="I17" s="11" t="s">
        <v>94</v>
      </c>
      <c r="J17" s="31" t="s">
        <v>105</v>
      </c>
      <c r="K17" s="2"/>
      <c r="L17" s="2"/>
      <c r="M17" s="2"/>
      <c r="N17" s="2"/>
      <c r="O17" s="2"/>
      <c r="P17" s="2"/>
      <c r="Q17" s="2"/>
      <c r="R17" s="2"/>
      <c r="S17" s="2"/>
      <c r="T17" s="2"/>
      <c r="U17" s="2"/>
      <c r="V17" s="2"/>
      <c r="W17" s="2"/>
      <c r="X17" s="2"/>
      <c r="Y17" s="2"/>
      <c r="Z17" s="2"/>
    </row>
    <row r="18" spans="1:26" ht="14.25" customHeight="1" x14ac:dyDescent="0.25">
      <c r="A18" s="22" t="s">
        <v>106</v>
      </c>
      <c r="B18" s="22">
        <f t="shared" ref="B18:F18" si="1">SUM(B2:B17)</f>
        <v>55</v>
      </c>
      <c r="C18" s="22">
        <f t="shared" si="1"/>
        <v>8</v>
      </c>
      <c r="D18" s="22">
        <f t="shared" si="1"/>
        <v>0</v>
      </c>
      <c r="E18" s="22">
        <f t="shared" si="1"/>
        <v>5</v>
      </c>
      <c r="F18" s="22">
        <f t="shared" si="1"/>
        <v>35</v>
      </c>
      <c r="G18" s="22"/>
      <c r="H18" s="22">
        <f>SUM(H2:H17)</f>
        <v>5</v>
      </c>
      <c r="I18" s="2"/>
      <c r="J18" s="2"/>
      <c r="K18" s="2"/>
      <c r="L18" s="2"/>
      <c r="M18" s="2"/>
      <c r="N18" s="2"/>
      <c r="O18" s="2"/>
      <c r="P18" s="2"/>
      <c r="Q18" s="2"/>
      <c r="R18" s="2"/>
      <c r="S18" s="2"/>
      <c r="T18" s="2"/>
      <c r="U18" s="2"/>
      <c r="V18" s="2"/>
      <c r="W18" s="2"/>
      <c r="X18" s="2"/>
      <c r="Y18" s="2"/>
      <c r="Z18" s="2"/>
    </row>
    <row r="19" spans="1:26" ht="14.25" customHeight="1" x14ac:dyDescent="0.25">
      <c r="A19" s="2"/>
      <c r="B19" s="2"/>
      <c r="C19" s="2"/>
      <c r="D19" s="2"/>
      <c r="E19" s="2"/>
      <c r="F19" s="2"/>
      <c r="G19" s="2"/>
      <c r="H19" s="32"/>
      <c r="I19" s="2"/>
      <c r="J19" s="2"/>
      <c r="K19" s="2"/>
      <c r="L19" s="2"/>
      <c r="M19" s="2"/>
      <c r="N19" s="2"/>
      <c r="O19" s="2"/>
      <c r="P19" s="2"/>
      <c r="Q19" s="2"/>
      <c r="R19" s="2"/>
      <c r="S19" s="2"/>
      <c r="T19" s="2"/>
      <c r="U19" s="2"/>
      <c r="V19" s="2"/>
      <c r="W19" s="2"/>
      <c r="X19" s="2"/>
      <c r="Y19" s="2"/>
      <c r="Z19" s="2"/>
    </row>
    <row r="20" spans="1:26" ht="14.25" customHeight="1" x14ac:dyDescent="0.25">
      <c r="A20" s="2"/>
      <c r="B20" s="2"/>
      <c r="C20" s="2"/>
      <c r="D20" s="2"/>
      <c r="E20" s="2"/>
      <c r="F20" s="2"/>
      <c r="G20" s="2"/>
      <c r="H20" s="32"/>
      <c r="I20" s="2"/>
      <c r="J20" s="2"/>
      <c r="K20" s="2"/>
      <c r="L20" s="2"/>
      <c r="M20" s="2"/>
      <c r="N20" s="2"/>
      <c r="O20" s="2"/>
      <c r="P20" s="2"/>
      <c r="Q20" s="2"/>
      <c r="R20" s="2"/>
      <c r="S20" s="2"/>
      <c r="T20" s="2"/>
      <c r="U20" s="2"/>
      <c r="V20" s="2"/>
      <c r="W20" s="2"/>
      <c r="X20" s="2"/>
      <c r="Y20" s="2"/>
      <c r="Z20" s="2"/>
    </row>
    <row r="21" spans="1:26" ht="14.25" customHeight="1" x14ac:dyDescent="0.25">
      <c r="A21" s="2" t="s">
        <v>87</v>
      </c>
      <c r="B21" s="2"/>
      <c r="C21" s="2"/>
      <c r="D21" s="2"/>
      <c r="E21" s="2"/>
      <c r="F21" s="2"/>
      <c r="G21" s="2"/>
      <c r="H21" s="32"/>
      <c r="I21" s="2"/>
      <c r="J21" s="2"/>
      <c r="K21" s="2"/>
      <c r="L21" s="2"/>
      <c r="M21" s="2"/>
      <c r="N21" s="2"/>
      <c r="O21" s="2"/>
      <c r="P21" s="2"/>
      <c r="Q21" s="2"/>
      <c r="R21" s="2"/>
      <c r="S21" s="2"/>
      <c r="T21" s="2"/>
      <c r="U21" s="2"/>
      <c r="V21" s="2"/>
      <c r="W21" s="2"/>
      <c r="X21" s="2"/>
      <c r="Y21" s="2"/>
      <c r="Z21" s="2"/>
    </row>
    <row r="22" spans="1:26" ht="14.25" customHeight="1" x14ac:dyDescent="0.25">
      <c r="A22" s="2" t="s">
        <v>94</v>
      </c>
      <c r="B22" s="2"/>
      <c r="C22" s="2"/>
      <c r="D22" s="2"/>
      <c r="E22" s="2"/>
      <c r="F22" s="2"/>
      <c r="G22" s="2"/>
      <c r="H22" s="32"/>
      <c r="I22" s="2"/>
      <c r="J22" s="2"/>
      <c r="K22" s="2"/>
      <c r="L22" s="2"/>
      <c r="M22" s="2"/>
      <c r="N22" s="2"/>
      <c r="O22" s="2"/>
      <c r="P22" s="2"/>
      <c r="Q22" s="2"/>
      <c r="R22" s="2"/>
      <c r="S22" s="2"/>
      <c r="T22" s="2"/>
      <c r="U22" s="2"/>
      <c r="V22" s="2"/>
      <c r="W22" s="2"/>
      <c r="X22" s="2"/>
      <c r="Y22" s="2"/>
      <c r="Z22" s="2"/>
    </row>
    <row r="23" spans="1:26" ht="14.25" customHeight="1" x14ac:dyDescent="0.25">
      <c r="A23" s="2" t="s">
        <v>89</v>
      </c>
      <c r="B23" s="2"/>
      <c r="C23" s="2"/>
      <c r="D23" s="2"/>
      <c r="E23" s="2"/>
      <c r="F23" s="2"/>
      <c r="G23" s="2"/>
      <c r="H23" s="3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3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3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3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3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3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3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3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3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3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3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3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3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3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3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3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3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3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3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3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3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3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3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3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3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3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3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3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3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3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3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3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3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3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3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3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3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3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3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3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3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3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3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3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3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3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3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3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3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3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3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3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3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3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3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3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3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3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3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3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3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3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3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3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3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3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3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3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3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3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3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3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3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3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3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3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3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3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3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3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3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3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3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3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3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3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3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3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3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3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3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3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3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3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3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3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3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3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3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3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3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3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3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3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3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3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3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3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3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3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3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3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3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3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3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3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3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3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3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3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3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3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3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3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3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3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3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3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3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3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3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3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3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3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3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3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3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3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3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3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3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3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3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3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3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3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3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3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3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3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3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3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3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3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3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3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3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3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3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3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3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3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3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3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3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3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3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3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3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3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3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3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3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3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3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3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3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3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3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3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3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3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3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3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3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3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3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3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3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3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3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3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3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3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3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3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3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3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3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3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32"/>
      <c r="I223" s="2"/>
      <c r="J223" s="2"/>
      <c r="K223" s="2"/>
      <c r="L223" s="2"/>
      <c r="M223" s="2"/>
      <c r="N223" s="2"/>
      <c r="O223" s="2"/>
      <c r="P223" s="2"/>
      <c r="Q223" s="2"/>
      <c r="R223" s="2"/>
      <c r="S223" s="2"/>
      <c r="T223" s="2"/>
      <c r="U223" s="2"/>
      <c r="V223" s="2"/>
      <c r="W223" s="2"/>
      <c r="X223" s="2"/>
      <c r="Y223" s="2"/>
      <c r="Z223" s="2"/>
    </row>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conditionalFormatting sqref="I2">
    <cfRule type="containsText" dxfId="61" priority="1" operator="containsText" text="AGENDADA">
      <formula>NOT(ISERROR(SEARCH(("AGENDADA"),(I2))))</formula>
    </cfRule>
    <cfRule type="colorScale" priority="2">
      <colorScale>
        <cfvo type="min"/>
        <cfvo type="percentile" val="50"/>
        <cfvo type="max"/>
        <color rgb="FFF8696B"/>
        <color rgb="FFFFEB84"/>
        <color rgb="FF63BE7B"/>
      </colorScale>
    </cfRule>
  </conditionalFormatting>
  <conditionalFormatting sqref="I2:I17">
    <cfRule type="containsText" dxfId="60" priority="3" operator="containsText" text="EJECUTADA">
      <formula>NOT(ISERROR(SEARCH(("EJECUTADA"),(I2))))</formula>
    </cfRule>
    <cfRule type="containsText" dxfId="59" priority="4" operator="containsText" text="AGENDADA">
      <formula>NOT(ISERROR(SEARCH(("AGENDADA"),(I2))))</formula>
    </cfRule>
    <cfRule type="containsText" dxfId="58" priority="5" operator="containsText" text="PENDIENTE">
      <formula>NOT(ISERROR(SEARCH(("PENDIENTE"),(I2))))</formula>
    </cfRule>
  </conditionalFormatting>
  <dataValidations count="2">
    <dataValidation type="list" allowBlank="1" showErrorMessage="1" sqref="I4:I14 I16:I17" xr:uid="{00000000-0002-0000-0100-000000000000}">
      <formula1>$A$21:$A$22</formula1>
    </dataValidation>
    <dataValidation type="list" allowBlank="1" showErrorMessage="1" sqref="I2:I3 I15" xr:uid="{00000000-0002-0000-0100-000001000000}">
      <formula1>$A$21:$A$23</formula1>
    </dataValidation>
  </dataValidation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AC1000"/>
  <sheetViews>
    <sheetView workbookViewId="0"/>
  </sheetViews>
  <sheetFormatPr baseColWidth="10" defaultColWidth="10.08984375" defaultRowHeight="15" customHeight="1" x14ac:dyDescent="0.25"/>
  <cols>
    <col min="1" max="1" width="26.81640625" customWidth="1"/>
    <col min="2" max="2" width="8" customWidth="1"/>
    <col min="3" max="3" width="6" customWidth="1"/>
    <col min="4" max="4" width="8.36328125" customWidth="1"/>
    <col min="5" max="5" width="12.08984375" customWidth="1"/>
    <col min="6" max="6" width="28.81640625" customWidth="1"/>
    <col min="7" max="7" width="8.453125" customWidth="1"/>
    <col min="8" max="8" width="5.81640625" customWidth="1"/>
    <col min="9" max="9" width="7.36328125" customWidth="1"/>
    <col min="10" max="10" width="10.54296875" customWidth="1"/>
    <col min="11" max="22" width="5.81640625" customWidth="1"/>
    <col min="23" max="23" width="21.453125" customWidth="1"/>
    <col min="24" max="24" width="9" customWidth="1"/>
    <col min="25" max="25" width="12.1796875" customWidth="1"/>
    <col min="26" max="26" width="41.453125" customWidth="1"/>
    <col min="27" max="27" width="47.1796875" customWidth="1"/>
  </cols>
  <sheetData>
    <row r="1" spans="1:29" ht="40.5" customHeight="1" x14ac:dyDescent="0.25">
      <c r="A1" s="568" t="s">
        <v>107</v>
      </c>
      <c r="B1" s="569"/>
      <c r="C1" s="569"/>
      <c r="D1" s="569"/>
      <c r="E1" s="569"/>
      <c r="F1" s="569"/>
      <c r="G1" s="569"/>
      <c r="H1" s="569"/>
      <c r="I1" s="569"/>
      <c r="J1" s="570"/>
      <c r="K1" s="571" t="s">
        <v>108</v>
      </c>
      <c r="L1" s="572"/>
      <c r="M1" s="572"/>
      <c r="N1" s="572"/>
      <c r="O1" s="572"/>
      <c r="P1" s="572"/>
      <c r="Q1" s="572"/>
      <c r="R1" s="572"/>
      <c r="S1" s="572"/>
      <c r="T1" s="572"/>
      <c r="U1" s="572"/>
      <c r="V1" s="572"/>
      <c r="W1" s="573"/>
      <c r="X1" s="578" t="s">
        <v>109</v>
      </c>
      <c r="Y1" s="572"/>
      <c r="Z1" s="579"/>
      <c r="AA1" s="33" t="s">
        <v>110</v>
      </c>
      <c r="AB1" s="34"/>
      <c r="AC1" s="35"/>
    </row>
    <row r="2" spans="1:29" ht="52.5" customHeight="1" x14ac:dyDescent="0.25">
      <c r="A2" s="36" t="s">
        <v>76</v>
      </c>
      <c r="B2" s="36" t="s">
        <v>111</v>
      </c>
      <c r="C2" s="36" t="s">
        <v>112</v>
      </c>
      <c r="D2" s="36" t="s">
        <v>113</v>
      </c>
      <c r="E2" s="36" t="s">
        <v>114</v>
      </c>
      <c r="F2" s="36" t="s">
        <v>115</v>
      </c>
      <c r="G2" s="36" t="s">
        <v>116</v>
      </c>
      <c r="H2" s="36" t="s">
        <v>117</v>
      </c>
      <c r="I2" s="36" t="s">
        <v>118</v>
      </c>
      <c r="J2" s="36" t="s">
        <v>119</v>
      </c>
      <c r="K2" s="37" t="s">
        <v>120</v>
      </c>
      <c r="L2" s="37" t="s">
        <v>121</v>
      </c>
      <c r="M2" s="37" t="s">
        <v>122</v>
      </c>
      <c r="N2" s="37" t="s">
        <v>123</v>
      </c>
      <c r="O2" s="37" t="s">
        <v>124</v>
      </c>
      <c r="P2" s="37" t="s">
        <v>125</v>
      </c>
      <c r="Q2" s="37" t="s">
        <v>126</v>
      </c>
      <c r="R2" s="37" t="s">
        <v>127</v>
      </c>
      <c r="S2" s="37" t="s">
        <v>128</v>
      </c>
      <c r="T2" s="37" t="s">
        <v>129</v>
      </c>
      <c r="U2" s="37" t="s">
        <v>130</v>
      </c>
      <c r="V2" s="37" t="s">
        <v>131</v>
      </c>
      <c r="W2" s="38" t="s">
        <v>132</v>
      </c>
      <c r="X2" s="39" t="s">
        <v>133</v>
      </c>
      <c r="Y2" s="40" t="s">
        <v>134</v>
      </c>
      <c r="Z2" s="41" t="s">
        <v>135</v>
      </c>
      <c r="AA2" s="42" t="s">
        <v>135</v>
      </c>
    </row>
    <row r="3" spans="1:29" ht="69" hidden="1" customHeight="1" x14ac:dyDescent="0.25">
      <c r="A3" s="43" t="s">
        <v>5</v>
      </c>
      <c r="B3" s="43" t="s">
        <v>6</v>
      </c>
      <c r="C3" s="44" t="s">
        <v>136</v>
      </c>
      <c r="D3" s="45" t="s">
        <v>137</v>
      </c>
      <c r="E3" s="46" t="s">
        <v>14</v>
      </c>
      <c r="F3" s="45" t="s">
        <v>138</v>
      </c>
      <c r="G3" s="44" t="s">
        <v>139</v>
      </c>
      <c r="H3" s="44" t="s">
        <v>140</v>
      </c>
      <c r="I3" s="47" t="s">
        <v>141</v>
      </c>
      <c r="J3" s="48" t="s">
        <v>142</v>
      </c>
      <c r="K3" s="49"/>
      <c r="L3" s="50"/>
      <c r="M3" s="51">
        <v>0.79</v>
      </c>
      <c r="N3" s="43"/>
      <c r="O3" s="43"/>
      <c r="P3" s="43"/>
      <c r="Q3" s="43"/>
      <c r="R3" s="43"/>
      <c r="S3" s="43"/>
      <c r="T3" s="43"/>
      <c r="U3" s="43"/>
      <c r="V3" s="52"/>
      <c r="W3" s="53" t="s">
        <v>143</v>
      </c>
      <c r="X3" s="54" t="s">
        <v>16</v>
      </c>
      <c r="Y3" s="55">
        <v>45026</v>
      </c>
      <c r="Z3" s="56" t="s">
        <v>144</v>
      </c>
    </row>
    <row r="4" spans="1:29" ht="74.25" hidden="1" customHeight="1" x14ac:dyDescent="0.25">
      <c r="A4" s="57" t="s">
        <v>5</v>
      </c>
      <c r="B4" s="57" t="s">
        <v>6</v>
      </c>
      <c r="C4" s="58" t="s">
        <v>145</v>
      </c>
      <c r="D4" s="59" t="s">
        <v>146</v>
      </c>
      <c r="E4" s="60" t="s">
        <v>14</v>
      </c>
      <c r="F4" s="59" t="s">
        <v>147</v>
      </c>
      <c r="G4" s="58" t="s">
        <v>139</v>
      </c>
      <c r="H4" s="58" t="s">
        <v>148</v>
      </c>
      <c r="I4" s="61" t="s">
        <v>149</v>
      </c>
      <c r="J4" s="62" t="s">
        <v>150</v>
      </c>
      <c r="K4" s="63"/>
      <c r="L4" s="63"/>
      <c r="M4" s="63"/>
      <c r="N4" s="64">
        <v>0.14563333333333331</v>
      </c>
      <c r="O4" s="65"/>
      <c r="P4" s="65"/>
      <c r="Q4" s="65"/>
      <c r="R4" s="65"/>
      <c r="S4" s="65"/>
      <c r="T4" s="65"/>
      <c r="U4" s="65"/>
      <c r="V4" s="66"/>
      <c r="W4" s="67" t="s">
        <v>151</v>
      </c>
      <c r="X4" s="68"/>
      <c r="Y4" s="69">
        <v>45069</v>
      </c>
      <c r="Z4" s="70" t="s">
        <v>152</v>
      </c>
    </row>
    <row r="5" spans="1:29" ht="183.6" hidden="1" x14ac:dyDescent="0.25">
      <c r="A5" s="57" t="s">
        <v>5</v>
      </c>
      <c r="B5" s="57" t="s">
        <v>6</v>
      </c>
      <c r="C5" s="58" t="s">
        <v>153</v>
      </c>
      <c r="D5" s="59" t="s">
        <v>154</v>
      </c>
      <c r="E5" s="60" t="s">
        <v>14</v>
      </c>
      <c r="F5" s="59" t="s">
        <v>155</v>
      </c>
      <c r="G5" s="58" t="s">
        <v>139</v>
      </c>
      <c r="H5" s="58" t="s">
        <v>156</v>
      </c>
      <c r="I5" s="61" t="s">
        <v>157</v>
      </c>
      <c r="J5" s="62" t="s">
        <v>158</v>
      </c>
      <c r="K5" s="65"/>
      <c r="L5" s="65"/>
      <c r="M5" s="65"/>
      <c r="N5" s="65"/>
      <c r="O5" s="65"/>
      <c r="P5" s="65"/>
      <c r="Q5" s="65"/>
      <c r="R5" s="65"/>
      <c r="S5" s="65"/>
      <c r="T5" s="65"/>
      <c r="U5" s="65"/>
      <c r="V5" s="66"/>
      <c r="W5" s="71"/>
      <c r="X5" s="68"/>
      <c r="Y5" s="69"/>
      <c r="Z5" s="72"/>
    </row>
    <row r="6" spans="1:29" ht="183.6" hidden="1" x14ac:dyDescent="0.25">
      <c r="A6" s="57" t="s">
        <v>5</v>
      </c>
      <c r="B6" s="57" t="s">
        <v>6</v>
      </c>
      <c r="C6" s="58" t="s">
        <v>153</v>
      </c>
      <c r="D6" s="59" t="s">
        <v>154</v>
      </c>
      <c r="E6" s="60" t="s">
        <v>14</v>
      </c>
      <c r="F6" s="59" t="s">
        <v>159</v>
      </c>
      <c r="G6" s="58" t="s">
        <v>139</v>
      </c>
      <c r="H6" s="58" t="s">
        <v>156</v>
      </c>
      <c r="I6" s="61" t="s">
        <v>160</v>
      </c>
      <c r="J6" s="62" t="s">
        <v>158</v>
      </c>
      <c r="K6" s="65"/>
      <c r="L6" s="65"/>
      <c r="M6" s="65"/>
      <c r="N6" s="65"/>
      <c r="O6" s="65"/>
      <c r="P6" s="65"/>
      <c r="Q6" s="65"/>
      <c r="R6" s="65"/>
      <c r="S6" s="65"/>
      <c r="T6" s="65"/>
      <c r="U6" s="65"/>
      <c r="V6" s="66"/>
      <c r="W6" s="71"/>
      <c r="X6" s="68"/>
      <c r="Y6" s="69"/>
      <c r="Z6" s="70"/>
    </row>
    <row r="7" spans="1:29" ht="51" hidden="1" customHeight="1" x14ac:dyDescent="0.25">
      <c r="A7" s="59" t="s">
        <v>11</v>
      </c>
      <c r="B7" s="59" t="s">
        <v>73</v>
      </c>
      <c r="C7" s="73" t="s">
        <v>161</v>
      </c>
      <c r="D7" s="59" t="s">
        <v>162</v>
      </c>
      <c r="E7" s="60" t="s">
        <v>14</v>
      </c>
      <c r="F7" s="74" t="s">
        <v>163</v>
      </c>
      <c r="G7" s="58" t="s">
        <v>139</v>
      </c>
      <c r="H7" s="73" t="s">
        <v>156</v>
      </c>
      <c r="I7" s="75" t="s">
        <v>164</v>
      </c>
      <c r="J7" s="62" t="s">
        <v>165</v>
      </c>
      <c r="K7" s="65"/>
      <c r="L7" s="65"/>
      <c r="M7" s="65"/>
      <c r="N7" s="65"/>
      <c r="O7" s="65"/>
      <c r="P7" s="65"/>
      <c r="Q7" s="65"/>
      <c r="R7" s="65"/>
      <c r="S7" s="65"/>
      <c r="T7" s="65"/>
      <c r="U7" s="65"/>
      <c r="V7" s="66"/>
      <c r="W7" s="76"/>
      <c r="X7" s="68"/>
      <c r="Y7" s="69"/>
      <c r="Z7" s="72"/>
    </row>
    <row r="8" spans="1:29" ht="140.25" hidden="1" customHeight="1" x14ac:dyDescent="0.25">
      <c r="A8" s="59" t="s">
        <v>11</v>
      </c>
      <c r="B8" s="59" t="s">
        <v>73</v>
      </c>
      <c r="C8" s="73" t="s">
        <v>166</v>
      </c>
      <c r="D8" s="59" t="s">
        <v>167</v>
      </c>
      <c r="E8" s="60" t="s">
        <v>20</v>
      </c>
      <c r="F8" s="74" t="s">
        <v>168</v>
      </c>
      <c r="G8" s="58" t="s">
        <v>139</v>
      </c>
      <c r="H8" s="73" t="s">
        <v>169</v>
      </c>
      <c r="I8" s="75" t="s">
        <v>164</v>
      </c>
      <c r="J8" s="62" t="s">
        <v>170</v>
      </c>
      <c r="K8" s="65"/>
      <c r="L8" s="65"/>
      <c r="M8" s="65"/>
      <c r="N8" s="65"/>
      <c r="O8" s="65"/>
      <c r="P8" s="65"/>
      <c r="Q8" s="65"/>
      <c r="R8" s="65"/>
      <c r="S8" s="65"/>
      <c r="T8" s="65"/>
      <c r="U8" s="65"/>
      <c r="V8" s="66"/>
      <c r="W8" s="76"/>
      <c r="X8" s="68"/>
      <c r="Y8" s="69"/>
      <c r="Z8" s="70"/>
    </row>
    <row r="9" spans="1:29" ht="60" hidden="1" customHeight="1" x14ac:dyDescent="0.25">
      <c r="A9" s="59" t="s">
        <v>58</v>
      </c>
      <c r="B9" s="57" t="s">
        <v>6</v>
      </c>
      <c r="C9" s="73" t="s">
        <v>171</v>
      </c>
      <c r="D9" s="59" t="s">
        <v>172</v>
      </c>
      <c r="E9" s="60" t="s">
        <v>14</v>
      </c>
      <c r="F9" s="59" t="s">
        <v>173</v>
      </c>
      <c r="G9" s="58" t="s">
        <v>139</v>
      </c>
      <c r="H9" s="73" t="s">
        <v>169</v>
      </c>
      <c r="I9" s="75" t="s">
        <v>174</v>
      </c>
      <c r="J9" s="62" t="s">
        <v>175</v>
      </c>
      <c r="K9" s="65"/>
      <c r="L9" s="65"/>
      <c r="M9" s="65"/>
      <c r="N9" s="65"/>
      <c r="O9" s="65"/>
      <c r="P9" s="65"/>
      <c r="Q9" s="65"/>
      <c r="R9" s="65"/>
      <c r="S9" s="77"/>
      <c r="T9" s="65"/>
      <c r="U9" s="65"/>
      <c r="V9" s="63"/>
      <c r="W9" s="76"/>
      <c r="X9" s="68"/>
      <c r="Y9" s="69"/>
      <c r="Z9" s="70"/>
    </row>
    <row r="10" spans="1:29" ht="103.5" hidden="1" customHeight="1" x14ac:dyDescent="0.25">
      <c r="A10" s="59" t="s">
        <v>58</v>
      </c>
      <c r="B10" s="57" t="s">
        <v>6</v>
      </c>
      <c r="C10" s="73" t="s">
        <v>176</v>
      </c>
      <c r="D10" s="59" t="s">
        <v>177</v>
      </c>
      <c r="E10" s="60" t="s">
        <v>14</v>
      </c>
      <c r="F10" s="59" t="s">
        <v>178</v>
      </c>
      <c r="G10" s="58" t="s">
        <v>139</v>
      </c>
      <c r="H10" s="73" t="s">
        <v>169</v>
      </c>
      <c r="I10" s="75" t="s">
        <v>164</v>
      </c>
      <c r="J10" s="62" t="s">
        <v>179</v>
      </c>
      <c r="K10" s="65"/>
      <c r="L10" s="65"/>
      <c r="M10" s="65"/>
      <c r="N10" s="65"/>
      <c r="O10" s="65"/>
      <c r="P10" s="65"/>
      <c r="Q10" s="65"/>
      <c r="R10" s="65"/>
      <c r="S10" s="78"/>
      <c r="T10" s="65"/>
      <c r="U10" s="65"/>
      <c r="V10" s="63"/>
      <c r="W10" s="76"/>
      <c r="X10" s="68"/>
      <c r="Y10" s="69"/>
      <c r="Z10" s="79"/>
    </row>
    <row r="11" spans="1:29" ht="102.75" hidden="1" customHeight="1" x14ac:dyDescent="0.25">
      <c r="A11" s="57" t="s">
        <v>46</v>
      </c>
      <c r="B11" s="57" t="s">
        <v>56</v>
      </c>
      <c r="C11" s="73" t="s">
        <v>180</v>
      </c>
      <c r="D11" s="59" t="s">
        <v>181</v>
      </c>
      <c r="E11" s="60" t="s">
        <v>14</v>
      </c>
      <c r="F11" s="59" t="s">
        <v>182</v>
      </c>
      <c r="G11" s="58" t="s">
        <v>139</v>
      </c>
      <c r="H11" s="73" t="s">
        <v>140</v>
      </c>
      <c r="I11" s="75" t="s">
        <v>183</v>
      </c>
      <c r="J11" s="62" t="s">
        <v>184</v>
      </c>
      <c r="K11" s="80"/>
      <c r="L11" s="80"/>
      <c r="M11" s="81">
        <v>85</v>
      </c>
      <c r="N11" s="57"/>
      <c r="O11" s="57"/>
      <c r="P11" s="81">
        <v>85</v>
      </c>
      <c r="Q11" s="57"/>
      <c r="R11" s="57"/>
      <c r="S11" s="57"/>
      <c r="T11" s="57"/>
      <c r="U11" s="57"/>
      <c r="V11" s="57"/>
      <c r="W11" s="82"/>
      <c r="X11" s="68"/>
      <c r="Y11" s="69">
        <v>45166</v>
      </c>
      <c r="Z11" s="83" t="s">
        <v>185</v>
      </c>
    </row>
    <row r="12" spans="1:29" ht="60" hidden="1" customHeight="1" x14ac:dyDescent="0.25">
      <c r="A12" s="57" t="s">
        <v>46</v>
      </c>
      <c r="B12" s="57" t="s">
        <v>56</v>
      </c>
      <c r="C12" s="73" t="s">
        <v>186</v>
      </c>
      <c r="D12" s="59" t="s">
        <v>187</v>
      </c>
      <c r="E12" s="60" t="s">
        <v>20</v>
      </c>
      <c r="F12" s="59" t="s">
        <v>188</v>
      </c>
      <c r="G12" s="58" t="s">
        <v>189</v>
      </c>
      <c r="H12" s="73" t="s">
        <v>148</v>
      </c>
      <c r="I12" s="75" t="s">
        <v>190</v>
      </c>
      <c r="J12" s="62" t="s">
        <v>191</v>
      </c>
      <c r="K12" s="63"/>
      <c r="L12" s="63"/>
      <c r="M12" s="63"/>
      <c r="N12" s="84">
        <v>5461</v>
      </c>
      <c r="O12" s="65"/>
      <c r="P12" s="65"/>
      <c r="Q12" s="65"/>
      <c r="R12" s="65"/>
      <c r="S12" s="65"/>
      <c r="T12" s="65"/>
      <c r="U12" s="65"/>
      <c r="V12" s="63"/>
      <c r="W12" s="85" t="s">
        <v>192</v>
      </c>
      <c r="X12" s="68" t="s">
        <v>10</v>
      </c>
      <c r="Y12" s="69">
        <v>45056</v>
      </c>
      <c r="Z12" s="83" t="s">
        <v>193</v>
      </c>
    </row>
    <row r="13" spans="1:29" ht="60" hidden="1" customHeight="1" x14ac:dyDescent="0.25">
      <c r="A13" s="57" t="s">
        <v>46</v>
      </c>
      <c r="B13" s="57" t="s">
        <v>56</v>
      </c>
      <c r="C13" s="73" t="s">
        <v>194</v>
      </c>
      <c r="D13" s="59" t="s">
        <v>195</v>
      </c>
      <c r="E13" s="60" t="s">
        <v>20</v>
      </c>
      <c r="F13" s="59" t="s">
        <v>196</v>
      </c>
      <c r="G13" s="58" t="s">
        <v>139</v>
      </c>
      <c r="H13" s="73" t="s">
        <v>156</v>
      </c>
      <c r="I13" s="75" t="s">
        <v>197</v>
      </c>
      <c r="J13" s="62" t="s">
        <v>198</v>
      </c>
      <c r="K13" s="65"/>
      <c r="L13" s="65"/>
      <c r="M13" s="65"/>
      <c r="N13" s="65"/>
      <c r="O13" s="65"/>
      <c r="P13" s="65"/>
      <c r="Q13" s="65"/>
      <c r="R13" s="65"/>
      <c r="S13" s="65"/>
      <c r="T13" s="65"/>
      <c r="U13" s="65"/>
      <c r="V13" s="63"/>
      <c r="W13" s="60"/>
      <c r="X13" s="68"/>
      <c r="Y13" s="69">
        <v>45166</v>
      </c>
      <c r="Z13" s="83" t="s">
        <v>199</v>
      </c>
    </row>
    <row r="14" spans="1:29" ht="91.8" hidden="1" x14ac:dyDescent="0.25">
      <c r="A14" s="57" t="s">
        <v>52</v>
      </c>
      <c r="B14" s="57" t="s">
        <v>66</v>
      </c>
      <c r="C14" s="73" t="s">
        <v>200</v>
      </c>
      <c r="D14" s="59" t="s">
        <v>201</v>
      </c>
      <c r="E14" s="60" t="s">
        <v>14</v>
      </c>
      <c r="F14" s="86" t="s">
        <v>202</v>
      </c>
      <c r="G14" s="58" t="s">
        <v>139</v>
      </c>
      <c r="H14" s="58" t="s">
        <v>169</v>
      </c>
      <c r="I14" s="58" t="s">
        <v>197</v>
      </c>
      <c r="J14" s="87" t="s">
        <v>203</v>
      </c>
      <c r="K14" s="88"/>
      <c r="L14" s="88"/>
      <c r="M14" s="89"/>
      <c r="N14" s="89"/>
      <c r="O14" s="89"/>
      <c r="P14" s="89"/>
      <c r="Q14" s="90"/>
      <c r="R14" s="91"/>
      <c r="S14" s="91"/>
      <c r="T14" s="91"/>
      <c r="U14" s="91"/>
      <c r="V14" s="92"/>
      <c r="W14" s="93"/>
      <c r="X14" s="68"/>
      <c r="Y14" s="69"/>
      <c r="Z14" s="70"/>
    </row>
    <row r="15" spans="1:29" ht="285.60000000000002" hidden="1" x14ac:dyDescent="0.25">
      <c r="A15" s="57" t="s">
        <v>52</v>
      </c>
      <c r="B15" s="57" t="s">
        <v>66</v>
      </c>
      <c r="C15" s="73" t="s">
        <v>204</v>
      </c>
      <c r="D15" s="59" t="s">
        <v>205</v>
      </c>
      <c r="E15" s="60" t="s">
        <v>14</v>
      </c>
      <c r="F15" s="94" t="s">
        <v>206</v>
      </c>
      <c r="G15" s="58" t="s">
        <v>139</v>
      </c>
      <c r="H15" s="58" t="s">
        <v>207</v>
      </c>
      <c r="I15" s="58" t="s">
        <v>208</v>
      </c>
      <c r="J15" s="87" t="s">
        <v>209</v>
      </c>
      <c r="K15" s="78">
        <v>0</v>
      </c>
      <c r="L15" s="78">
        <v>5.5555555559999997E-2</v>
      </c>
      <c r="M15" s="78">
        <v>1.8518518519999999E-2</v>
      </c>
      <c r="N15" s="78">
        <v>9.6296296300000001E-2</v>
      </c>
      <c r="O15" s="57"/>
      <c r="P15" s="57"/>
      <c r="Q15" s="57"/>
      <c r="R15" s="57"/>
      <c r="S15" s="57"/>
      <c r="T15" s="57"/>
      <c r="U15" s="57"/>
      <c r="V15" s="57"/>
      <c r="W15" s="93" t="s">
        <v>210</v>
      </c>
      <c r="X15" s="68"/>
      <c r="Y15" s="69"/>
      <c r="Z15" s="70"/>
    </row>
    <row r="16" spans="1:29" ht="123" hidden="1" customHeight="1" x14ac:dyDescent="0.25">
      <c r="A16" s="57" t="s">
        <v>28</v>
      </c>
      <c r="B16" s="59" t="s">
        <v>60</v>
      </c>
      <c r="C16" s="58" t="s">
        <v>211</v>
      </c>
      <c r="D16" s="59" t="s">
        <v>212</v>
      </c>
      <c r="E16" s="60" t="s">
        <v>14</v>
      </c>
      <c r="F16" s="62" t="s">
        <v>213</v>
      </c>
      <c r="G16" s="58" t="s">
        <v>139</v>
      </c>
      <c r="H16" s="58" t="s">
        <v>140</v>
      </c>
      <c r="I16" s="59" t="s">
        <v>183</v>
      </c>
      <c r="J16" s="62" t="s">
        <v>214</v>
      </c>
      <c r="K16" s="80"/>
      <c r="L16" s="80"/>
      <c r="M16" s="57"/>
      <c r="N16" s="57"/>
      <c r="O16" s="57"/>
      <c r="P16" s="57"/>
      <c r="Q16" s="57"/>
      <c r="R16" s="57"/>
      <c r="S16" s="57"/>
      <c r="T16" s="57"/>
      <c r="U16" s="57"/>
      <c r="V16" s="57"/>
      <c r="W16" s="76"/>
      <c r="X16" s="68"/>
      <c r="Y16" s="69"/>
      <c r="Z16" s="70"/>
      <c r="AB16" s="95"/>
      <c r="AC16" s="95"/>
    </row>
    <row r="17" spans="1:28" ht="98.25" hidden="1" customHeight="1" x14ac:dyDescent="0.25">
      <c r="A17" s="57" t="s">
        <v>28</v>
      </c>
      <c r="B17" s="59" t="s">
        <v>60</v>
      </c>
      <c r="C17" s="58" t="s">
        <v>215</v>
      </c>
      <c r="D17" s="59" t="s">
        <v>216</v>
      </c>
      <c r="E17" s="60" t="s">
        <v>20</v>
      </c>
      <c r="F17" s="59" t="s">
        <v>217</v>
      </c>
      <c r="G17" s="58" t="s">
        <v>139</v>
      </c>
      <c r="H17" s="58" t="s">
        <v>140</v>
      </c>
      <c r="I17" s="59" t="s">
        <v>183</v>
      </c>
      <c r="J17" s="96" t="s">
        <v>218</v>
      </c>
      <c r="K17" s="80"/>
      <c r="L17" s="80"/>
      <c r="M17" s="57"/>
      <c r="N17" s="57"/>
      <c r="O17" s="57"/>
      <c r="P17" s="57"/>
      <c r="Q17" s="57"/>
      <c r="R17" s="57"/>
      <c r="S17" s="57"/>
      <c r="T17" s="57"/>
      <c r="U17" s="57"/>
      <c r="V17" s="97"/>
      <c r="W17" s="76"/>
      <c r="X17" s="68"/>
      <c r="Y17" s="69"/>
      <c r="Z17" s="70"/>
      <c r="AB17" s="95"/>
    </row>
    <row r="18" spans="1:28" ht="70.5" hidden="1" customHeight="1" x14ac:dyDescent="0.25">
      <c r="A18" s="57" t="s">
        <v>28</v>
      </c>
      <c r="B18" s="59" t="s">
        <v>62</v>
      </c>
      <c r="C18" s="58" t="s">
        <v>219</v>
      </c>
      <c r="D18" s="59" t="s">
        <v>220</v>
      </c>
      <c r="E18" s="60" t="s">
        <v>14</v>
      </c>
      <c r="F18" s="59" t="s">
        <v>221</v>
      </c>
      <c r="G18" s="58" t="s">
        <v>139</v>
      </c>
      <c r="H18" s="58" t="s">
        <v>222</v>
      </c>
      <c r="I18" s="75" t="s">
        <v>223</v>
      </c>
      <c r="J18" s="96" t="s">
        <v>224</v>
      </c>
      <c r="K18" s="80"/>
      <c r="L18" s="80"/>
      <c r="M18" s="98">
        <v>0.96399999999999997</v>
      </c>
      <c r="N18" s="80"/>
      <c r="O18" s="80"/>
      <c r="P18" s="98"/>
      <c r="Q18" s="80"/>
      <c r="R18" s="80"/>
      <c r="S18" s="98"/>
      <c r="T18" s="80"/>
      <c r="U18" s="80"/>
      <c r="V18" s="97"/>
      <c r="W18" s="99" t="s">
        <v>225</v>
      </c>
      <c r="X18" s="68"/>
      <c r="Y18" s="69"/>
      <c r="Z18" s="70"/>
    </row>
    <row r="19" spans="1:28" ht="75.75" hidden="1" customHeight="1" x14ac:dyDescent="0.25">
      <c r="A19" s="57" t="s">
        <v>28</v>
      </c>
      <c r="B19" s="59" t="s">
        <v>62</v>
      </c>
      <c r="C19" s="58" t="s">
        <v>226</v>
      </c>
      <c r="D19" s="59" t="s">
        <v>227</v>
      </c>
      <c r="E19" s="60" t="s">
        <v>20</v>
      </c>
      <c r="F19" s="59" t="s">
        <v>228</v>
      </c>
      <c r="G19" s="58" t="s">
        <v>139</v>
      </c>
      <c r="H19" s="58" t="s">
        <v>229</v>
      </c>
      <c r="I19" s="75" t="s">
        <v>230</v>
      </c>
      <c r="J19" s="96" t="s">
        <v>231</v>
      </c>
      <c r="K19" s="65"/>
      <c r="L19" s="65"/>
      <c r="M19" s="65"/>
      <c r="N19" s="65"/>
      <c r="O19" s="65"/>
      <c r="P19" s="65"/>
      <c r="Q19" s="65"/>
      <c r="R19" s="65"/>
      <c r="S19" s="65"/>
      <c r="T19" s="65"/>
      <c r="U19" s="65"/>
      <c r="V19" s="66"/>
      <c r="W19" s="76"/>
      <c r="X19" s="68"/>
      <c r="Y19" s="69"/>
      <c r="Z19" s="100"/>
    </row>
    <row r="20" spans="1:28" ht="90.75" hidden="1" customHeight="1" x14ac:dyDescent="0.25">
      <c r="A20" s="57" t="s">
        <v>28</v>
      </c>
      <c r="B20" s="59" t="s">
        <v>62</v>
      </c>
      <c r="C20" s="58" t="s">
        <v>232</v>
      </c>
      <c r="D20" s="59" t="s">
        <v>233</v>
      </c>
      <c r="E20" s="60" t="s">
        <v>20</v>
      </c>
      <c r="F20" s="59" t="s">
        <v>234</v>
      </c>
      <c r="G20" s="58" t="s">
        <v>139</v>
      </c>
      <c r="H20" s="58" t="s">
        <v>229</v>
      </c>
      <c r="I20" s="75" t="s">
        <v>230</v>
      </c>
      <c r="J20" s="96" t="s">
        <v>235</v>
      </c>
      <c r="K20" s="65"/>
      <c r="L20" s="65"/>
      <c r="M20" s="65"/>
      <c r="N20" s="65"/>
      <c r="O20" s="65"/>
      <c r="P20" s="65"/>
      <c r="Q20" s="64"/>
      <c r="R20" s="65"/>
      <c r="S20" s="65"/>
      <c r="T20" s="65"/>
      <c r="U20" s="65"/>
      <c r="V20" s="101"/>
      <c r="W20" s="76"/>
      <c r="X20" s="68"/>
      <c r="Y20" s="69"/>
      <c r="Z20" s="70"/>
    </row>
    <row r="21" spans="1:28" ht="74.25" customHeight="1" x14ac:dyDescent="0.25">
      <c r="A21" s="57" t="s">
        <v>17</v>
      </c>
      <c r="B21" s="57" t="s">
        <v>35</v>
      </c>
      <c r="C21" s="96" t="s">
        <v>236</v>
      </c>
      <c r="D21" s="62" t="s">
        <v>237</v>
      </c>
      <c r="E21" s="60" t="s">
        <v>14</v>
      </c>
      <c r="F21" s="62" t="s">
        <v>238</v>
      </c>
      <c r="G21" s="58" t="s">
        <v>139</v>
      </c>
      <c r="H21" s="96" t="s">
        <v>239</v>
      </c>
      <c r="I21" s="75" t="s">
        <v>240</v>
      </c>
      <c r="J21" s="62" t="s">
        <v>241</v>
      </c>
      <c r="K21" s="102">
        <v>0.1</v>
      </c>
      <c r="L21" s="102">
        <v>0.28599999999999998</v>
      </c>
      <c r="M21" s="103">
        <v>0.23799999999999999</v>
      </c>
      <c r="N21" s="102">
        <v>0.24099999999999999</v>
      </c>
      <c r="O21" s="102">
        <v>0.6</v>
      </c>
      <c r="P21" s="104">
        <v>0.45700000000000002</v>
      </c>
      <c r="Q21" s="105">
        <v>0.70199999999999996</v>
      </c>
      <c r="R21" s="106">
        <v>0.80500000000000005</v>
      </c>
      <c r="S21" s="107">
        <v>1</v>
      </c>
      <c r="T21" s="64">
        <v>0.89500000000000002</v>
      </c>
      <c r="U21" s="64">
        <v>1</v>
      </c>
      <c r="V21" s="66"/>
      <c r="W21" s="108" t="s">
        <v>242</v>
      </c>
      <c r="X21" s="68"/>
      <c r="Y21" s="69"/>
      <c r="Z21" s="70" t="s">
        <v>243</v>
      </c>
    </row>
    <row r="22" spans="1:28" ht="103.5" customHeight="1" x14ac:dyDescent="0.25">
      <c r="A22" s="57" t="s">
        <v>17</v>
      </c>
      <c r="B22" s="57" t="s">
        <v>35</v>
      </c>
      <c r="C22" s="96" t="s">
        <v>244</v>
      </c>
      <c r="D22" s="62" t="s">
        <v>245</v>
      </c>
      <c r="E22" s="60" t="s">
        <v>14</v>
      </c>
      <c r="F22" s="62" t="s">
        <v>246</v>
      </c>
      <c r="G22" s="96" t="s">
        <v>247</v>
      </c>
      <c r="H22" s="96" t="s">
        <v>239</v>
      </c>
      <c r="I22" s="75" t="s">
        <v>248</v>
      </c>
      <c r="J22" s="62" t="s">
        <v>249</v>
      </c>
      <c r="K22" s="109">
        <v>11</v>
      </c>
      <c r="L22" s="109">
        <v>16.2</v>
      </c>
      <c r="M22" s="109">
        <v>19.3</v>
      </c>
      <c r="N22" s="109">
        <v>16.2</v>
      </c>
      <c r="O22" s="109">
        <v>16.8</v>
      </c>
      <c r="P22" s="110">
        <v>16.399999999999999</v>
      </c>
      <c r="Q22" s="111">
        <v>16</v>
      </c>
      <c r="R22" s="111">
        <v>12.4</v>
      </c>
      <c r="S22" s="77">
        <v>14.2</v>
      </c>
      <c r="T22" s="77">
        <v>16</v>
      </c>
      <c r="U22" s="77">
        <v>16.8</v>
      </c>
      <c r="V22" s="60"/>
      <c r="W22" s="108" t="s">
        <v>242</v>
      </c>
      <c r="X22" s="68"/>
      <c r="Y22" s="69"/>
      <c r="Z22" s="70" t="s">
        <v>250</v>
      </c>
    </row>
    <row r="23" spans="1:28" ht="37.5" hidden="1" customHeight="1" x14ac:dyDescent="0.25">
      <c r="A23" s="57" t="s">
        <v>23</v>
      </c>
      <c r="B23" s="57" t="s">
        <v>44</v>
      </c>
      <c r="C23" s="58" t="s">
        <v>251</v>
      </c>
      <c r="D23" s="59" t="s">
        <v>252</v>
      </c>
      <c r="E23" s="60" t="s">
        <v>14</v>
      </c>
      <c r="F23" s="59" t="s">
        <v>253</v>
      </c>
      <c r="G23" s="58" t="s">
        <v>139</v>
      </c>
      <c r="H23" s="58" t="s">
        <v>156</v>
      </c>
      <c r="I23" s="57" t="s">
        <v>254</v>
      </c>
      <c r="J23" s="112"/>
      <c r="K23" s="65"/>
      <c r="L23" s="65"/>
      <c r="M23" s="65"/>
      <c r="N23" s="65"/>
      <c r="O23" s="65"/>
      <c r="P23" s="65"/>
      <c r="Q23" s="65"/>
      <c r="R23" s="65"/>
      <c r="S23" s="65"/>
      <c r="T23" s="65"/>
      <c r="U23" s="65"/>
      <c r="V23" s="71"/>
      <c r="W23" s="113"/>
      <c r="X23" s="114"/>
      <c r="Y23" s="72"/>
      <c r="Z23" s="115"/>
    </row>
    <row r="24" spans="1:28" ht="37.5" hidden="1" customHeight="1" x14ac:dyDescent="0.25">
      <c r="A24" s="57" t="s">
        <v>23</v>
      </c>
      <c r="B24" s="57" t="s">
        <v>44</v>
      </c>
      <c r="C24" s="58" t="s">
        <v>255</v>
      </c>
      <c r="D24" s="59" t="s">
        <v>256</v>
      </c>
      <c r="E24" s="60" t="s">
        <v>14</v>
      </c>
      <c r="F24" s="59" t="s">
        <v>257</v>
      </c>
      <c r="G24" s="58" t="s">
        <v>139</v>
      </c>
      <c r="H24" s="58" t="s">
        <v>229</v>
      </c>
      <c r="I24" s="57" t="s">
        <v>254</v>
      </c>
      <c r="J24" s="112"/>
      <c r="K24" s="65"/>
      <c r="L24" s="65"/>
      <c r="M24" s="65"/>
      <c r="N24" s="65"/>
      <c r="O24" s="65"/>
      <c r="P24" s="65"/>
      <c r="Q24" s="65"/>
      <c r="R24" s="65"/>
      <c r="S24" s="65"/>
      <c r="T24" s="65"/>
      <c r="U24" s="65"/>
      <c r="V24" s="71"/>
      <c r="W24" s="113"/>
      <c r="X24" s="114"/>
      <c r="Y24" s="72"/>
      <c r="Z24" s="115"/>
    </row>
    <row r="25" spans="1:28" ht="76.5" hidden="1" customHeight="1" x14ac:dyDescent="0.25">
      <c r="A25" s="57" t="s">
        <v>23</v>
      </c>
      <c r="B25" s="57" t="s">
        <v>44</v>
      </c>
      <c r="C25" s="58" t="s">
        <v>258</v>
      </c>
      <c r="D25" s="59" t="s">
        <v>259</v>
      </c>
      <c r="E25" s="60" t="s">
        <v>14</v>
      </c>
      <c r="F25" s="57" t="s">
        <v>260</v>
      </c>
      <c r="G25" s="57" t="s">
        <v>261</v>
      </c>
      <c r="H25" s="58" t="s">
        <v>207</v>
      </c>
      <c r="I25" s="58" t="s">
        <v>262</v>
      </c>
      <c r="J25" s="116" t="s">
        <v>263</v>
      </c>
      <c r="K25" s="78">
        <v>0</v>
      </c>
      <c r="L25" s="78">
        <v>8.3299999999999999E-2</v>
      </c>
      <c r="M25" s="78">
        <v>0.25</v>
      </c>
      <c r="N25" s="58" t="s">
        <v>264</v>
      </c>
      <c r="O25" s="57"/>
      <c r="P25" s="57"/>
      <c r="Q25" s="57"/>
      <c r="R25" s="57"/>
      <c r="S25" s="57"/>
      <c r="T25" s="57"/>
      <c r="U25" s="57"/>
      <c r="V25" s="57"/>
      <c r="W25" s="117" t="s">
        <v>265</v>
      </c>
      <c r="X25" s="68"/>
      <c r="Y25" s="69">
        <v>45037</v>
      </c>
      <c r="Z25" s="70" t="s">
        <v>266</v>
      </c>
    </row>
    <row r="26" spans="1:28" ht="76.5" hidden="1" customHeight="1" x14ac:dyDescent="0.25">
      <c r="A26" s="57" t="s">
        <v>23</v>
      </c>
      <c r="B26" s="57" t="s">
        <v>44</v>
      </c>
      <c r="C26" s="58" t="s">
        <v>267</v>
      </c>
      <c r="D26" s="59" t="s">
        <v>268</v>
      </c>
      <c r="E26" s="60" t="s">
        <v>14</v>
      </c>
      <c r="F26" s="57" t="s">
        <v>269</v>
      </c>
      <c r="G26" s="57" t="s">
        <v>261</v>
      </c>
      <c r="H26" s="58" t="s">
        <v>229</v>
      </c>
      <c r="I26" s="57" t="s">
        <v>270</v>
      </c>
      <c r="J26" s="118"/>
      <c r="K26" s="65"/>
      <c r="L26" s="65"/>
      <c r="M26" s="65"/>
      <c r="N26" s="65"/>
      <c r="O26" s="65"/>
      <c r="P26" s="65"/>
      <c r="Q26" s="65"/>
      <c r="R26" s="65"/>
      <c r="S26" s="65"/>
      <c r="T26" s="65"/>
      <c r="U26" s="65"/>
      <c r="V26" s="65"/>
      <c r="W26" s="113"/>
      <c r="X26" s="68"/>
      <c r="Y26" s="119"/>
      <c r="Z26" s="70"/>
    </row>
    <row r="27" spans="1:28" ht="76.5" hidden="1" customHeight="1" x14ac:dyDescent="0.25">
      <c r="A27" s="57" t="s">
        <v>23</v>
      </c>
      <c r="B27" s="57" t="s">
        <v>44</v>
      </c>
      <c r="C27" s="58" t="s">
        <v>271</v>
      </c>
      <c r="D27" s="59" t="s">
        <v>272</v>
      </c>
      <c r="E27" s="60" t="s">
        <v>14</v>
      </c>
      <c r="F27" s="57" t="s">
        <v>273</v>
      </c>
      <c r="G27" s="57" t="s">
        <v>261</v>
      </c>
      <c r="H27" s="58" t="s">
        <v>229</v>
      </c>
      <c r="I27" s="57" t="s">
        <v>270</v>
      </c>
      <c r="J27" s="118"/>
      <c r="K27" s="65"/>
      <c r="L27" s="65"/>
      <c r="M27" s="65"/>
      <c r="N27" s="65"/>
      <c r="O27" s="65"/>
      <c r="P27" s="65"/>
      <c r="Q27" s="65"/>
      <c r="R27" s="65"/>
      <c r="S27" s="65"/>
      <c r="T27" s="65"/>
      <c r="U27" s="65"/>
      <c r="V27" s="65"/>
      <c r="W27" s="113"/>
      <c r="X27" s="68"/>
      <c r="Y27" s="119"/>
      <c r="Z27" s="70"/>
    </row>
    <row r="28" spans="1:28" ht="100.5" hidden="1" customHeight="1" x14ac:dyDescent="0.25">
      <c r="A28" s="57" t="s">
        <v>23</v>
      </c>
      <c r="B28" s="57" t="s">
        <v>53</v>
      </c>
      <c r="C28" s="58" t="s">
        <v>274</v>
      </c>
      <c r="D28" s="59" t="s">
        <v>275</v>
      </c>
      <c r="E28" s="60" t="s">
        <v>20</v>
      </c>
      <c r="F28" s="59" t="s">
        <v>276</v>
      </c>
      <c r="G28" s="58" t="s">
        <v>139</v>
      </c>
      <c r="H28" s="58" t="s">
        <v>277</v>
      </c>
      <c r="I28" s="75" t="s">
        <v>278</v>
      </c>
      <c r="J28" s="62" t="s">
        <v>279</v>
      </c>
      <c r="K28" s="65"/>
      <c r="L28" s="65"/>
      <c r="M28" s="65"/>
      <c r="N28" s="65"/>
      <c r="O28" s="65"/>
      <c r="P28" s="65"/>
      <c r="Q28" s="65"/>
      <c r="R28" s="65"/>
      <c r="S28" s="65"/>
      <c r="T28" s="65"/>
      <c r="U28" s="65"/>
      <c r="V28" s="66"/>
      <c r="W28" s="120"/>
      <c r="X28" s="68"/>
      <c r="Y28" s="69"/>
      <c r="Z28" s="70"/>
    </row>
    <row r="29" spans="1:28" ht="61.5" hidden="1" customHeight="1" x14ac:dyDescent="0.25">
      <c r="A29" s="59" t="s">
        <v>49</v>
      </c>
      <c r="B29" s="59" t="s">
        <v>63</v>
      </c>
      <c r="C29" s="96" t="s">
        <v>280</v>
      </c>
      <c r="D29" s="62" t="s">
        <v>281</v>
      </c>
      <c r="E29" s="60" t="s">
        <v>20</v>
      </c>
      <c r="F29" s="62" t="s">
        <v>282</v>
      </c>
      <c r="G29" s="58" t="s">
        <v>139</v>
      </c>
      <c r="H29" s="58" t="s">
        <v>277</v>
      </c>
      <c r="I29" s="97" t="s">
        <v>283</v>
      </c>
      <c r="J29" s="121" t="s">
        <v>284</v>
      </c>
      <c r="K29" s="58" t="s">
        <v>284</v>
      </c>
      <c r="L29" s="58">
        <v>0</v>
      </c>
      <c r="M29" s="78">
        <v>1</v>
      </c>
      <c r="N29" s="58">
        <v>0</v>
      </c>
      <c r="O29" s="65"/>
      <c r="P29" s="65"/>
      <c r="Q29" s="65"/>
      <c r="R29" s="65"/>
      <c r="S29" s="65"/>
      <c r="T29" s="65"/>
      <c r="U29" s="65"/>
      <c r="V29" s="122"/>
      <c r="W29" s="123" t="s">
        <v>285</v>
      </c>
      <c r="X29" s="68"/>
      <c r="Y29" s="69"/>
      <c r="Z29" s="121" t="s">
        <v>286</v>
      </c>
    </row>
    <row r="30" spans="1:28" ht="67.5" hidden="1" customHeight="1" x14ac:dyDescent="0.25">
      <c r="A30" s="59" t="s">
        <v>49</v>
      </c>
      <c r="B30" s="59" t="s">
        <v>63</v>
      </c>
      <c r="C30" s="96" t="s">
        <v>287</v>
      </c>
      <c r="D30" s="62" t="s">
        <v>288</v>
      </c>
      <c r="E30" s="60" t="s">
        <v>20</v>
      </c>
      <c r="F30" s="62" t="s">
        <v>289</v>
      </c>
      <c r="G30" s="58" t="s">
        <v>139</v>
      </c>
      <c r="H30" s="58" t="s">
        <v>277</v>
      </c>
      <c r="I30" s="97" t="s">
        <v>283</v>
      </c>
      <c r="J30" s="121" t="s">
        <v>290</v>
      </c>
      <c r="K30" s="58" t="s">
        <v>290</v>
      </c>
      <c r="L30" s="58">
        <v>0</v>
      </c>
      <c r="M30" s="58">
        <v>0</v>
      </c>
      <c r="N30" s="58">
        <v>0</v>
      </c>
      <c r="O30" s="65"/>
      <c r="P30" s="65"/>
      <c r="Q30" s="65"/>
      <c r="R30" s="65"/>
      <c r="S30" s="65"/>
      <c r="T30" s="65"/>
      <c r="U30" s="65"/>
      <c r="V30" s="124"/>
      <c r="W30" s="125" t="s">
        <v>291</v>
      </c>
      <c r="X30" s="68"/>
      <c r="Y30" s="69"/>
      <c r="Z30" s="126" t="s">
        <v>292</v>
      </c>
    </row>
    <row r="31" spans="1:28" ht="74.25" hidden="1" customHeight="1" x14ac:dyDescent="0.25">
      <c r="A31" s="59" t="s">
        <v>49</v>
      </c>
      <c r="B31" s="59" t="s">
        <v>63</v>
      </c>
      <c r="C31" s="96" t="s">
        <v>293</v>
      </c>
      <c r="D31" s="62" t="s">
        <v>294</v>
      </c>
      <c r="E31" s="60" t="s">
        <v>14</v>
      </c>
      <c r="F31" s="62" t="s">
        <v>295</v>
      </c>
      <c r="G31" s="58" t="s">
        <v>139</v>
      </c>
      <c r="H31" s="58" t="s">
        <v>277</v>
      </c>
      <c r="I31" s="97" t="s">
        <v>296</v>
      </c>
      <c r="J31" s="112" t="s">
        <v>297</v>
      </c>
      <c r="K31" s="58">
        <v>0</v>
      </c>
      <c r="L31" s="58">
        <v>0</v>
      </c>
      <c r="M31" s="58">
        <v>0</v>
      </c>
      <c r="N31" s="65"/>
      <c r="O31" s="65"/>
      <c r="P31" s="65"/>
      <c r="Q31" s="65"/>
      <c r="R31" s="65"/>
      <c r="S31" s="65"/>
      <c r="T31" s="65"/>
      <c r="U31" s="65"/>
      <c r="V31" s="122"/>
      <c r="W31" s="125" t="s">
        <v>298</v>
      </c>
      <c r="X31" s="68"/>
      <c r="Y31" s="69"/>
      <c r="Z31" s="100"/>
    </row>
    <row r="32" spans="1:28" ht="75" hidden="1" customHeight="1" x14ac:dyDescent="0.25">
      <c r="A32" s="59" t="s">
        <v>49</v>
      </c>
      <c r="B32" s="59" t="s">
        <v>75</v>
      </c>
      <c r="C32" s="73" t="s">
        <v>299</v>
      </c>
      <c r="D32" s="74" t="s">
        <v>300</v>
      </c>
      <c r="E32" s="60" t="s">
        <v>14</v>
      </c>
      <c r="F32" s="127" t="s">
        <v>301</v>
      </c>
      <c r="G32" s="58" t="s">
        <v>139</v>
      </c>
      <c r="H32" s="60" t="s">
        <v>207</v>
      </c>
      <c r="I32" s="97">
        <v>0</v>
      </c>
      <c r="J32" s="121" t="s">
        <v>302</v>
      </c>
      <c r="K32" s="58">
        <v>0</v>
      </c>
      <c r="L32" s="58">
        <v>4.0000000000000001E-3</v>
      </c>
      <c r="M32" s="58">
        <v>0</v>
      </c>
      <c r="N32" s="57"/>
      <c r="O32" s="57"/>
      <c r="P32" s="57"/>
      <c r="Q32" s="58"/>
      <c r="R32" s="58"/>
      <c r="S32" s="58"/>
      <c r="T32" s="58"/>
      <c r="U32" s="58"/>
      <c r="V32" s="128"/>
      <c r="W32" s="123" t="s">
        <v>303</v>
      </c>
      <c r="X32" s="68"/>
      <c r="Y32" s="69"/>
      <c r="Z32" s="70"/>
    </row>
    <row r="33" spans="1:26" ht="75.75" hidden="1" customHeight="1" x14ac:dyDescent="0.25">
      <c r="A33" s="59" t="s">
        <v>49</v>
      </c>
      <c r="B33" s="59" t="s">
        <v>75</v>
      </c>
      <c r="C33" s="73" t="s">
        <v>304</v>
      </c>
      <c r="D33" s="74" t="s">
        <v>305</v>
      </c>
      <c r="E33" s="60" t="s">
        <v>14</v>
      </c>
      <c r="F33" s="127" t="s">
        <v>306</v>
      </c>
      <c r="G33" s="58" t="s">
        <v>139</v>
      </c>
      <c r="H33" s="60" t="s">
        <v>207</v>
      </c>
      <c r="I33" s="97">
        <v>0</v>
      </c>
      <c r="J33" s="121" t="s">
        <v>302</v>
      </c>
      <c r="K33" s="58">
        <v>0</v>
      </c>
      <c r="L33" s="58">
        <v>1E-4</v>
      </c>
      <c r="M33" s="58">
        <v>0</v>
      </c>
      <c r="N33" s="57"/>
      <c r="O33" s="57"/>
      <c r="P33" s="57"/>
      <c r="Q33" s="58"/>
      <c r="R33" s="58"/>
      <c r="S33" s="58"/>
      <c r="T33" s="58"/>
      <c r="U33" s="58"/>
      <c r="V33" s="128"/>
      <c r="W33" s="123" t="s">
        <v>303</v>
      </c>
      <c r="X33" s="68"/>
      <c r="Y33" s="69"/>
      <c r="Z33" s="70"/>
    </row>
    <row r="34" spans="1:26" ht="62.25" hidden="1" customHeight="1" x14ac:dyDescent="0.25">
      <c r="A34" s="59" t="s">
        <v>49</v>
      </c>
      <c r="B34" s="59" t="s">
        <v>75</v>
      </c>
      <c r="C34" s="73" t="s">
        <v>307</v>
      </c>
      <c r="D34" s="74" t="s">
        <v>308</v>
      </c>
      <c r="E34" s="60" t="s">
        <v>14</v>
      </c>
      <c r="F34" s="127" t="s">
        <v>309</v>
      </c>
      <c r="G34" s="58" t="s">
        <v>139</v>
      </c>
      <c r="H34" s="60" t="s">
        <v>169</v>
      </c>
      <c r="I34" s="97">
        <v>0</v>
      </c>
      <c r="J34" s="121" t="s">
        <v>302</v>
      </c>
      <c r="K34" s="58">
        <v>0</v>
      </c>
      <c r="L34" s="58">
        <v>0</v>
      </c>
      <c r="M34" s="58">
        <v>0</v>
      </c>
      <c r="N34" s="65"/>
      <c r="O34" s="65"/>
      <c r="P34" s="65"/>
      <c r="Q34" s="65"/>
      <c r="R34" s="65"/>
      <c r="S34" s="65"/>
      <c r="T34" s="65"/>
      <c r="U34" s="65"/>
      <c r="V34" s="129"/>
      <c r="W34" s="123" t="s">
        <v>303</v>
      </c>
      <c r="X34" s="68"/>
      <c r="Y34" s="69"/>
      <c r="Z34" s="72"/>
    </row>
    <row r="35" spans="1:26" ht="72.75" hidden="1" customHeight="1" x14ac:dyDescent="0.25">
      <c r="A35" s="59" t="s">
        <v>49</v>
      </c>
      <c r="B35" s="59" t="s">
        <v>75</v>
      </c>
      <c r="C35" s="73" t="s">
        <v>310</v>
      </c>
      <c r="D35" s="74" t="s">
        <v>311</v>
      </c>
      <c r="E35" s="60" t="s">
        <v>14</v>
      </c>
      <c r="F35" s="127" t="s">
        <v>312</v>
      </c>
      <c r="G35" s="58" t="s">
        <v>313</v>
      </c>
      <c r="H35" s="60" t="s">
        <v>169</v>
      </c>
      <c r="I35" s="130">
        <v>0</v>
      </c>
      <c r="J35" s="121" t="s">
        <v>302</v>
      </c>
      <c r="K35" s="58">
        <v>0</v>
      </c>
      <c r="L35" s="58">
        <v>0</v>
      </c>
      <c r="M35" s="58">
        <v>0</v>
      </c>
      <c r="N35" s="65"/>
      <c r="O35" s="65"/>
      <c r="P35" s="65"/>
      <c r="Q35" s="65"/>
      <c r="R35" s="65"/>
      <c r="S35" s="65"/>
      <c r="T35" s="65"/>
      <c r="U35" s="65"/>
      <c r="V35" s="129"/>
      <c r="W35" s="123" t="s">
        <v>303</v>
      </c>
      <c r="X35" s="68"/>
      <c r="Y35" s="69"/>
      <c r="Z35" s="72"/>
    </row>
    <row r="36" spans="1:26" ht="62.25" hidden="1" customHeight="1" x14ac:dyDescent="0.25">
      <c r="A36" s="59" t="s">
        <v>49</v>
      </c>
      <c r="B36" s="59" t="s">
        <v>75</v>
      </c>
      <c r="C36" s="73" t="s">
        <v>314</v>
      </c>
      <c r="D36" s="74" t="s">
        <v>315</v>
      </c>
      <c r="E36" s="60" t="s">
        <v>14</v>
      </c>
      <c r="F36" s="127" t="s">
        <v>316</v>
      </c>
      <c r="G36" s="58" t="s">
        <v>313</v>
      </c>
      <c r="H36" s="60" t="s">
        <v>169</v>
      </c>
      <c r="I36" s="130">
        <v>0</v>
      </c>
      <c r="J36" s="121" t="s">
        <v>302</v>
      </c>
      <c r="K36" s="58">
        <v>0</v>
      </c>
      <c r="L36" s="58">
        <v>0</v>
      </c>
      <c r="M36" s="58">
        <v>0</v>
      </c>
      <c r="N36" s="65"/>
      <c r="O36" s="65"/>
      <c r="P36" s="65"/>
      <c r="Q36" s="65"/>
      <c r="R36" s="65"/>
      <c r="S36" s="65"/>
      <c r="T36" s="65"/>
      <c r="U36" s="65"/>
      <c r="V36" s="129"/>
      <c r="W36" s="123" t="s">
        <v>303</v>
      </c>
      <c r="X36" s="68"/>
      <c r="Y36" s="69"/>
      <c r="Z36" s="72"/>
    </row>
    <row r="37" spans="1:26" ht="62.25" hidden="1" customHeight="1" x14ac:dyDescent="0.25">
      <c r="A37" s="59" t="s">
        <v>49</v>
      </c>
      <c r="B37" s="59" t="s">
        <v>75</v>
      </c>
      <c r="C37" s="73" t="s">
        <v>317</v>
      </c>
      <c r="D37" s="74" t="s">
        <v>318</v>
      </c>
      <c r="E37" s="60" t="s">
        <v>14</v>
      </c>
      <c r="F37" s="127" t="s">
        <v>319</v>
      </c>
      <c r="G37" s="58" t="s">
        <v>139</v>
      </c>
      <c r="H37" s="60" t="s">
        <v>207</v>
      </c>
      <c r="I37" s="97">
        <v>0</v>
      </c>
      <c r="J37" s="121" t="s">
        <v>320</v>
      </c>
      <c r="K37" s="58" t="s">
        <v>321</v>
      </c>
      <c r="L37" s="58">
        <v>0</v>
      </c>
      <c r="M37" s="58" t="s">
        <v>322</v>
      </c>
      <c r="N37" s="78"/>
      <c r="O37" s="78"/>
      <c r="P37" s="78"/>
      <c r="Q37" s="78"/>
      <c r="R37" s="78"/>
      <c r="S37" s="78"/>
      <c r="T37" s="78"/>
      <c r="U37" s="78"/>
      <c r="V37" s="131"/>
      <c r="W37" s="123" t="s">
        <v>298</v>
      </c>
      <c r="X37" s="68"/>
      <c r="Y37" s="69"/>
      <c r="Z37" s="132" t="s">
        <v>323</v>
      </c>
    </row>
    <row r="38" spans="1:26" ht="81.75" hidden="1" customHeight="1" x14ac:dyDescent="0.25">
      <c r="A38" s="59" t="s">
        <v>49</v>
      </c>
      <c r="B38" s="59" t="s">
        <v>63</v>
      </c>
      <c r="C38" s="73" t="s">
        <v>324</v>
      </c>
      <c r="D38" s="74" t="s">
        <v>325</v>
      </c>
      <c r="E38" s="60" t="s">
        <v>14</v>
      </c>
      <c r="F38" s="127" t="s">
        <v>326</v>
      </c>
      <c r="G38" s="96" t="s">
        <v>327</v>
      </c>
      <c r="H38" s="58" t="s">
        <v>277</v>
      </c>
      <c r="I38" s="97" t="s">
        <v>328</v>
      </c>
      <c r="J38" s="121" t="s">
        <v>329</v>
      </c>
      <c r="K38" s="58" t="s">
        <v>330</v>
      </c>
      <c r="L38" s="58" t="s">
        <v>331</v>
      </c>
      <c r="M38" s="58" t="s">
        <v>332</v>
      </c>
      <c r="N38" s="65"/>
      <c r="O38" s="65"/>
      <c r="P38" s="65"/>
      <c r="Q38" s="65"/>
      <c r="R38" s="65"/>
      <c r="S38" s="65"/>
      <c r="T38" s="65"/>
      <c r="U38" s="65"/>
      <c r="V38" s="128"/>
      <c r="W38" s="125" t="s">
        <v>333</v>
      </c>
      <c r="X38" s="68"/>
      <c r="Y38" s="69"/>
      <c r="Z38" s="100"/>
    </row>
    <row r="39" spans="1:26" ht="80.25" hidden="1" customHeight="1" x14ac:dyDescent="0.25">
      <c r="A39" s="59" t="s">
        <v>31</v>
      </c>
      <c r="B39" s="59" t="s">
        <v>12</v>
      </c>
      <c r="C39" s="58" t="s">
        <v>334</v>
      </c>
      <c r="D39" s="59" t="s">
        <v>335</v>
      </c>
      <c r="E39" s="60" t="s">
        <v>14</v>
      </c>
      <c r="F39" s="59" t="s">
        <v>336</v>
      </c>
      <c r="G39" s="57" t="s">
        <v>139</v>
      </c>
      <c r="H39" s="58" t="s">
        <v>156</v>
      </c>
      <c r="I39" s="98" t="s">
        <v>337</v>
      </c>
      <c r="J39" s="121" t="s">
        <v>338</v>
      </c>
      <c r="K39" s="65"/>
      <c r="L39" s="65"/>
      <c r="M39" s="65"/>
      <c r="N39" s="65"/>
      <c r="O39" s="65"/>
      <c r="P39" s="65"/>
      <c r="Q39" s="65"/>
      <c r="R39" s="65"/>
      <c r="S39" s="65"/>
      <c r="T39" s="64"/>
      <c r="U39" s="64"/>
      <c r="V39" s="133"/>
      <c r="W39" s="134"/>
      <c r="X39" s="68"/>
      <c r="Y39" s="69"/>
      <c r="Z39" s="70"/>
    </row>
    <row r="40" spans="1:26" ht="63" hidden="1" customHeight="1" x14ac:dyDescent="0.25">
      <c r="A40" s="59" t="s">
        <v>31</v>
      </c>
      <c r="B40" s="59" t="s">
        <v>12</v>
      </c>
      <c r="C40" s="58" t="s">
        <v>339</v>
      </c>
      <c r="D40" s="59" t="s">
        <v>340</v>
      </c>
      <c r="E40" s="60" t="s">
        <v>14</v>
      </c>
      <c r="F40" s="59" t="s">
        <v>341</v>
      </c>
      <c r="G40" s="57" t="s">
        <v>139</v>
      </c>
      <c r="H40" s="58" t="s">
        <v>156</v>
      </c>
      <c r="I40" s="98" t="s">
        <v>337</v>
      </c>
      <c r="J40" s="121" t="s">
        <v>342</v>
      </c>
      <c r="K40" s="65"/>
      <c r="L40" s="65"/>
      <c r="M40" s="65"/>
      <c r="N40" s="65"/>
      <c r="O40" s="65"/>
      <c r="P40" s="65"/>
      <c r="Q40" s="64"/>
      <c r="R40" s="64"/>
      <c r="S40" s="64"/>
      <c r="T40" s="64"/>
      <c r="U40" s="64"/>
      <c r="V40" s="64"/>
      <c r="W40" s="135"/>
      <c r="X40" s="68"/>
      <c r="Y40" s="69"/>
      <c r="Z40" s="70"/>
    </row>
    <row r="41" spans="1:26" ht="80.25" hidden="1" customHeight="1" x14ac:dyDescent="0.25">
      <c r="A41" s="59" t="s">
        <v>31</v>
      </c>
      <c r="B41" s="59" t="s">
        <v>12</v>
      </c>
      <c r="C41" s="58" t="s">
        <v>343</v>
      </c>
      <c r="D41" s="59" t="s">
        <v>344</v>
      </c>
      <c r="E41" s="60" t="s">
        <v>14</v>
      </c>
      <c r="F41" s="59" t="s">
        <v>345</v>
      </c>
      <c r="G41" s="58" t="s">
        <v>313</v>
      </c>
      <c r="H41" s="58" t="s">
        <v>169</v>
      </c>
      <c r="I41" s="75" t="s">
        <v>346</v>
      </c>
      <c r="J41" s="121" t="s">
        <v>347</v>
      </c>
      <c r="K41" s="65"/>
      <c r="L41" s="65"/>
      <c r="M41" s="65"/>
      <c r="N41" s="65"/>
      <c r="O41" s="65"/>
      <c r="P41" s="65"/>
      <c r="Q41" s="65"/>
      <c r="R41" s="65"/>
      <c r="S41" s="65"/>
      <c r="T41" s="65"/>
      <c r="U41" s="65"/>
      <c r="V41" s="60"/>
      <c r="W41" s="136"/>
      <c r="X41" s="68"/>
      <c r="Y41" s="69"/>
      <c r="Z41" s="70"/>
    </row>
    <row r="42" spans="1:26" ht="76.5" hidden="1" customHeight="1" x14ac:dyDescent="0.25">
      <c r="A42" s="59" t="s">
        <v>43</v>
      </c>
      <c r="B42" s="59" t="s">
        <v>64</v>
      </c>
      <c r="C42" s="58" t="s">
        <v>348</v>
      </c>
      <c r="D42" s="59" t="s">
        <v>349</v>
      </c>
      <c r="E42" s="60" t="s">
        <v>14</v>
      </c>
      <c r="F42" s="59" t="s">
        <v>350</v>
      </c>
      <c r="G42" s="58" t="s">
        <v>139</v>
      </c>
      <c r="H42" s="58" t="s">
        <v>207</v>
      </c>
      <c r="I42" s="59" t="s">
        <v>183</v>
      </c>
      <c r="J42" s="62" t="s">
        <v>351</v>
      </c>
      <c r="K42" s="137">
        <v>0.85</v>
      </c>
      <c r="L42" s="137">
        <v>0.75</v>
      </c>
      <c r="M42" s="137">
        <v>0.8</v>
      </c>
      <c r="N42" s="137">
        <v>0.85</v>
      </c>
      <c r="O42" s="58"/>
      <c r="P42" s="58"/>
      <c r="Q42" s="78"/>
      <c r="R42" s="78"/>
      <c r="S42" s="78"/>
      <c r="T42" s="78"/>
      <c r="U42" s="78"/>
      <c r="V42" s="97"/>
      <c r="W42" s="99" t="s">
        <v>352</v>
      </c>
      <c r="X42" s="68" t="s">
        <v>10</v>
      </c>
      <c r="Y42" s="138">
        <v>45056</v>
      </c>
      <c r="Z42" s="70"/>
    </row>
    <row r="43" spans="1:26" ht="54.75" hidden="1" customHeight="1" x14ac:dyDescent="0.25">
      <c r="A43" s="59" t="s">
        <v>43</v>
      </c>
      <c r="B43" s="59" t="s">
        <v>65</v>
      </c>
      <c r="C43" s="58" t="s">
        <v>353</v>
      </c>
      <c r="D43" s="59" t="s">
        <v>354</v>
      </c>
      <c r="E43" s="60" t="s">
        <v>14</v>
      </c>
      <c r="F43" s="59" t="s">
        <v>355</v>
      </c>
      <c r="G43" s="58" t="s">
        <v>139</v>
      </c>
      <c r="H43" s="58" t="s">
        <v>277</v>
      </c>
      <c r="I43" s="59" t="s">
        <v>197</v>
      </c>
      <c r="J43" s="118" t="s">
        <v>356</v>
      </c>
      <c r="K43" s="77"/>
      <c r="L43" s="77"/>
      <c r="M43" s="77"/>
      <c r="N43" s="77"/>
      <c r="O43" s="77"/>
      <c r="P43" s="77"/>
      <c r="Q43" s="64"/>
      <c r="R43" s="77"/>
      <c r="S43" s="64"/>
      <c r="T43" s="64"/>
      <c r="U43" s="64"/>
      <c r="V43" s="66"/>
      <c r="W43" s="99"/>
      <c r="X43" s="68"/>
      <c r="Y43" s="138"/>
      <c r="Z43" s="70"/>
    </row>
    <row r="44" spans="1:26" ht="57" hidden="1" customHeight="1" x14ac:dyDescent="0.25">
      <c r="A44" s="59" t="s">
        <v>34</v>
      </c>
      <c r="B44" s="59" t="s">
        <v>67</v>
      </c>
      <c r="C44" s="58" t="s">
        <v>357</v>
      </c>
      <c r="D44" s="59" t="s">
        <v>358</v>
      </c>
      <c r="E44" s="60" t="s">
        <v>14</v>
      </c>
      <c r="F44" s="59" t="s">
        <v>359</v>
      </c>
      <c r="G44" s="58" t="s">
        <v>139</v>
      </c>
      <c r="H44" s="58" t="s">
        <v>277</v>
      </c>
      <c r="I44" s="78" t="s">
        <v>360</v>
      </c>
      <c r="J44" s="118" t="s">
        <v>361</v>
      </c>
      <c r="K44" s="57" t="s">
        <v>362</v>
      </c>
      <c r="L44" s="57" t="s">
        <v>363</v>
      </c>
      <c r="M44" s="57" t="s">
        <v>364</v>
      </c>
      <c r="N44" s="57" t="s">
        <v>365</v>
      </c>
      <c r="O44" s="57" t="s">
        <v>366</v>
      </c>
      <c r="P44" s="57" t="s">
        <v>367</v>
      </c>
      <c r="Q44" s="57" t="s">
        <v>368</v>
      </c>
      <c r="R44" s="57" t="s">
        <v>369</v>
      </c>
      <c r="S44" s="65"/>
      <c r="T44" s="65"/>
      <c r="U44" s="65"/>
      <c r="V44" s="66"/>
      <c r="W44" s="71"/>
      <c r="X44" s="68"/>
      <c r="Y44" s="69"/>
      <c r="Z44" s="72"/>
    </row>
    <row r="45" spans="1:26" ht="45" hidden="1" customHeight="1" x14ac:dyDescent="0.25">
      <c r="A45" s="59" t="s">
        <v>34</v>
      </c>
      <c r="B45" s="59" t="s">
        <v>67</v>
      </c>
      <c r="C45" s="58" t="s">
        <v>370</v>
      </c>
      <c r="D45" s="59" t="s">
        <v>371</v>
      </c>
      <c r="E45" s="60" t="s">
        <v>14</v>
      </c>
      <c r="F45" s="59" t="s">
        <v>372</v>
      </c>
      <c r="G45" s="58" t="s">
        <v>313</v>
      </c>
      <c r="H45" s="58" t="s">
        <v>373</v>
      </c>
      <c r="I45" s="78" t="s">
        <v>374</v>
      </c>
      <c r="J45" s="112" t="s">
        <v>375</v>
      </c>
      <c r="K45" s="58" t="s">
        <v>376</v>
      </c>
      <c r="L45" s="58" t="s">
        <v>377</v>
      </c>
      <c r="M45" s="58" t="s">
        <v>378</v>
      </c>
      <c r="N45" s="58" t="s">
        <v>379</v>
      </c>
      <c r="O45" s="58" t="s">
        <v>380</v>
      </c>
      <c r="P45" s="57" t="s">
        <v>381</v>
      </c>
      <c r="Q45" s="57" t="s">
        <v>382</v>
      </c>
      <c r="R45" s="58" t="s">
        <v>383</v>
      </c>
      <c r="S45" s="57"/>
      <c r="T45" s="57"/>
      <c r="U45" s="57"/>
      <c r="V45" s="97"/>
      <c r="W45" s="139" t="s">
        <v>384</v>
      </c>
      <c r="X45" s="68" t="s">
        <v>10</v>
      </c>
      <c r="Y45" s="69">
        <v>45162</v>
      </c>
      <c r="Z45" s="70" t="s">
        <v>385</v>
      </c>
    </row>
    <row r="46" spans="1:26" ht="153.75" hidden="1" customHeight="1" x14ac:dyDescent="0.25">
      <c r="A46" s="59" t="s">
        <v>34</v>
      </c>
      <c r="B46" s="59" t="s">
        <v>67</v>
      </c>
      <c r="C46" s="58" t="s">
        <v>386</v>
      </c>
      <c r="D46" s="59" t="s">
        <v>387</v>
      </c>
      <c r="E46" s="60" t="s">
        <v>14</v>
      </c>
      <c r="F46" s="59" t="s">
        <v>388</v>
      </c>
      <c r="G46" s="58" t="s">
        <v>139</v>
      </c>
      <c r="H46" s="58" t="s">
        <v>389</v>
      </c>
      <c r="I46" s="78" t="s">
        <v>296</v>
      </c>
      <c r="J46" s="118" t="s">
        <v>390</v>
      </c>
      <c r="K46" s="58" t="s">
        <v>391</v>
      </c>
      <c r="L46" s="58" t="s">
        <v>392</v>
      </c>
      <c r="M46" s="58" t="s">
        <v>393</v>
      </c>
      <c r="N46" s="58" t="s">
        <v>394</v>
      </c>
      <c r="O46" s="58" t="s">
        <v>395</v>
      </c>
      <c r="P46" s="58" t="s">
        <v>396</v>
      </c>
      <c r="Q46" s="58" t="s">
        <v>397</v>
      </c>
      <c r="R46" s="58" t="s">
        <v>398</v>
      </c>
      <c r="S46" s="78"/>
      <c r="T46" s="57"/>
      <c r="U46" s="57"/>
      <c r="V46" s="78"/>
      <c r="W46" s="139" t="s">
        <v>384</v>
      </c>
      <c r="X46" s="68" t="s">
        <v>10</v>
      </c>
      <c r="Y46" s="69">
        <v>45048</v>
      </c>
      <c r="Z46" s="70" t="s">
        <v>399</v>
      </c>
    </row>
    <row r="47" spans="1:26" ht="72.75" hidden="1" customHeight="1" x14ac:dyDescent="0.25">
      <c r="A47" s="59" t="s">
        <v>34</v>
      </c>
      <c r="B47" s="59" t="s">
        <v>70</v>
      </c>
      <c r="C47" s="58" t="s">
        <v>400</v>
      </c>
      <c r="D47" s="59" t="s">
        <v>401</v>
      </c>
      <c r="E47" s="60" t="s">
        <v>14</v>
      </c>
      <c r="F47" s="59" t="s">
        <v>402</v>
      </c>
      <c r="G47" s="58" t="s">
        <v>139</v>
      </c>
      <c r="H47" s="58" t="s">
        <v>156</v>
      </c>
      <c r="I47" s="78" t="s">
        <v>403</v>
      </c>
      <c r="J47" s="118" t="s">
        <v>404</v>
      </c>
      <c r="K47" s="63"/>
      <c r="L47" s="63"/>
      <c r="M47" s="63"/>
      <c r="N47" s="63"/>
      <c r="O47" s="63"/>
      <c r="P47" s="140">
        <f>18/1700</f>
        <v>1.0588235294117647E-2</v>
      </c>
      <c r="Q47" s="63"/>
      <c r="R47" s="65"/>
      <c r="S47" s="65"/>
      <c r="T47" s="65"/>
      <c r="U47" s="65"/>
      <c r="V47" s="66"/>
      <c r="W47" s="82"/>
      <c r="X47" s="68"/>
      <c r="Y47" s="69"/>
      <c r="Z47" s="100"/>
    </row>
    <row r="48" spans="1:26" ht="46.5" hidden="1" customHeight="1" x14ac:dyDescent="0.25">
      <c r="A48" s="59" t="s">
        <v>37</v>
      </c>
      <c r="B48" s="57" t="s">
        <v>405</v>
      </c>
      <c r="C48" s="73" t="s">
        <v>406</v>
      </c>
      <c r="D48" s="59" t="s">
        <v>407</v>
      </c>
      <c r="E48" s="60" t="s">
        <v>14</v>
      </c>
      <c r="F48" s="74" t="s">
        <v>408</v>
      </c>
      <c r="G48" s="58" t="s">
        <v>139</v>
      </c>
      <c r="H48" s="58" t="s">
        <v>409</v>
      </c>
      <c r="I48" s="75" t="s">
        <v>410</v>
      </c>
      <c r="J48" s="121"/>
      <c r="K48" s="65"/>
      <c r="L48" s="65"/>
      <c r="M48" s="65"/>
      <c r="N48" s="65"/>
      <c r="O48" s="65"/>
      <c r="P48" s="65"/>
      <c r="Q48" s="65"/>
      <c r="R48" s="65"/>
      <c r="S48" s="65"/>
      <c r="T48" s="65"/>
      <c r="U48" s="65"/>
      <c r="V48" s="71"/>
      <c r="W48" s="71"/>
      <c r="X48" s="141"/>
      <c r="Y48" s="142"/>
      <c r="Z48" s="70"/>
    </row>
    <row r="49" spans="1:26" ht="86.25" hidden="1" customHeight="1" x14ac:dyDescent="0.25">
      <c r="A49" s="59" t="s">
        <v>59</v>
      </c>
      <c r="B49" s="59" t="s">
        <v>18</v>
      </c>
      <c r="C49" s="58" t="s">
        <v>411</v>
      </c>
      <c r="D49" s="59" t="s">
        <v>412</v>
      </c>
      <c r="E49" s="77" t="s">
        <v>20</v>
      </c>
      <c r="F49" s="59" t="s">
        <v>413</v>
      </c>
      <c r="G49" s="58" t="s">
        <v>139</v>
      </c>
      <c r="H49" s="58" t="s">
        <v>156</v>
      </c>
      <c r="I49" s="78" t="s">
        <v>414</v>
      </c>
      <c r="J49" s="60" t="s">
        <v>415</v>
      </c>
      <c r="K49" s="65"/>
      <c r="L49" s="65"/>
      <c r="M49" s="65"/>
      <c r="N49" s="65"/>
      <c r="O49" s="65"/>
      <c r="P49" s="64"/>
      <c r="Q49" s="65"/>
      <c r="R49" s="65"/>
      <c r="S49" s="65"/>
      <c r="T49" s="65"/>
      <c r="U49" s="65"/>
      <c r="V49" s="66"/>
      <c r="W49" s="76"/>
      <c r="X49" s="68"/>
      <c r="Y49" s="69"/>
      <c r="Z49" s="100"/>
    </row>
    <row r="50" spans="1:26" ht="92.25" hidden="1" customHeight="1" x14ac:dyDescent="0.25">
      <c r="A50" s="59" t="s">
        <v>59</v>
      </c>
      <c r="B50" s="59" t="s">
        <v>18</v>
      </c>
      <c r="C50" s="58" t="s">
        <v>416</v>
      </c>
      <c r="D50" s="59" t="s">
        <v>417</v>
      </c>
      <c r="E50" s="60" t="s">
        <v>14</v>
      </c>
      <c r="F50" s="59" t="s">
        <v>418</v>
      </c>
      <c r="G50" s="58" t="s">
        <v>139</v>
      </c>
      <c r="H50" s="58" t="s">
        <v>419</v>
      </c>
      <c r="I50" s="75" t="s">
        <v>337</v>
      </c>
      <c r="J50" s="60" t="s">
        <v>420</v>
      </c>
      <c r="K50" s="65"/>
      <c r="L50" s="65"/>
      <c r="M50" s="65"/>
      <c r="N50" s="65"/>
      <c r="O50" s="65"/>
      <c r="P50" s="65"/>
      <c r="Q50" s="65"/>
      <c r="R50" s="65"/>
      <c r="S50" s="65"/>
      <c r="T50" s="65"/>
      <c r="U50" s="65"/>
      <c r="V50" s="66"/>
      <c r="W50" s="82"/>
      <c r="X50" s="68"/>
      <c r="Y50" s="69"/>
      <c r="Z50" s="100"/>
    </row>
    <row r="51" spans="1:26" ht="48.75" hidden="1" customHeight="1" x14ac:dyDescent="0.25">
      <c r="A51" s="59" t="s">
        <v>55</v>
      </c>
      <c r="B51" s="59" t="s">
        <v>24</v>
      </c>
      <c r="C51" s="58" t="s">
        <v>421</v>
      </c>
      <c r="D51" s="59" t="s">
        <v>422</v>
      </c>
      <c r="E51" s="60" t="s">
        <v>20</v>
      </c>
      <c r="F51" s="86" t="s">
        <v>423</v>
      </c>
      <c r="G51" s="58" t="s">
        <v>139</v>
      </c>
      <c r="H51" s="143" t="s">
        <v>169</v>
      </c>
      <c r="I51" s="75" t="s">
        <v>424</v>
      </c>
      <c r="J51" s="121" t="s">
        <v>290</v>
      </c>
      <c r="K51" s="65"/>
      <c r="L51" s="65"/>
      <c r="M51" s="65"/>
      <c r="N51" s="65"/>
      <c r="O51" s="65"/>
      <c r="P51" s="65"/>
      <c r="Q51" s="65"/>
      <c r="R51" s="64"/>
      <c r="S51" s="65"/>
      <c r="T51" s="65"/>
      <c r="U51" s="65"/>
      <c r="V51" s="101"/>
      <c r="W51" s="117"/>
      <c r="X51" s="68"/>
      <c r="Y51" s="69"/>
      <c r="Z51" s="70"/>
    </row>
    <row r="52" spans="1:26" ht="59.25" hidden="1" customHeight="1" x14ac:dyDescent="0.25">
      <c r="A52" s="59" t="s">
        <v>55</v>
      </c>
      <c r="B52" s="59" t="s">
        <v>24</v>
      </c>
      <c r="C52" s="58" t="s">
        <v>425</v>
      </c>
      <c r="D52" s="59" t="s">
        <v>426</v>
      </c>
      <c r="E52" s="60" t="s">
        <v>14</v>
      </c>
      <c r="F52" s="74" t="s">
        <v>427</v>
      </c>
      <c r="G52" s="58" t="s">
        <v>139</v>
      </c>
      <c r="H52" s="73" t="s">
        <v>156</v>
      </c>
      <c r="I52" s="75" t="s">
        <v>424</v>
      </c>
      <c r="J52" s="121" t="s">
        <v>428</v>
      </c>
      <c r="K52" s="65"/>
      <c r="L52" s="65"/>
      <c r="M52" s="65"/>
      <c r="N52" s="65"/>
      <c r="O52" s="65"/>
      <c r="P52" s="64"/>
      <c r="Q52" s="65"/>
      <c r="R52" s="65"/>
      <c r="S52" s="65"/>
      <c r="T52" s="65"/>
      <c r="U52" s="65"/>
      <c r="V52" s="66"/>
      <c r="W52" s="117"/>
      <c r="X52" s="68"/>
      <c r="Y52" s="69"/>
      <c r="Z52" s="70"/>
    </row>
    <row r="53" spans="1:26" ht="27" hidden="1" customHeight="1" x14ac:dyDescent="0.25">
      <c r="A53" s="59" t="s">
        <v>40</v>
      </c>
      <c r="B53" s="59" t="s">
        <v>74</v>
      </c>
      <c r="C53" s="58" t="s">
        <v>429</v>
      </c>
      <c r="D53" s="59" t="s">
        <v>430</v>
      </c>
      <c r="E53" s="60" t="s">
        <v>14</v>
      </c>
      <c r="F53" s="74" t="s">
        <v>431</v>
      </c>
      <c r="G53" s="58" t="s">
        <v>139</v>
      </c>
      <c r="H53" s="73" t="s">
        <v>277</v>
      </c>
      <c r="I53" s="75" t="s">
        <v>432</v>
      </c>
      <c r="J53" s="121" t="s">
        <v>433</v>
      </c>
      <c r="K53" s="65"/>
      <c r="L53" s="65"/>
      <c r="M53" s="65"/>
      <c r="N53" s="65"/>
      <c r="O53" s="65"/>
      <c r="P53" s="64"/>
      <c r="Q53" s="65"/>
      <c r="R53" s="65"/>
      <c r="S53" s="65"/>
      <c r="T53" s="65"/>
      <c r="U53" s="65"/>
      <c r="V53" s="66"/>
      <c r="W53" s="117"/>
      <c r="X53" s="68"/>
      <c r="Y53" s="69"/>
      <c r="Z53" s="70"/>
    </row>
    <row r="54" spans="1:26" ht="48.75" hidden="1" customHeight="1" x14ac:dyDescent="0.25">
      <c r="A54" s="59" t="s">
        <v>40</v>
      </c>
      <c r="B54" s="59" t="s">
        <v>74</v>
      </c>
      <c r="C54" s="58" t="s">
        <v>434</v>
      </c>
      <c r="D54" s="59" t="s">
        <v>435</v>
      </c>
      <c r="E54" s="60" t="s">
        <v>14</v>
      </c>
      <c r="F54" s="74" t="s">
        <v>436</v>
      </c>
      <c r="G54" s="58" t="s">
        <v>139</v>
      </c>
      <c r="H54" s="73" t="s">
        <v>148</v>
      </c>
      <c r="I54" s="75" t="s">
        <v>432</v>
      </c>
      <c r="J54" s="121" t="s">
        <v>437</v>
      </c>
      <c r="K54" s="65"/>
      <c r="L54" s="65"/>
      <c r="M54" s="65"/>
      <c r="N54" s="65"/>
      <c r="O54" s="65"/>
      <c r="P54" s="64"/>
      <c r="Q54" s="65"/>
      <c r="R54" s="65"/>
      <c r="S54" s="65"/>
      <c r="T54" s="65"/>
      <c r="U54" s="65"/>
      <c r="V54" s="66"/>
      <c r="W54" s="117"/>
      <c r="X54" s="68"/>
      <c r="Y54" s="69"/>
      <c r="Z54" s="70"/>
    </row>
    <row r="55" spans="1:26" ht="27" hidden="1" customHeight="1" x14ac:dyDescent="0.25">
      <c r="A55" s="59" t="s">
        <v>40</v>
      </c>
      <c r="B55" s="59" t="s">
        <v>74</v>
      </c>
      <c r="C55" s="58" t="s">
        <v>438</v>
      </c>
      <c r="D55" s="59" t="s">
        <v>439</v>
      </c>
      <c r="E55" s="60" t="s">
        <v>14</v>
      </c>
      <c r="F55" s="74" t="s">
        <v>440</v>
      </c>
      <c r="G55" s="58" t="s">
        <v>139</v>
      </c>
      <c r="H55" s="73" t="s">
        <v>277</v>
      </c>
      <c r="I55" s="75" t="s">
        <v>432</v>
      </c>
      <c r="J55" s="144" t="s">
        <v>437</v>
      </c>
      <c r="K55" s="145"/>
      <c r="L55" s="145"/>
      <c r="M55" s="145"/>
      <c r="N55" s="65"/>
      <c r="O55" s="65"/>
      <c r="P55" s="64"/>
      <c r="Q55" s="65"/>
      <c r="R55" s="65"/>
      <c r="S55" s="65"/>
      <c r="T55" s="65"/>
      <c r="U55" s="65"/>
      <c r="V55" s="66"/>
      <c r="W55" s="117"/>
      <c r="X55" s="68"/>
      <c r="Y55" s="69"/>
      <c r="Z55" s="70"/>
    </row>
    <row r="56" spans="1:26" ht="52.5" hidden="1" customHeight="1" x14ac:dyDescent="0.25">
      <c r="A56" s="59" t="s">
        <v>40</v>
      </c>
      <c r="B56" s="59" t="s">
        <v>74</v>
      </c>
      <c r="C56" s="58" t="s">
        <v>441</v>
      </c>
      <c r="D56" s="59" t="s">
        <v>442</v>
      </c>
      <c r="E56" s="60" t="s">
        <v>14</v>
      </c>
      <c r="F56" s="74" t="s">
        <v>443</v>
      </c>
      <c r="G56" s="58" t="s">
        <v>139</v>
      </c>
      <c r="H56" s="73" t="s">
        <v>207</v>
      </c>
      <c r="I56" s="146" t="s">
        <v>432</v>
      </c>
      <c r="J56" s="147" t="s">
        <v>444</v>
      </c>
      <c r="K56" s="148">
        <v>0</v>
      </c>
      <c r="L56" s="148">
        <v>0</v>
      </c>
      <c r="M56" s="148">
        <v>0</v>
      </c>
      <c r="N56" s="149"/>
      <c r="O56" s="65"/>
      <c r="P56" s="64"/>
      <c r="Q56" s="65"/>
      <c r="R56" s="65"/>
      <c r="S56" s="65"/>
      <c r="T56" s="65"/>
      <c r="U56" s="65"/>
      <c r="V56" s="66"/>
      <c r="W56" s="150" t="s">
        <v>445</v>
      </c>
      <c r="X56" s="68"/>
      <c r="Y56" s="69"/>
      <c r="Z56" s="151" t="s">
        <v>446</v>
      </c>
    </row>
    <row r="57" spans="1:26" ht="44.25" hidden="1" customHeight="1" x14ac:dyDescent="0.25">
      <c r="A57" s="59" t="s">
        <v>40</v>
      </c>
      <c r="B57" s="59" t="s">
        <v>74</v>
      </c>
      <c r="C57" s="58" t="s">
        <v>447</v>
      </c>
      <c r="D57" s="59" t="s">
        <v>448</v>
      </c>
      <c r="E57" s="60" t="s">
        <v>8</v>
      </c>
      <c r="F57" s="74" t="s">
        <v>449</v>
      </c>
      <c r="G57" s="58" t="s">
        <v>139</v>
      </c>
      <c r="H57" s="73" t="s">
        <v>277</v>
      </c>
      <c r="I57" s="75" t="s">
        <v>89</v>
      </c>
      <c r="J57" s="87" t="s">
        <v>450</v>
      </c>
      <c r="K57" s="152"/>
      <c r="L57" s="152"/>
      <c r="M57" s="152"/>
      <c r="N57" s="65"/>
      <c r="O57" s="65"/>
      <c r="P57" s="64"/>
      <c r="Q57" s="65"/>
      <c r="R57" s="65"/>
      <c r="S57" s="65"/>
      <c r="T57" s="65"/>
      <c r="U57" s="65"/>
      <c r="V57" s="66"/>
      <c r="W57" s="117"/>
      <c r="X57" s="68"/>
      <c r="Y57" s="69"/>
      <c r="Z57" s="70"/>
    </row>
    <row r="58" spans="1:26" ht="43.5" hidden="1" customHeight="1" x14ac:dyDescent="0.25">
      <c r="A58" s="59" t="s">
        <v>40</v>
      </c>
      <c r="B58" s="59" t="s">
        <v>68</v>
      </c>
      <c r="C58" s="58" t="s">
        <v>451</v>
      </c>
      <c r="D58" s="59" t="s">
        <v>452</v>
      </c>
      <c r="E58" s="60" t="s">
        <v>14</v>
      </c>
      <c r="F58" s="74" t="s">
        <v>453</v>
      </c>
      <c r="G58" s="58" t="s">
        <v>139</v>
      </c>
      <c r="H58" s="73" t="s">
        <v>277</v>
      </c>
      <c r="I58" s="75" t="s">
        <v>432</v>
      </c>
      <c r="J58" s="121" t="s">
        <v>454</v>
      </c>
      <c r="K58" s="65"/>
      <c r="L58" s="65"/>
      <c r="M58" s="65"/>
      <c r="N58" s="65"/>
      <c r="O58" s="65"/>
      <c r="P58" s="64"/>
      <c r="Q58" s="65"/>
      <c r="R58" s="65"/>
      <c r="S58" s="65"/>
      <c r="T58" s="65"/>
      <c r="U58" s="65"/>
      <c r="V58" s="66"/>
      <c r="W58" s="117"/>
      <c r="X58" s="68"/>
      <c r="Y58" s="69"/>
      <c r="Z58" s="70"/>
    </row>
    <row r="59" spans="1:26" ht="11.25" hidden="1" customHeight="1" x14ac:dyDescent="0.25">
      <c r="A59" s="153"/>
      <c r="B59" s="154">
        <f>COUNTA(B3:B58)</f>
        <v>56</v>
      </c>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row>
    <row r="60" spans="1:26" ht="11.25" customHeight="1" x14ac:dyDescent="0.25">
      <c r="A60" s="157" t="s">
        <v>455</v>
      </c>
      <c r="B60" s="154"/>
      <c r="C60" s="155"/>
      <c r="D60" s="156"/>
      <c r="E60" s="153"/>
      <c r="F60" s="157" t="s">
        <v>456</v>
      </c>
      <c r="G60" s="153"/>
      <c r="H60" s="153"/>
      <c r="I60" s="155"/>
      <c r="J60" s="153"/>
      <c r="K60" s="153"/>
      <c r="L60" s="153"/>
      <c r="M60" s="153"/>
      <c r="N60" s="153"/>
      <c r="O60" s="153"/>
      <c r="P60" s="153"/>
      <c r="Q60" s="153"/>
      <c r="R60" s="153"/>
      <c r="S60" s="153"/>
      <c r="T60" s="153"/>
      <c r="U60" s="153"/>
      <c r="V60" s="153"/>
      <c r="W60" s="153"/>
      <c r="X60" s="153"/>
      <c r="Y60" s="153"/>
      <c r="Z60" s="153"/>
    </row>
    <row r="61" spans="1:26" ht="20.25" customHeight="1" x14ac:dyDescent="0.25">
      <c r="A61" s="158" t="s">
        <v>76</v>
      </c>
      <c r="B61" s="159" t="s">
        <v>77</v>
      </c>
      <c r="C61" s="160" t="s">
        <v>457</v>
      </c>
      <c r="D61" s="161" t="s">
        <v>458</v>
      </c>
      <c r="E61" s="153"/>
      <c r="F61" s="158" t="s">
        <v>76</v>
      </c>
      <c r="G61" s="159" t="s">
        <v>77</v>
      </c>
      <c r="H61" s="160" t="s">
        <v>457</v>
      </c>
      <c r="I61" s="161" t="s">
        <v>458</v>
      </c>
      <c r="J61" s="153"/>
      <c r="K61" s="162"/>
      <c r="L61" s="154"/>
      <c r="M61" s="155"/>
      <c r="N61" s="156"/>
      <c r="O61" s="153"/>
      <c r="P61" s="153"/>
      <c r="Q61" s="153"/>
      <c r="R61" s="153"/>
      <c r="S61" s="153"/>
      <c r="T61" s="153"/>
      <c r="U61" s="153"/>
      <c r="V61" s="153"/>
      <c r="W61" s="153"/>
      <c r="X61" s="153"/>
      <c r="Y61" s="153"/>
      <c r="Z61" s="153"/>
    </row>
    <row r="62" spans="1:26" ht="33" customHeight="1" x14ac:dyDescent="0.25">
      <c r="A62" s="163" t="s">
        <v>49</v>
      </c>
      <c r="B62" s="164">
        <v>10</v>
      </c>
      <c r="C62" s="165">
        <f t="shared" ref="C62:C77" si="0">+B62/$B$78</f>
        <v>0.17241379310344829</v>
      </c>
      <c r="D62" s="166" t="s">
        <v>459</v>
      </c>
      <c r="E62" s="153"/>
      <c r="F62" s="163" t="s">
        <v>49</v>
      </c>
      <c r="G62" s="164">
        <v>10</v>
      </c>
      <c r="H62" s="165">
        <f t="shared" ref="H62:H76" si="1">+G62/$B$78</f>
        <v>0.17241379310344829</v>
      </c>
      <c r="I62" s="166" t="s">
        <v>459</v>
      </c>
      <c r="J62" s="153"/>
      <c r="K62" s="167"/>
      <c r="L62" s="167"/>
      <c r="M62" s="168"/>
      <c r="N62" s="167"/>
      <c r="O62" s="153"/>
      <c r="P62" s="153"/>
      <c r="Q62" s="153"/>
      <c r="R62" s="153"/>
      <c r="S62" s="153"/>
      <c r="T62" s="153"/>
      <c r="U62" s="153"/>
      <c r="V62" s="153"/>
      <c r="W62" s="153"/>
      <c r="X62" s="153"/>
      <c r="Y62" s="153"/>
      <c r="Z62" s="153"/>
    </row>
    <row r="63" spans="1:26" ht="66" customHeight="1" x14ac:dyDescent="0.25">
      <c r="A63" s="169" t="s">
        <v>40</v>
      </c>
      <c r="B63" s="170">
        <v>6</v>
      </c>
      <c r="C63" s="171">
        <f t="shared" si="0"/>
        <v>0.10344827586206896</v>
      </c>
      <c r="D63" s="172" t="s">
        <v>460</v>
      </c>
      <c r="E63" s="153"/>
      <c r="F63" s="169" t="s">
        <v>23</v>
      </c>
      <c r="G63" s="170">
        <v>5</v>
      </c>
      <c r="H63" s="171">
        <f t="shared" si="1"/>
        <v>8.6206896551724144E-2</v>
      </c>
      <c r="I63" s="172" t="s">
        <v>461</v>
      </c>
      <c r="J63" s="153"/>
      <c r="K63" s="173"/>
      <c r="L63" s="155"/>
      <c r="M63" s="174"/>
      <c r="N63" s="173"/>
      <c r="O63" s="153"/>
      <c r="P63" s="153"/>
      <c r="Q63" s="153"/>
      <c r="R63" s="153"/>
      <c r="S63" s="153"/>
      <c r="T63" s="153"/>
      <c r="U63" s="153"/>
      <c r="V63" s="153"/>
      <c r="W63" s="153"/>
      <c r="X63" s="153"/>
      <c r="Y63" s="153"/>
      <c r="Z63" s="153"/>
    </row>
    <row r="64" spans="1:26" ht="33" customHeight="1" x14ac:dyDescent="0.25">
      <c r="A64" s="169" t="s">
        <v>23</v>
      </c>
      <c r="B64" s="170">
        <v>6</v>
      </c>
      <c r="C64" s="171">
        <f t="shared" si="0"/>
        <v>0.10344827586206896</v>
      </c>
      <c r="D64" s="172" t="s">
        <v>462</v>
      </c>
      <c r="E64" s="153"/>
      <c r="F64" s="169" t="s">
        <v>28</v>
      </c>
      <c r="G64" s="170">
        <v>5</v>
      </c>
      <c r="H64" s="171">
        <f t="shared" si="1"/>
        <v>8.6206896551724144E-2</v>
      </c>
      <c r="I64" s="172" t="s">
        <v>463</v>
      </c>
      <c r="J64" s="153"/>
      <c r="K64" s="173"/>
      <c r="L64" s="155"/>
      <c r="M64" s="174"/>
      <c r="N64" s="173"/>
      <c r="O64" s="153"/>
      <c r="P64" s="153"/>
      <c r="Q64" s="153"/>
      <c r="R64" s="153"/>
      <c r="S64" s="153"/>
      <c r="T64" s="153"/>
      <c r="U64" s="153"/>
      <c r="V64" s="153"/>
      <c r="W64" s="153"/>
      <c r="X64" s="153"/>
      <c r="Y64" s="153"/>
      <c r="Z64" s="153"/>
    </row>
    <row r="65" spans="1:26" ht="42.75" customHeight="1" x14ac:dyDescent="0.25">
      <c r="A65" s="169" t="s">
        <v>28</v>
      </c>
      <c r="B65" s="170">
        <v>6</v>
      </c>
      <c r="C65" s="171">
        <f t="shared" si="0"/>
        <v>0.10344827586206896</v>
      </c>
      <c r="D65" s="172" t="s">
        <v>464</v>
      </c>
      <c r="E65" s="153"/>
      <c r="F65" s="169" t="s">
        <v>34</v>
      </c>
      <c r="G65" s="170">
        <v>4</v>
      </c>
      <c r="H65" s="171">
        <f t="shared" si="1"/>
        <v>6.8965517241379309E-2</v>
      </c>
      <c r="I65" s="172" t="s">
        <v>465</v>
      </c>
      <c r="J65" s="153"/>
      <c r="K65" s="173"/>
      <c r="L65" s="155"/>
      <c r="M65" s="174"/>
      <c r="N65" s="173"/>
      <c r="O65" s="153"/>
      <c r="P65" s="153"/>
      <c r="Q65" s="153"/>
      <c r="R65" s="153"/>
      <c r="S65" s="153"/>
      <c r="T65" s="153"/>
      <c r="U65" s="153"/>
      <c r="V65" s="153"/>
      <c r="W65" s="153"/>
      <c r="X65" s="153"/>
      <c r="Y65" s="153"/>
      <c r="Z65" s="153"/>
    </row>
    <row r="66" spans="1:26" ht="36" customHeight="1" x14ac:dyDescent="0.25">
      <c r="A66" s="169" t="s">
        <v>34</v>
      </c>
      <c r="B66" s="170">
        <v>5</v>
      </c>
      <c r="C66" s="171">
        <f t="shared" si="0"/>
        <v>8.6206896551724144E-2</v>
      </c>
      <c r="D66" s="172" t="s">
        <v>466</v>
      </c>
      <c r="E66" s="153"/>
      <c r="F66" s="169" t="s">
        <v>46</v>
      </c>
      <c r="G66" s="170">
        <v>3</v>
      </c>
      <c r="H66" s="171">
        <f t="shared" si="1"/>
        <v>5.1724137931034482E-2</v>
      </c>
      <c r="I66" s="175"/>
      <c r="J66" s="153"/>
      <c r="K66" s="173"/>
      <c r="L66" s="155"/>
      <c r="M66" s="174"/>
      <c r="N66" s="173"/>
      <c r="O66" s="153"/>
      <c r="P66" s="153"/>
      <c r="Q66" s="153"/>
      <c r="R66" s="153"/>
      <c r="S66" s="153"/>
      <c r="T66" s="153"/>
      <c r="U66" s="153"/>
      <c r="V66" s="153"/>
      <c r="W66" s="153"/>
      <c r="X66" s="153"/>
      <c r="Y66" s="153"/>
      <c r="Z66" s="153"/>
    </row>
    <row r="67" spans="1:26" ht="11.25" customHeight="1" x14ac:dyDescent="0.25">
      <c r="A67" s="169" t="s">
        <v>31</v>
      </c>
      <c r="B67" s="170">
        <v>4</v>
      </c>
      <c r="C67" s="171">
        <f t="shared" si="0"/>
        <v>6.8965517241379309E-2</v>
      </c>
      <c r="D67" s="175"/>
      <c r="E67" s="153"/>
      <c r="F67" s="169" t="s">
        <v>31</v>
      </c>
      <c r="G67" s="170">
        <v>3</v>
      </c>
      <c r="H67" s="171">
        <f t="shared" si="1"/>
        <v>5.1724137931034482E-2</v>
      </c>
      <c r="I67" s="175"/>
      <c r="J67" s="153"/>
      <c r="K67" s="173"/>
      <c r="L67" s="155"/>
      <c r="M67" s="174"/>
      <c r="N67" s="173"/>
      <c r="O67" s="153"/>
      <c r="P67" s="153"/>
      <c r="Q67" s="153"/>
      <c r="R67" s="153"/>
      <c r="S67" s="153"/>
      <c r="T67" s="153"/>
      <c r="U67" s="153"/>
      <c r="V67" s="153"/>
      <c r="W67" s="153"/>
      <c r="X67" s="153"/>
      <c r="Y67" s="153"/>
      <c r="Z67" s="153"/>
    </row>
    <row r="68" spans="1:26" ht="11.25" customHeight="1" x14ac:dyDescent="0.25">
      <c r="A68" s="169" t="s">
        <v>46</v>
      </c>
      <c r="B68" s="170">
        <v>3</v>
      </c>
      <c r="C68" s="171">
        <f t="shared" si="0"/>
        <v>5.1724137931034482E-2</v>
      </c>
      <c r="D68" s="175"/>
      <c r="E68" s="153"/>
      <c r="F68" s="169" t="s">
        <v>5</v>
      </c>
      <c r="G68" s="170">
        <v>2</v>
      </c>
      <c r="H68" s="171">
        <f t="shared" si="1"/>
        <v>3.4482758620689655E-2</v>
      </c>
      <c r="I68" s="172"/>
      <c r="J68" s="153"/>
      <c r="K68" s="173"/>
      <c r="L68" s="155"/>
      <c r="M68" s="174"/>
      <c r="N68" s="155"/>
      <c r="O68" s="153"/>
      <c r="P68" s="153"/>
      <c r="Q68" s="153"/>
      <c r="R68" s="153"/>
      <c r="S68" s="153"/>
      <c r="T68" s="153"/>
      <c r="U68" s="153"/>
      <c r="V68" s="153"/>
      <c r="W68" s="153"/>
      <c r="X68" s="153"/>
      <c r="Y68" s="153"/>
      <c r="Z68" s="153"/>
    </row>
    <row r="69" spans="1:26" ht="26.25" customHeight="1" x14ac:dyDescent="0.25">
      <c r="A69" s="169" t="s">
        <v>5</v>
      </c>
      <c r="B69" s="170">
        <v>3</v>
      </c>
      <c r="C69" s="171">
        <f t="shared" si="0"/>
        <v>5.1724137931034482E-2</v>
      </c>
      <c r="D69" s="172"/>
      <c r="E69" s="153"/>
      <c r="F69" s="169" t="s">
        <v>11</v>
      </c>
      <c r="G69" s="170">
        <v>2</v>
      </c>
      <c r="H69" s="171">
        <f t="shared" si="1"/>
        <v>3.4482758620689655E-2</v>
      </c>
      <c r="I69" s="175"/>
      <c r="J69" s="153"/>
      <c r="K69" s="173"/>
      <c r="L69" s="155"/>
      <c r="M69" s="174"/>
      <c r="N69" s="155"/>
      <c r="O69" s="153"/>
      <c r="P69" s="153"/>
      <c r="Q69" s="153"/>
      <c r="R69" s="153"/>
      <c r="S69" s="153"/>
      <c r="T69" s="153"/>
      <c r="U69" s="153"/>
      <c r="V69" s="153"/>
      <c r="W69" s="153"/>
      <c r="X69" s="153"/>
      <c r="Y69" s="153"/>
      <c r="Z69" s="153"/>
    </row>
    <row r="70" spans="1:26" ht="15.75" customHeight="1" x14ac:dyDescent="0.25">
      <c r="A70" s="169" t="s">
        <v>11</v>
      </c>
      <c r="B70" s="170">
        <v>2</v>
      </c>
      <c r="C70" s="171">
        <f t="shared" si="0"/>
        <v>3.4482758620689655E-2</v>
      </c>
      <c r="D70" s="175"/>
      <c r="E70" s="153"/>
      <c r="F70" s="169" t="s">
        <v>58</v>
      </c>
      <c r="G70" s="170">
        <v>2</v>
      </c>
      <c r="H70" s="171">
        <f t="shared" si="1"/>
        <v>3.4482758620689655E-2</v>
      </c>
      <c r="I70" s="175"/>
      <c r="J70" s="153"/>
      <c r="K70" s="173"/>
      <c r="L70" s="155"/>
      <c r="M70" s="174"/>
      <c r="N70" s="173"/>
      <c r="O70" s="153"/>
      <c r="P70" s="153"/>
      <c r="Q70" s="153"/>
      <c r="R70" s="153"/>
      <c r="S70" s="153"/>
      <c r="T70" s="153"/>
      <c r="U70" s="153"/>
      <c r="V70" s="153"/>
      <c r="W70" s="153"/>
      <c r="X70" s="153"/>
      <c r="Y70" s="153"/>
      <c r="Z70" s="153"/>
    </row>
    <row r="71" spans="1:26" ht="11.25" customHeight="1" x14ac:dyDescent="0.25">
      <c r="A71" s="169" t="s">
        <v>58</v>
      </c>
      <c r="B71" s="170">
        <v>2</v>
      </c>
      <c r="C71" s="171">
        <f t="shared" si="0"/>
        <v>3.4482758620689655E-2</v>
      </c>
      <c r="D71" s="175"/>
      <c r="E71" s="153"/>
      <c r="F71" s="169" t="s">
        <v>52</v>
      </c>
      <c r="G71" s="170">
        <v>2</v>
      </c>
      <c r="H71" s="171">
        <f t="shared" si="1"/>
        <v>3.4482758620689655E-2</v>
      </c>
      <c r="I71" s="175"/>
      <c r="J71" s="153"/>
      <c r="K71" s="173"/>
      <c r="L71" s="155"/>
      <c r="M71" s="174"/>
      <c r="N71" s="155"/>
      <c r="O71" s="153"/>
      <c r="P71" s="153"/>
      <c r="Q71" s="153"/>
      <c r="R71" s="153"/>
      <c r="S71" s="153"/>
      <c r="T71" s="153"/>
      <c r="U71" s="153"/>
      <c r="V71" s="153"/>
      <c r="W71" s="153"/>
      <c r="X71" s="153"/>
      <c r="Y71" s="153"/>
      <c r="Z71" s="153"/>
    </row>
    <row r="72" spans="1:26" ht="11.25" customHeight="1" x14ac:dyDescent="0.25">
      <c r="A72" s="169" t="s">
        <v>52</v>
      </c>
      <c r="B72" s="170">
        <v>2</v>
      </c>
      <c r="C72" s="171">
        <f t="shared" si="0"/>
        <v>3.4482758620689655E-2</v>
      </c>
      <c r="D72" s="175"/>
      <c r="E72" s="153"/>
      <c r="F72" s="169" t="s">
        <v>17</v>
      </c>
      <c r="G72" s="170">
        <v>2</v>
      </c>
      <c r="H72" s="171">
        <f t="shared" si="1"/>
        <v>3.4482758620689655E-2</v>
      </c>
      <c r="I72" s="175"/>
      <c r="J72" s="153"/>
      <c r="K72" s="173"/>
      <c r="L72" s="155"/>
      <c r="M72" s="174"/>
      <c r="N72" s="155"/>
      <c r="O72" s="153"/>
      <c r="P72" s="153"/>
      <c r="Q72" s="153"/>
      <c r="R72" s="153"/>
      <c r="S72" s="153"/>
      <c r="T72" s="153"/>
      <c r="U72" s="153"/>
      <c r="V72" s="153"/>
      <c r="W72" s="153"/>
      <c r="X72" s="153"/>
      <c r="Y72" s="153"/>
      <c r="Z72" s="153"/>
    </row>
    <row r="73" spans="1:26" ht="11.25" customHeight="1" x14ac:dyDescent="0.25">
      <c r="A73" s="169" t="s">
        <v>17</v>
      </c>
      <c r="B73" s="170">
        <v>2</v>
      </c>
      <c r="C73" s="171">
        <f t="shared" si="0"/>
        <v>3.4482758620689655E-2</v>
      </c>
      <c r="D73" s="175"/>
      <c r="E73" s="153"/>
      <c r="F73" s="169" t="s">
        <v>43</v>
      </c>
      <c r="G73" s="170">
        <v>2</v>
      </c>
      <c r="H73" s="171">
        <f t="shared" si="1"/>
        <v>3.4482758620689655E-2</v>
      </c>
      <c r="I73" s="175"/>
      <c r="J73" s="153"/>
      <c r="K73" s="173"/>
      <c r="L73" s="155"/>
      <c r="M73" s="174"/>
      <c r="N73" s="155"/>
      <c r="O73" s="153"/>
      <c r="P73" s="153"/>
      <c r="Q73" s="153"/>
      <c r="R73" s="153"/>
      <c r="S73" s="153"/>
      <c r="T73" s="153"/>
      <c r="U73" s="153"/>
      <c r="V73" s="153"/>
      <c r="W73" s="153"/>
      <c r="X73" s="153"/>
      <c r="Y73" s="153"/>
      <c r="Z73" s="153"/>
    </row>
    <row r="74" spans="1:26" ht="11.25" customHeight="1" x14ac:dyDescent="0.25">
      <c r="A74" s="169" t="s">
        <v>43</v>
      </c>
      <c r="B74" s="170">
        <v>2</v>
      </c>
      <c r="C74" s="171">
        <f t="shared" si="0"/>
        <v>3.4482758620689655E-2</v>
      </c>
      <c r="D74" s="175"/>
      <c r="E74" s="153"/>
      <c r="F74" s="169" t="s">
        <v>59</v>
      </c>
      <c r="G74" s="170">
        <v>2</v>
      </c>
      <c r="H74" s="171">
        <f t="shared" si="1"/>
        <v>3.4482758620689655E-2</v>
      </c>
      <c r="I74" s="175"/>
      <c r="J74" s="153"/>
      <c r="K74" s="173"/>
      <c r="L74" s="155"/>
      <c r="M74" s="174"/>
      <c r="N74" s="155"/>
      <c r="O74" s="153"/>
      <c r="P74" s="153"/>
      <c r="Q74" s="153"/>
      <c r="R74" s="153"/>
      <c r="S74" s="153"/>
      <c r="T74" s="153"/>
      <c r="U74" s="153"/>
      <c r="V74" s="153"/>
      <c r="W74" s="153"/>
      <c r="X74" s="153"/>
      <c r="Y74" s="153"/>
      <c r="Z74" s="153"/>
    </row>
    <row r="75" spans="1:26" ht="11.25" customHeight="1" x14ac:dyDescent="0.25">
      <c r="A75" s="169" t="s">
        <v>59</v>
      </c>
      <c r="B75" s="170">
        <v>2</v>
      </c>
      <c r="C75" s="171">
        <f t="shared" si="0"/>
        <v>3.4482758620689655E-2</v>
      </c>
      <c r="D75" s="175"/>
      <c r="E75" s="153"/>
      <c r="F75" s="169" t="s">
        <v>55</v>
      </c>
      <c r="G75" s="170">
        <v>2</v>
      </c>
      <c r="H75" s="171">
        <f t="shared" si="1"/>
        <v>3.4482758620689655E-2</v>
      </c>
      <c r="I75" s="175"/>
      <c r="J75" s="153"/>
      <c r="K75" s="173"/>
      <c r="L75" s="155"/>
      <c r="M75" s="174"/>
      <c r="N75" s="155"/>
      <c r="O75" s="153"/>
      <c r="P75" s="153"/>
      <c r="Q75" s="153"/>
      <c r="R75" s="153"/>
      <c r="S75" s="153"/>
      <c r="T75" s="153"/>
      <c r="U75" s="153"/>
      <c r="V75" s="153"/>
      <c r="W75" s="153"/>
      <c r="X75" s="153"/>
      <c r="Y75" s="153"/>
      <c r="Z75" s="153"/>
    </row>
    <row r="76" spans="1:26" ht="11.25" customHeight="1" x14ac:dyDescent="0.25">
      <c r="A76" s="169" t="s">
        <v>55</v>
      </c>
      <c r="B76" s="170">
        <v>2</v>
      </c>
      <c r="C76" s="171">
        <f t="shared" si="0"/>
        <v>3.4482758620689655E-2</v>
      </c>
      <c r="D76" s="175"/>
      <c r="E76" s="153"/>
      <c r="F76" s="176" t="s">
        <v>37</v>
      </c>
      <c r="G76" s="177">
        <v>1</v>
      </c>
      <c r="H76" s="171">
        <f t="shared" si="1"/>
        <v>1.7241379310344827E-2</v>
      </c>
      <c r="I76" s="175"/>
      <c r="J76" s="153"/>
      <c r="K76" s="173"/>
      <c r="L76" s="155"/>
      <c r="M76" s="174"/>
      <c r="N76" s="155"/>
      <c r="O76" s="153"/>
      <c r="P76" s="153"/>
      <c r="Q76" s="153"/>
      <c r="R76" s="153"/>
      <c r="S76" s="153"/>
      <c r="T76" s="153"/>
      <c r="U76" s="153"/>
      <c r="V76" s="153"/>
      <c r="W76" s="153"/>
      <c r="X76" s="153"/>
      <c r="Y76" s="153"/>
      <c r="Z76" s="153"/>
    </row>
    <row r="77" spans="1:26" ht="15.75" customHeight="1" x14ac:dyDescent="0.25">
      <c r="A77" s="176" t="s">
        <v>37</v>
      </c>
      <c r="B77" s="177">
        <v>1</v>
      </c>
      <c r="C77" s="171">
        <f t="shared" si="0"/>
        <v>1.7241379310344827E-2</v>
      </c>
      <c r="D77" s="175"/>
      <c r="E77" s="153"/>
      <c r="F77" s="178" t="s">
        <v>106</v>
      </c>
      <c r="G77" s="179">
        <f>SUM(G62:G76)</f>
        <v>47</v>
      </c>
      <c r="H77" s="180"/>
      <c r="I77" s="181"/>
      <c r="J77" s="153"/>
      <c r="K77" s="173"/>
      <c r="L77" s="155"/>
      <c r="M77" s="174"/>
      <c r="N77" s="155"/>
      <c r="O77" s="153"/>
      <c r="P77" s="153"/>
      <c r="Q77" s="153"/>
      <c r="R77" s="153"/>
      <c r="S77" s="153"/>
      <c r="T77" s="153"/>
      <c r="U77" s="153"/>
      <c r="V77" s="153"/>
      <c r="W77" s="153"/>
      <c r="X77" s="153"/>
      <c r="Y77" s="153"/>
      <c r="Z77" s="153"/>
    </row>
    <row r="78" spans="1:26" ht="11.25" customHeight="1" x14ac:dyDescent="0.25">
      <c r="A78" s="178" t="s">
        <v>106</v>
      </c>
      <c r="B78" s="179">
        <f>SUM(B62:B77)</f>
        <v>58</v>
      </c>
      <c r="C78" s="180"/>
      <c r="D78" s="181"/>
      <c r="E78" s="153"/>
      <c r="J78" s="153"/>
      <c r="K78" s="173"/>
      <c r="L78" s="155"/>
      <c r="M78" s="174"/>
      <c r="N78" s="155"/>
      <c r="O78" s="153"/>
      <c r="P78" s="153"/>
      <c r="Q78" s="153"/>
      <c r="R78" s="153"/>
      <c r="S78" s="153"/>
      <c r="T78" s="153"/>
      <c r="U78" s="153"/>
      <c r="V78" s="153"/>
      <c r="W78" s="153"/>
      <c r="X78" s="153"/>
      <c r="Y78" s="153"/>
      <c r="Z78" s="153"/>
    </row>
    <row r="79" spans="1:26" ht="11.25" customHeight="1" x14ac:dyDescent="0.25">
      <c r="E79" s="153"/>
      <c r="F79" s="156"/>
      <c r="G79" s="153"/>
      <c r="H79" s="153"/>
      <c r="I79" s="155"/>
      <c r="J79" s="153"/>
      <c r="K79" s="182"/>
      <c r="L79" s="183"/>
      <c r="M79" s="155"/>
      <c r="N79" s="156"/>
      <c r="O79" s="153"/>
      <c r="P79" s="153"/>
      <c r="Q79" s="153"/>
      <c r="R79" s="153"/>
      <c r="S79" s="153"/>
      <c r="T79" s="153"/>
      <c r="U79" s="153"/>
      <c r="V79" s="153"/>
      <c r="W79" s="153"/>
      <c r="X79" s="153"/>
      <c r="Y79" s="153"/>
      <c r="Z79" s="153"/>
    </row>
    <row r="80" spans="1:26"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row>
    <row r="81" spans="1:26" ht="11.25" customHeight="1" x14ac:dyDescent="0.25">
      <c r="A81" s="184" t="s">
        <v>467</v>
      </c>
      <c r="B81" s="154"/>
      <c r="C81" s="155"/>
      <c r="D81" s="156"/>
      <c r="E81" s="153"/>
      <c r="F81" s="185" t="s">
        <v>468</v>
      </c>
      <c r="G81" s="153"/>
      <c r="H81" s="153"/>
      <c r="I81" s="155"/>
      <c r="J81" s="153"/>
      <c r="K81" s="153"/>
      <c r="L81" s="153"/>
      <c r="M81" s="153"/>
      <c r="N81" s="153"/>
      <c r="O81" s="153"/>
      <c r="P81" s="153"/>
      <c r="Q81" s="153"/>
      <c r="R81" s="153"/>
      <c r="S81" s="153"/>
      <c r="T81" s="153"/>
      <c r="U81" s="153"/>
      <c r="V81" s="153"/>
      <c r="W81" s="153"/>
      <c r="X81" s="153"/>
      <c r="Y81" s="153"/>
      <c r="Z81" s="153"/>
    </row>
    <row r="82" spans="1:26" ht="31.5" customHeight="1" x14ac:dyDescent="0.25">
      <c r="A82" s="158" t="s">
        <v>76</v>
      </c>
      <c r="B82" s="160" t="s">
        <v>77</v>
      </c>
      <c r="C82" s="160" t="s">
        <v>469</v>
      </c>
      <c r="D82" s="186" t="s">
        <v>470</v>
      </c>
      <c r="E82" s="153"/>
      <c r="F82" s="187" t="s">
        <v>76</v>
      </c>
      <c r="G82" s="188" t="s">
        <v>77</v>
      </c>
      <c r="H82" s="189" t="s">
        <v>471</v>
      </c>
      <c r="I82" s="189" t="s">
        <v>472</v>
      </c>
      <c r="J82" s="153"/>
      <c r="K82" s="153"/>
      <c r="L82" s="153"/>
      <c r="M82" s="153"/>
      <c r="N82" s="153"/>
      <c r="O82" s="153"/>
      <c r="P82" s="153"/>
      <c r="Q82" s="153"/>
      <c r="R82" s="153"/>
      <c r="S82" s="153"/>
      <c r="T82" s="153"/>
      <c r="U82" s="153"/>
      <c r="V82" s="153"/>
      <c r="W82" s="153"/>
      <c r="X82" s="153"/>
      <c r="Y82" s="153"/>
      <c r="Z82" s="153"/>
    </row>
    <row r="83" spans="1:26" ht="11.25" customHeight="1" x14ac:dyDescent="0.25">
      <c r="A83" s="163" t="s">
        <v>43</v>
      </c>
      <c r="B83" s="164">
        <v>3</v>
      </c>
      <c r="C83" s="164">
        <v>0</v>
      </c>
      <c r="D83" s="165">
        <f t="shared" ref="D83:D99" si="2">+C83/B83</f>
        <v>0</v>
      </c>
      <c r="E83" s="153"/>
      <c r="F83" s="163" t="s">
        <v>17</v>
      </c>
      <c r="G83" s="170">
        <v>7</v>
      </c>
      <c r="H83" s="190">
        <f>+G83/G99</f>
        <v>0.1076923076923077</v>
      </c>
      <c r="I83" s="191">
        <f>+'Gestión Patrimonio'!A10</f>
        <v>7</v>
      </c>
      <c r="J83" s="153">
        <f t="shared" ref="J83:J98" si="3">+I83-G83</f>
        <v>0</v>
      </c>
      <c r="K83" s="153"/>
      <c r="L83" s="153"/>
      <c r="M83" s="153"/>
      <c r="N83" s="153"/>
      <c r="O83" s="153"/>
      <c r="P83" s="153"/>
      <c r="Q83" s="153"/>
      <c r="R83" s="153"/>
      <c r="S83" s="153"/>
      <c r="T83" s="153"/>
      <c r="U83" s="153"/>
      <c r="V83" s="153"/>
      <c r="W83" s="153"/>
      <c r="X83" s="153"/>
      <c r="Y83" s="153"/>
      <c r="Z83" s="153"/>
    </row>
    <row r="84" spans="1:26" ht="11.25" customHeight="1" x14ac:dyDescent="0.25">
      <c r="A84" s="169" t="s">
        <v>55</v>
      </c>
      <c r="B84" s="170">
        <v>3</v>
      </c>
      <c r="C84" s="170">
        <v>0</v>
      </c>
      <c r="D84" s="165">
        <f t="shared" si="2"/>
        <v>0</v>
      </c>
      <c r="E84" s="153"/>
      <c r="F84" s="163" t="s">
        <v>49</v>
      </c>
      <c r="G84" s="164">
        <v>6</v>
      </c>
      <c r="H84" s="190">
        <f>+G84/G99</f>
        <v>9.2307692307692313E-2</v>
      </c>
      <c r="I84" s="191" t="str">
        <f>+'Gestión del TH'!B8</f>
        <v>Área Funcional de Talento Humano</v>
      </c>
      <c r="J84" s="153" t="e">
        <f t="shared" si="3"/>
        <v>#VALUE!</v>
      </c>
      <c r="K84" s="153"/>
      <c r="L84" s="153"/>
      <c r="M84" s="153"/>
      <c r="N84" s="153"/>
      <c r="O84" s="153"/>
      <c r="P84" s="153"/>
      <c r="Q84" s="153"/>
      <c r="R84" s="153"/>
      <c r="S84" s="153"/>
      <c r="T84" s="153"/>
      <c r="U84" s="153"/>
      <c r="V84" s="153"/>
      <c r="W84" s="153"/>
      <c r="X84" s="153"/>
      <c r="Y84" s="153"/>
      <c r="Z84" s="153"/>
    </row>
    <row r="85" spans="1:26" ht="11.25" customHeight="1" x14ac:dyDescent="0.25">
      <c r="A85" s="169" t="s">
        <v>49</v>
      </c>
      <c r="B85" s="170">
        <v>6</v>
      </c>
      <c r="C85" s="170">
        <v>1</v>
      </c>
      <c r="D85" s="165">
        <f t="shared" si="2"/>
        <v>0.16666666666666666</v>
      </c>
      <c r="E85" s="153"/>
      <c r="F85" s="169" t="s">
        <v>40</v>
      </c>
      <c r="G85" s="170">
        <v>6</v>
      </c>
      <c r="H85" s="190">
        <f>+G85/G99</f>
        <v>9.2307692307692313E-2</v>
      </c>
      <c r="I85" s="191">
        <f>+'Gestión Admon y Logística'!A7</f>
        <v>4</v>
      </c>
      <c r="J85" s="153">
        <f t="shared" si="3"/>
        <v>-2</v>
      </c>
      <c r="K85" s="153"/>
      <c r="L85" s="153"/>
      <c r="M85" s="153"/>
      <c r="N85" s="153"/>
      <c r="O85" s="153"/>
      <c r="P85" s="153"/>
      <c r="Q85" s="153"/>
      <c r="R85" s="153"/>
      <c r="S85" s="153"/>
      <c r="T85" s="153"/>
      <c r="U85" s="153"/>
      <c r="V85" s="153"/>
      <c r="W85" s="153"/>
      <c r="X85" s="153"/>
      <c r="Y85" s="153"/>
      <c r="Z85" s="153"/>
    </row>
    <row r="86" spans="1:26" ht="22.5" customHeight="1" x14ac:dyDescent="0.25">
      <c r="A86" s="169" t="s">
        <v>40</v>
      </c>
      <c r="B86" s="170">
        <v>6</v>
      </c>
      <c r="C86" s="170">
        <v>1</v>
      </c>
      <c r="D86" s="165">
        <f t="shared" si="2"/>
        <v>0.16666666666666666</v>
      </c>
      <c r="E86" s="153"/>
      <c r="F86" s="169" t="s">
        <v>23</v>
      </c>
      <c r="G86" s="170">
        <v>6</v>
      </c>
      <c r="H86" s="190">
        <f>+G86/G99</f>
        <v>9.2307692307692313E-2</v>
      </c>
      <c r="I86" s="191">
        <f>+'Investigación y Publicación'!A9</f>
        <v>6</v>
      </c>
      <c r="J86" s="153">
        <f t="shared" si="3"/>
        <v>0</v>
      </c>
      <c r="K86" s="153"/>
      <c r="L86" s="153"/>
      <c r="M86" s="153"/>
      <c r="N86" s="153"/>
      <c r="O86" s="153"/>
      <c r="P86" s="153"/>
      <c r="Q86" s="153"/>
      <c r="R86" s="153"/>
      <c r="S86" s="153"/>
      <c r="T86" s="153"/>
      <c r="U86" s="153"/>
      <c r="V86" s="153"/>
      <c r="W86" s="153"/>
      <c r="X86" s="153"/>
      <c r="Y86" s="153"/>
      <c r="Z86" s="153"/>
    </row>
    <row r="87" spans="1:26" ht="24.75" customHeight="1" x14ac:dyDescent="0.25">
      <c r="A87" s="169" t="s">
        <v>31</v>
      </c>
      <c r="B87" s="170">
        <v>4</v>
      </c>
      <c r="C87" s="170">
        <v>1</v>
      </c>
      <c r="D87" s="165">
        <f t="shared" si="2"/>
        <v>0.25</v>
      </c>
      <c r="E87" s="153"/>
      <c r="F87" s="169" t="s">
        <v>28</v>
      </c>
      <c r="G87" s="170">
        <v>6</v>
      </c>
      <c r="H87" s="190">
        <f>+G87/G99</f>
        <v>9.2307692307692313E-2</v>
      </c>
      <c r="I87" s="191">
        <f>+'Apropia y Relacionamiento C'!A12</f>
        <v>9</v>
      </c>
      <c r="J87" s="153">
        <f t="shared" si="3"/>
        <v>3</v>
      </c>
      <c r="K87" s="153"/>
      <c r="L87" s="153"/>
      <c r="M87" s="153"/>
      <c r="N87" s="153"/>
      <c r="O87" s="153"/>
      <c r="P87" s="153"/>
      <c r="Q87" s="153"/>
      <c r="R87" s="153"/>
      <c r="S87" s="153"/>
      <c r="T87" s="153"/>
      <c r="U87" s="153"/>
      <c r="V87" s="153"/>
      <c r="W87" s="153"/>
      <c r="X87" s="153"/>
      <c r="Y87" s="153"/>
      <c r="Z87" s="153"/>
    </row>
    <row r="88" spans="1:26" ht="11.25" customHeight="1" x14ac:dyDescent="0.25">
      <c r="A88" s="169" t="s">
        <v>17</v>
      </c>
      <c r="B88" s="170">
        <v>3</v>
      </c>
      <c r="C88" s="170">
        <v>1</v>
      </c>
      <c r="D88" s="165">
        <f t="shared" si="2"/>
        <v>0.33333333333333331</v>
      </c>
      <c r="E88" s="153"/>
      <c r="F88" s="169" t="s">
        <v>34</v>
      </c>
      <c r="G88" s="170">
        <v>5</v>
      </c>
      <c r="H88" s="190">
        <f>+G88/G99</f>
        <v>7.6923076923076927E-2</v>
      </c>
      <c r="I88" s="191" t="e">
        <f>+#REF!</f>
        <v>#REF!</v>
      </c>
      <c r="J88" s="153" t="e">
        <f t="shared" si="3"/>
        <v>#REF!</v>
      </c>
      <c r="K88" s="153"/>
      <c r="L88" s="153"/>
      <c r="M88" s="153"/>
      <c r="N88" s="153"/>
      <c r="O88" s="153"/>
      <c r="P88" s="153"/>
      <c r="Q88" s="153"/>
      <c r="R88" s="153"/>
      <c r="S88" s="153"/>
      <c r="T88" s="153"/>
      <c r="U88" s="153"/>
      <c r="V88" s="153"/>
      <c r="W88" s="153"/>
      <c r="X88" s="153"/>
      <c r="Y88" s="153"/>
      <c r="Z88" s="153"/>
    </row>
    <row r="89" spans="1:26" ht="11.25" customHeight="1" x14ac:dyDescent="0.25">
      <c r="A89" s="176" t="s">
        <v>59</v>
      </c>
      <c r="B89" s="177">
        <v>2</v>
      </c>
      <c r="C89" s="177">
        <v>1</v>
      </c>
      <c r="D89" s="192">
        <f t="shared" si="2"/>
        <v>0.5</v>
      </c>
      <c r="E89" s="153"/>
      <c r="F89" s="169" t="s">
        <v>31</v>
      </c>
      <c r="G89" s="170">
        <v>4</v>
      </c>
      <c r="H89" s="190">
        <f>+G89/G99</f>
        <v>6.1538461538461542E-2</v>
      </c>
      <c r="I89" s="191">
        <f>+'Gestión Jurídica'!A6</f>
        <v>3</v>
      </c>
      <c r="J89" s="153">
        <f t="shared" si="3"/>
        <v>-1</v>
      </c>
      <c r="K89" s="153"/>
      <c r="L89" s="153"/>
      <c r="M89" s="153"/>
      <c r="N89" s="153"/>
      <c r="O89" s="153"/>
      <c r="P89" s="153"/>
      <c r="Q89" s="153"/>
      <c r="R89" s="153"/>
      <c r="S89" s="153"/>
      <c r="T89" s="153"/>
      <c r="U89" s="153"/>
      <c r="V89" s="153"/>
      <c r="W89" s="153"/>
      <c r="X89" s="153"/>
      <c r="Y89" s="153"/>
      <c r="Z89" s="153"/>
    </row>
    <row r="90" spans="1:26" ht="11.25" customHeight="1" x14ac:dyDescent="0.25">
      <c r="A90" s="169" t="s">
        <v>34</v>
      </c>
      <c r="B90" s="170">
        <v>5</v>
      </c>
      <c r="C90" s="170">
        <v>3</v>
      </c>
      <c r="D90" s="165">
        <f t="shared" si="2"/>
        <v>0.6</v>
      </c>
      <c r="E90" s="153"/>
      <c r="F90" s="176" t="s">
        <v>37</v>
      </c>
      <c r="G90" s="177">
        <v>4</v>
      </c>
      <c r="H90" s="190">
        <f>+G90/G99</f>
        <v>6.1538461538461542E-2</v>
      </c>
      <c r="I90" s="191">
        <f>+'Gestión Contractual'!A7</f>
        <v>4</v>
      </c>
      <c r="J90" s="153">
        <f t="shared" si="3"/>
        <v>0</v>
      </c>
      <c r="K90" s="153"/>
      <c r="L90" s="153"/>
      <c r="M90" s="153"/>
      <c r="N90" s="153"/>
      <c r="O90" s="153"/>
      <c r="P90" s="153"/>
      <c r="Q90" s="153"/>
      <c r="R90" s="153"/>
      <c r="S90" s="153"/>
      <c r="T90" s="153"/>
      <c r="U90" s="153"/>
      <c r="V90" s="153"/>
      <c r="W90" s="153"/>
      <c r="X90" s="153"/>
      <c r="Y90" s="153"/>
      <c r="Z90" s="153"/>
    </row>
    <row r="91" spans="1:26" ht="11.25" customHeight="1" x14ac:dyDescent="0.25">
      <c r="A91" s="169" t="s">
        <v>23</v>
      </c>
      <c r="B91" s="170">
        <v>6</v>
      </c>
      <c r="C91" s="170">
        <v>4</v>
      </c>
      <c r="D91" s="165">
        <f t="shared" si="2"/>
        <v>0.66666666666666663</v>
      </c>
      <c r="E91" s="153"/>
      <c r="F91" s="169" t="s">
        <v>46</v>
      </c>
      <c r="G91" s="170">
        <v>3</v>
      </c>
      <c r="H91" s="190">
        <f>+G91/G99</f>
        <v>4.6153846153846156E-2</v>
      </c>
      <c r="I91" s="191">
        <v>3</v>
      </c>
      <c r="J91" s="153">
        <f t="shared" si="3"/>
        <v>0</v>
      </c>
      <c r="K91" s="153"/>
      <c r="L91" s="153"/>
      <c r="M91" s="153"/>
      <c r="N91" s="153"/>
      <c r="O91" s="153"/>
      <c r="P91" s="153"/>
      <c r="Q91" s="153"/>
      <c r="R91" s="153"/>
      <c r="S91" s="153"/>
      <c r="T91" s="153"/>
      <c r="U91" s="153"/>
      <c r="V91" s="153"/>
      <c r="W91" s="153"/>
      <c r="X91" s="153"/>
      <c r="Y91" s="153"/>
      <c r="Z91" s="153"/>
    </row>
    <row r="92" spans="1:26" ht="11.25" customHeight="1" x14ac:dyDescent="0.25">
      <c r="A92" s="169" t="s">
        <v>5</v>
      </c>
      <c r="B92" s="170">
        <v>3</v>
      </c>
      <c r="C92" s="170">
        <v>2</v>
      </c>
      <c r="D92" s="165">
        <f t="shared" si="2"/>
        <v>0.66666666666666663</v>
      </c>
      <c r="E92" s="153"/>
      <c r="F92" s="169" t="s">
        <v>5</v>
      </c>
      <c r="G92" s="170">
        <v>3</v>
      </c>
      <c r="H92" s="190">
        <f>+G92/G99</f>
        <v>4.6153846153846156E-2</v>
      </c>
      <c r="I92" s="191">
        <v>2</v>
      </c>
      <c r="J92" s="153">
        <f t="shared" si="3"/>
        <v>-1</v>
      </c>
      <c r="K92" s="153"/>
      <c r="L92" s="153"/>
      <c r="M92" s="153"/>
      <c r="N92" s="153"/>
      <c r="O92" s="153"/>
      <c r="P92" s="153"/>
      <c r="Q92" s="153"/>
      <c r="R92" s="153"/>
      <c r="S92" s="153"/>
      <c r="T92" s="153"/>
      <c r="U92" s="153"/>
      <c r="V92" s="153"/>
      <c r="W92" s="153"/>
      <c r="X92" s="153"/>
      <c r="Y92" s="153"/>
      <c r="Z92" s="153"/>
    </row>
    <row r="93" spans="1:26" ht="11.25" customHeight="1" x14ac:dyDescent="0.25">
      <c r="A93" s="193" t="s">
        <v>28</v>
      </c>
      <c r="B93" s="194">
        <v>6</v>
      </c>
      <c r="C93" s="194">
        <v>6</v>
      </c>
      <c r="D93" s="195">
        <f t="shared" si="2"/>
        <v>1</v>
      </c>
      <c r="E93" s="153"/>
      <c r="F93" s="169" t="s">
        <v>52</v>
      </c>
      <c r="G93" s="170">
        <v>3</v>
      </c>
      <c r="H93" s="190">
        <f>+G93/G99</f>
        <v>4.6153846153846156E-2</v>
      </c>
      <c r="I93" s="191">
        <f>+'Gestión TI'!A6</f>
        <v>3</v>
      </c>
      <c r="J93" s="153">
        <f t="shared" si="3"/>
        <v>0</v>
      </c>
      <c r="K93" s="153"/>
      <c r="L93" s="153"/>
      <c r="M93" s="153"/>
      <c r="N93" s="153"/>
      <c r="O93" s="153"/>
      <c r="P93" s="153"/>
      <c r="Q93" s="153"/>
      <c r="R93" s="153"/>
      <c r="S93" s="153"/>
      <c r="T93" s="153"/>
      <c r="U93" s="153"/>
      <c r="V93" s="153"/>
      <c r="W93" s="153"/>
      <c r="X93" s="153"/>
      <c r="Y93" s="153"/>
      <c r="Z93" s="153"/>
    </row>
    <row r="94" spans="1:26" ht="11.25" customHeight="1" x14ac:dyDescent="0.25">
      <c r="A94" s="193" t="s">
        <v>37</v>
      </c>
      <c r="B94" s="194">
        <v>4</v>
      </c>
      <c r="C94" s="194">
        <v>4</v>
      </c>
      <c r="D94" s="195">
        <f t="shared" si="2"/>
        <v>1</v>
      </c>
      <c r="E94" s="153"/>
      <c r="F94" s="169" t="s">
        <v>43</v>
      </c>
      <c r="G94" s="170">
        <v>3</v>
      </c>
      <c r="H94" s="190">
        <f>+G94/G99</f>
        <v>4.6153846153846156E-2</v>
      </c>
      <c r="I94" s="191">
        <f>+'Gestión Documental y Corresp'!A7</f>
        <v>4</v>
      </c>
      <c r="J94" s="153">
        <f t="shared" si="3"/>
        <v>1</v>
      </c>
      <c r="K94" s="153"/>
      <c r="L94" s="153"/>
      <c r="M94" s="153"/>
      <c r="N94" s="153"/>
      <c r="O94" s="153"/>
      <c r="P94" s="153"/>
      <c r="Q94" s="153"/>
      <c r="R94" s="153"/>
      <c r="S94" s="153"/>
      <c r="T94" s="153"/>
      <c r="U94" s="153"/>
      <c r="V94" s="153"/>
      <c r="W94" s="153"/>
      <c r="X94" s="153"/>
      <c r="Y94" s="153"/>
      <c r="Z94" s="153"/>
    </row>
    <row r="95" spans="1:26" ht="11.25" customHeight="1" x14ac:dyDescent="0.25">
      <c r="A95" s="193" t="s">
        <v>46</v>
      </c>
      <c r="B95" s="194">
        <v>3</v>
      </c>
      <c r="C95" s="194">
        <v>3</v>
      </c>
      <c r="D95" s="195">
        <f t="shared" si="2"/>
        <v>1</v>
      </c>
      <c r="E95" s="153"/>
      <c r="F95" s="169" t="s">
        <v>55</v>
      </c>
      <c r="G95" s="170">
        <v>3</v>
      </c>
      <c r="H95" s="190">
        <f>+G95/G99</f>
        <v>4.6153846153846156E-2</v>
      </c>
      <c r="I95" s="191" t="str">
        <f>+'Control Disciplinario'!A6</f>
        <v>Control Disciplinario</v>
      </c>
      <c r="J95" s="153" t="e">
        <f t="shared" si="3"/>
        <v>#VALUE!</v>
      </c>
      <c r="K95" s="153"/>
      <c r="L95" s="153"/>
      <c r="M95" s="153"/>
      <c r="N95" s="153"/>
      <c r="O95" s="153"/>
      <c r="P95" s="153"/>
      <c r="Q95" s="153"/>
      <c r="R95" s="153"/>
      <c r="S95" s="153"/>
      <c r="T95" s="153"/>
      <c r="U95" s="153"/>
      <c r="V95" s="153"/>
      <c r="W95" s="153"/>
      <c r="X95" s="153"/>
      <c r="Y95" s="153"/>
      <c r="Z95" s="153"/>
    </row>
    <row r="96" spans="1:26" ht="11.25" customHeight="1" x14ac:dyDescent="0.25">
      <c r="A96" s="193" t="s">
        <v>52</v>
      </c>
      <c r="B96" s="194">
        <v>3</v>
      </c>
      <c r="C96" s="194">
        <v>3</v>
      </c>
      <c r="D96" s="195">
        <f t="shared" si="2"/>
        <v>1</v>
      </c>
      <c r="E96" s="153"/>
      <c r="F96" s="169" t="s">
        <v>59</v>
      </c>
      <c r="G96" s="170">
        <v>2</v>
      </c>
      <c r="H96" s="190">
        <f>+G96/G99</f>
        <v>3.0769230769230771E-2</v>
      </c>
      <c r="I96" s="191">
        <f>+'Evaluación y Control'!A5</f>
        <v>2</v>
      </c>
      <c r="J96" s="153">
        <f t="shared" si="3"/>
        <v>0</v>
      </c>
      <c r="K96" s="153"/>
      <c r="L96" s="153"/>
      <c r="M96" s="153"/>
      <c r="N96" s="153"/>
      <c r="O96" s="153"/>
      <c r="P96" s="153"/>
      <c r="Q96" s="153"/>
      <c r="R96" s="153"/>
      <c r="S96" s="153"/>
      <c r="T96" s="153"/>
      <c r="U96" s="153"/>
      <c r="V96" s="153"/>
      <c r="W96" s="153"/>
      <c r="X96" s="153"/>
      <c r="Y96" s="153"/>
      <c r="Z96" s="153"/>
    </row>
    <row r="97" spans="1:26" ht="11.25" customHeight="1" x14ac:dyDescent="0.25">
      <c r="A97" s="193" t="s">
        <v>11</v>
      </c>
      <c r="B97" s="194">
        <v>2</v>
      </c>
      <c r="C97" s="194">
        <v>2</v>
      </c>
      <c r="D97" s="195">
        <f t="shared" si="2"/>
        <v>1</v>
      </c>
      <c r="E97" s="153"/>
      <c r="F97" s="169" t="s">
        <v>11</v>
      </c>
      <c r="G97" s="170">
        <v>2</v>
      </c>
      <c r="H97" s="190">
        <f>+G97/G99</f>
        <v>3.0769230769230771E-2</v>
      </c>
      <c r="I97" s="191">
        <f>+'Cooperación - Dirección'!A5</f>
        <v>2</v>
      </c>
      <c r="J97" s="153">
        <f t="shared" si="3"/>
        <v>0</v>
      </c>
      <c r="K97" s="153"/>
      <c r="L97" s="153"/>
      <c r="M97" s="153"/>
      <c r="N97" s="153"/>
      <c r="O97" s="153"/>
      <c r="P97" s="153"/>
      <c r="Q97" s="153"/>
      <c r="R97" s="153"/>
      <c r="S97" s="153"/>
      <c r="T97" s="153"/>
      <c r="U97" s="153"/>
      <c r="V97" s="153"/>
      <c r="W97" s="153"/>
      <c r="X97" s="153"/>
      <c r="Y97" s="153"/>
      <c r="Z97" s="153"/>
    </row>
    <row r="98" spans="1:26" ht="11.25" customHeight="1" x14ac:dyDescent="0.25">
      <c r="A98" s="193" t="s">
        <v>58</v>
      </c>
      <c r="B98" s="194">
        <v>2</v>
      </c>
      <c r="C98" s="194">
        <v>2</v>
      </c>
      <c r="D98" s="195">
        <f t="shared" si="2"/>
        <v>1</v>
      </c>
      <c r="E98" s="153"/>
      <c r="F98" s="196" t="s">
        <v>58</v>
      </c>
      <c r="G98" s="197">
        <v>2</v>
      </c>
      <c r="H98" s="198">
        <f>+G98/G99</f>
        <v>3.0769230769230771E-2</v>
      </c>
      <c r="I98" s="191">
        <v>2</v>
      </c>
      <c r="J98" s="153">
        <f t="shared" si="3"/>
        <v>0</v>
      </c>
      <c r="K98" s="153"/>
      <c r="L98" s="153"/>
      <c r="M98" s="153"/>
      <c r="N98" s="153"/>
      <c r="O98" s="153"/>
      <c r="P98" s="153"/>
      <c r="Q98" s="153"/>
      <c r="R98" s="153"/>
      <c r="S98" s="153"/>
      <c r="T98" s="153"/>
      <c r="U98" s="153"/>
      <c r="V98" s="153"/>
      <c r="W98" s="153"/>
      <c r="X98" s="153"/>
      <c r="Y98" s="153"/>
      <c r="Z98" s="153"/>
    </row>
    <row r="99" spans="1:26" ht="11.25" customHeight="1" x14ac:dyDescent="0.25">
      <c r="A99" s="178" t="s">
        <v>106</v>
      </c>
      <c r="B99" s="179">
        <f t="shared" ref="B99:C99" si="4">SUM(B83:B98)</f>
        <v>61</v>
      </c>
      <c r="C99" s="199">
        <f t="shared" si="4"/>
        <v>34</v>
      </c>
      <c r="D99" s="200">
        <f t="shared" si="2"/>
        <v>0.55737704918032782</v>
      </c>
      <c r="E99" s="153"/>
      <c r="F99" s="201" t="s">
        <v>106</v>
      </c>
      <c r="G99" s="202">
        <f>SUBTOTAL(9,G83:G98)</f>
        <v>65</v>
      </c>
      <c r="H99" s="174"/>
      <c r="I99" s="203" t="e">
        <f>SUBTOTAL(9,I83:I98)</f>
        <v>#REF!</v>
      </c>
      <c r="J99" s="153"/>
      <c r="K99" s="153"/>
      <c r="L99" s="153"/>
      <c r="M99" s="153"/>
      <c r="N99" s="153"/>
      <c r="O99" s="153"/>
      <c r="P99" s="153"/>
      <c r="Q99" s="153"/>
      <c r="R99" s="153"/>
      <c r="S99" s="153"/>
      <c r="T99" s="153"/>
      <c r="U99" s="153"/>
      <c r="V99" s="153"/>
      <c r="W99" s="153"/>
      <c r="X99" s="153"/>
      <c r="Y99" s="153"/>
      <c r="Z99" s="153"/>
    </row>
    <row r="100" spans="1:26" ht="11.25" customHeight="1" x14ac:dyDescent="0.25">
      <c r="A100" s="153" t="s">
        <v>473</v>
      </c>
      <c r="B100" s="154"/>
      <c r="C100" s="155"/>
      <c r="D100" s="156"/>
      <c r="E100" s="153"/>
      <c r="H100" s="153"/>
      <c r="I100" s="155"/>
      <c r="J100" s="153"/>
      <c r="K100" s="153"/>
      <c r="L100" s="153"/>
      <c r="M100" s="153"/>
      <c r="N100" s="153"/>
      <c r="O100" s="153"/>
      <c r="P100" s="153"/>
      <c r="Q100" s="153"/>
      <c r="R100" s="153"/>
      <c r="S100" s="153"/>
      <c r="T100" s="153"/>
      <c r="U100" s="153"/>
      <c r="V100" s="153"/>
      <c r="W100" s="153"/>
      <c r="X100" s="153"/>
      <c r="Y100" s="153"/>
      <c r="Z100" s="153"/>
    </row>
    <row r="101" spans="1:26"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row>
    <row r="102" spans="1:26"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row>
    <row r="103" spans="1:26"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row>
    <row r="104" spans="1:26"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row>
    <row r="105" spans="1:26"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row>
    <row r="106" spans="1:26"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row>
    <row r="107" spans="1:26"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row>
    <row r="108" spans="1:26"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row>
    <row r="109" spans="1:26"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row>
    <row r="110" spans="1:26"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row>
    <row r="111" spans="1:26"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row>
    <row r="112" spans="1:26"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row>
    <row r="113" spans="1:26"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row>
    <row r="114" spans="1:26"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row>
    <row r="115" spans="1:26"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row>
    <row r="116" spans="1:26"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row>
    <row r="117" spans="1:26"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row>
    <row r="118" spans="1:26"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row>
    <row r="119" spans="1:26"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row>
    <row r="120" spans="1:26"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row>
    <row r="121" spans="1:26"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row>
    <row r="122" spans="1:26"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row>
    <row r="123" spans="1:26"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row>
    <row r="124" spans="1:26"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row>
    <row r="125" spans="1:26"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row>
    <row r="126" spans="1:26"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row>
    <row r="127" spans="1:26"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row>
    <row r="128" spans="1:26"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row>
    <row r="129" spans="1:26"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row>
    <row r="130" spans="1:26"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row>
    <row r="131" spans="1:26"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row>
    <row r="132" spans="1:26"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row>
    <row r="133" spans="1:26"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row>
    <row r="134" spans="1:26"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row>
    <row r="135" spans="1:26"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row>
    <row r="136" spans="1:26"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row>
    <row r="137" spans="1:26"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row>
    <row r="138" spans="1:26"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row>
    <row r="139" spans="1:26"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row>
    <row r="140" spans="1:26"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row>
    <row r="141" spans="1:26"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row>
    <row r="142" spans="1:26"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row>
    <row r="143" spans="1:26"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row>
    <row r="144" spans="1:26"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row>
    <row r="145" spans="1:26"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row>
    <row r="146" spans="1:26"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row>
    <row r="147" spans="1:26"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row>
    <row r="148" spans="1:26"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row>
    <row r="149" spans="1:26"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row>
    <row r="150" spans="1:26"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row>
    <row r="151" spans="1:26"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row>
    <row r="152" spans="1:26"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row>
    <row r="153" spans="1:26"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row>
    <row r="154" spans="1:26"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row>
    <row r="155" spans="1:26"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row>
    <row r="156" spans="1:26"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row>
    <row r="157" spans="1:26"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row>
    <row r="158" spans="1:26"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row>
    <row r="159" spans="1:26"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row>
    <row r="160" spans="1:26"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row>
    <row r="161" spans="1:26"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row>
    <row r="162" spans="1:26"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row>
    <row r="163" spans="1:26"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row>
    <row r="164" spans="1:26"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row>
    <row r="165" spans="1:26"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row>
    <row r="166" spans="1:26"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row>
    <row r="167" spans="1:26"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row>
    <row r="168" spans="1:26"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row>
    <row r="169" spans="1:26"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row>
    <row r="170" spans="1:26"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row>
    <row r="171" spans="1:26"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row>
    <row r="172" spans="1:26"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row>
    <row r="173" spans="1:26"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row>
    <row r="174" spans="1:26"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row>
    <row r="175" spans="1:26"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row>
    <row r="176" spans="1:26"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row>
    <row r="177" spans="1:26"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row>
    <row r="178" spans="1:26"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row>
    <row r="179" spans="1:26"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row>
    <row r="180" spans="1:26"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row>
    <row r="181" spans="1:26"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row>
    <row r="182" spans="1:26"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row>
    <row r="183" spans="1:26"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row>
    <row r="184" spans="1:26"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row>
    <row r="185" spans="1:26"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row>
    <row r="186" spans="1:26"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row>
    <row r="187" spans="1:26"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row>
    <row r="188" spans="1:26"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row>
    <row r="189" spans="1:26"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row>
    <row r="190" spans="1:26"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row>
    <row r="191" spans="1:26"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row>
    <row r="192" spans="1:26"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row>
    <row r="193" spans="1:26"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row>
    <row r="194" spans="1:26"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row>
    <row r="195" spans="1:26"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row>
    <row r="196" spans="1:26"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row>
    <row r="197" spans="1:26"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row>
    <row r="198" spans="1:26"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row>
    <row r="199" spans="1:26"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row>
    <row r="200" spans="1:26"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row>
    <row r="201" spans="1:26"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row>
    <row r="202" spans="1:26"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row>
    <row r="203" spans="1:26"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row>
    <row r="204" spans="1:26"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row>
    <row r="205" spans="1:26"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row>
    <row r="206" spans="1:26"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row>
    <row r="207" spans="1:26"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row>
    <row r="208" spans="1:26"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row>
    <row r="209" spans="1:26"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row>
    <row r="210" spans="1:26"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row>
    <row r="211" spans="1:26"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row>
    <row r="212" spans="1:26"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row>
    <row r="213" spans="1:26"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row>
    <row r="214" spans="1:26"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row>
    <row r="215" spans="1:26"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row>
    <row r="216" spans="1:26"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row>
    <row r="217" spans="1:26"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row>
    <row r="218" spans="1:26"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row>
    <row r="219" spans="1:26" ht="11.25" customHeight="1" x14ac:dyDescent="0.25">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row>
    <row r="220" spans="1:26" ht="11.25" customHeight="1" x14ac:dyDescent="0.25">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row>
    <row r="221" spans="1:26" ht="11.25" customHeight="1" x14ac:dyDescent="0.25">
      <c r="A221" s="153"/>
      <c r="B221" s="154"/>
      <c r="C221" s="155"/>
      <c r="D221" s="156"/>
      <c r="E221" s="153"/>
      <c r="F221" s="156"/>
      <c r="G221" s="153"/>
      <c r="H221" s="153"/>
      <c r="I221" s="155"/>
      <c r="J221" s="153"/>
      <c r="K221" s="153"/>
      <c r="L221" s="153"/>
      <c r="M221" s="153"/>
      <c r="N221" s="153"/>
      <c r="O221" s="153"/>
      <c r="P221" s="153"/>
      <c r="Q221" s="153"/>
      <c r="R221" s="153"/>
      <c r="S221" s="153"/>
      <c r="T221" s="153"/>
      <c r="U221" s="153"/>
      <c r="V221" s="153"/>
      <c r="W221" s="153"/>
      <c r="X221" s="153"/>
      <c r="Y221" s="153"/>
      <c r="Z221" s="153"/>
    </row>
    <row r="222" spans="1:26" ht="11.25" customHeight="1" x14ac:dyDescent="0.25">
      <c r="A222" s="153"/>
      <c r="B222" s="154"/>
      <c r="C222" s="155"/>
      <c r="D222" s="156"/>
      <c r="E222" s="153"/>
      <c r="F222" s="156"/>
      <c r="G222" s="153"/>
      <c r="H222" s="153"/>
      <c r="I222" s="155"/>
      <c r="J222" s="153"/>
      <c r="K222" s="153"/>
      <c r="L222" s="153"/>
      <c r="M222" s="153"/>
      <c r="N222" s="153"/>
      <c r="O222" s="153"/>
      <c r="P222" s="153"/>
      <c r="Q222" s="153"/>
      <c r="R222" s="153"/>
      <c r="S222" s="153"/>
      <c r="T222" s="153"/>
      <c r="U222" s="153"/>
      <c r="V222" s="153"/>
      <c r="W222" s="153"/>
      <c r="X222" s="153"/>
      <c r="Y222" s="153"/>
      <c r="Z222" s="153"/>
    </row>
    <row r="223" spans="1:26" ht="11.25" customHeight="1" x14ac:dyDescent="0.25">
      <c r="A223" s="153"/>
      <c r="B223" s="154"/>
      <c r="C223" s="155"/>
      <c r="D223" s="156"/>
      <c r="E223" s="153"/>
      <c r="F223" s="156"/>
      <c r="G223" s="153"/>
      <c r="H223" s="153"/>
      <c r="I223" s="155"/>
      <c r="J223" s="153"/>
      <c r="K223" s="153"/>
      <c r="L223" s="153"/>
      <c r="M223" s="153"/>
      <c r="N223" s="153"/>
      <c r="O223" s="153"/>
      <c r="P223" s="153"/>
      <c r="Q223" s="153"/>
      <c r="R223" s="153"/>
      <c r="S223" s="153"/>
      <c r="T223" s="153"/>
      <c r="U223" s="153"/>
      <c r="V223" s="153"/>
      <c r="W223" s="153"/>
      <c r="X223" s="153"/>
      <c r="Y223" s="153"/>
      <c r="Z223" s="153"/>
    </row>
    <row r="224" spans="1:26" ht="11.25" customHeight="1" x14ac:dyDescent="0.25">
      <c r="A224" s="153"/>
      <c r="B224" s="154"/>
      <c r="C224" s="155"/>
      <c r="D224" s="156"/>
      <c r="E224" s="153"/>
      <c r="F224" s="156"/>
      <c r="G224" s="153"/>
      <c r="H224" s="153"/>
      <c r="I224" s="155"/>
      <c r="J224" s="153"/>
      <c r="K224" s="153"/>
      <c r="L224" s="153"/>
      <c r="M224" s="153"/>
      <c r="N224" s="153"/>
      <c r="O224" s="153"/>
      <c r="P224" s="153"/>
      <c r="Q224" s="153"/>
      <c r="R224" s="153"/>
      <c r="S224" s="153"/>
      <c r="T224" s="153"/>
      <c r="U224" s="153"/>
      <c r="V224" s="153"/>
      <c r="W224" s="153"/>
      <c r="X224" s="153"/>
      <c r="Y224" s="153"/>
      <c r="Z224" s="153"/>
    </row>
    <row r="225" spans="1:26" ht="11.25" customHeight="1" x14ac:dyDescent="0.25">
      <c r="A225" s="153"/>
      <c r="B225" s="154"/>
      <c r="C225" s="155"/>
      <c r="D225" s="156"/>
      <c r="E225" s="153"/>
      <c r="F225" s="156"/>
      <c r="G225" s="153"/>
      <c r="H225" s="153"/>
      <c r="I225" s="155"/>
      <c r="J225" s="153"/>
      <c r="K225" s="153"/>
      <c r="L225" s="153"/>
      <c r="M225" s="153"/>
      <c r="N225" s="153"/>
      <c r="O225" s="153"/>
      <c r="P225" s="153"/>
      <c r="Q225" s="153"/>
      <c r="R225" s="153"/>
      <c r="S225" s="153"/>
      <c r="T225" s="153"/>
      <c r="U225" s="153"/>
      <c r="V225" s="153"/>
      <c r="W225" s="153"/>
      <c r="X225" s="153"/>
      <c r="Y225" s="153"/>
      <c r="Z225" s="153"/>
    </row>
    <row r="226" spans="1:26" ht="11.25" customHeight="1" x14ac:dyDescent="0.25">
      <c r="A226" s="153"/>
      <c r="B226" s="154"/>
      <c r="C226" s="155"/>
      <c r="D226" s="156"/>
      <c r="E226" s="153"/>
      <c r="F226" s="156"/>
      <c r="G226" s="153"/>
      <c r="H226" s="153"/>
      <c r="I226" s="155"/>
      <c r="J226" s="153"/>
      <c r="K226" s="153"/>
      <c r="L226" s="153"/>
      <c r="M226" s="153"/>
      <c r="N226" s="153"/>
      <c r="O226" s="153"/>
      <c r="P226" s="153"/>
      <c r="Q226" s="153"/>
      <c r="R226" s="153"/>
      <c r="S226" s="153"/>
      <c r="T226" s="153"/>
      <c r="U226" s="153"/>
      <c r="V226" s="153"/>
      <c r="W226" s="153"/>
      <c r="X226" s="153"/>
      <c r="Y226" s="153"/>
      <c r="Z226" s="153"/>
    </row>
    <row r="227" spans="1:26" ht="11.25" customHeight="1" x14ac:dyDescent="0.25">
      <c r="A227" s="153"/>
      <c r="B227" s="154"/>
      <c r="C227" s="155"/>
      <c r="D227" s="156"/>
      <c r="E227" s="153"/>
      <c r="F227" s="156"/>
      <c r="G227" s="153"/>
      <c r="H227" s="153"/>
      <c r="I227" s="155"/>
      <c r="J227" s="153"/>
      <c r="K227" s="153"/>
      <c r="L227" s="153"/>
      <c r="M227" s="153"/>
      <c r="N227" s="153"/>
      <c r="O227" s="153"/>
      <c r="P227" s="153"/>
      <c r="Q227" s="153"/>
      <c r="R227" s="153"/>
      <c r="S227" s="153"/>
      <c r="T227" s="153"/>
      <c r="U227" s="153"/>
      <c r="V227" s="153"/>
      <c r="W227" s="153"/>
      <c r="X227" s="153"/>
      <c r="Y227" s="153"/>
      <c r="Z227" s="153"/>
    </row>
    <row r="228" spans="1:26" ht="11.25" customHeight="1" x14ac:dyDescent="0.25">
      <c r="A228" s="153"/>
      <c r="B228" s="154"/>
      <c r="C228" s="155"/>
      <c r="D228" s="156"/>
      <c r="E228" s="153"/>
      <c r="F228" s="156"/>
      <c r="G228" s="153"/>
      <c r="H228" s="153"/>
      <c r="I228" s="155"/>
      <c r="J228" s="153"/>
      <c r="K228" s="153"/>
      <c r="L228" s="153"/>
      <c r="M228" s="153"/>
      <c r="N228" s="153"/>
      <c r="O228" s="153"/>
      <c r="P228" s="153"/>
      <c r="Q228" s="153"/>
      <c r="R228" s="153"/>
      <c r="S228" s="153"/>
      <c r="T228" s="153"/>
      <c r="U228" s="153"/>
      <c r="V228" s="153"/>
      <c r="W228" s="153"/>
      <c r="X228" s="153"/>
      <c r="Y228" s="153"/>
      <c r="Z228" s="153"/>
    </row>
    <row r="229" spans="1:26" ht="11.25" customHeight="1" x14ac:dyDescent="0.25">
      <c r="A229" s="153"/>
      <c r="B229" s="154"/>
      <c r="C229" s="155"/>
      <c r="D229" s="156"/>
      <c r="E229" s="153"/>
      <c r="F229" s="156"/>
      <c r="G229" s="153"/>
      <c r="H229" s="153"/>
      <c r="I229" s="155"/>
      <c r="J229" s="153"/>
      <c r="K229" s="153"/>
      <c r="L229" s="153"/>
      <c r="M229" s="153"/>
      <c r="N229" s="153"/>
      <c r="O229" s="153"/>
      <c r="P229" s="153"/>
      <c r="Q229" s="153"/>
      <c r="R229" s="153"/>
      <c r="S229" s="153"/>
      <c r="T229" s="153"/>
      <c r="U229" s="153"/>
      <c r="V229" s="153"/>
      <c r="W229" s="153"/>
      <c r="X229" s="153"/>
      <c r="Y229" s="153"/>
      <c r="Z229" s="153"/>
    </row>
    <row r="230" spans="1:26" ht="11.25" customHeight="1" x14ac:dyDescent="0.25">
      <c r="A230" s="153"/>
      <c r="B230" s="154"/>
      <c r="C230" s="155"/>
      <c r="D230" s="156"/>
      <c r="E230" s="153"/>
      <c r="F230" s="156"/>
      <c r="G230" s="153"/>
      <c r="H230" s="153"/>
      <c r="I230" s="155"/>
      <c r="J230" s="153"/>
      <c r="K230" s="153"/>
      <c r="L230" s="153"/>
      <c r="M230" s="153"/>
      <c r="N230" s="153"/>
      <c r="O230" s="153"/>
      <c r="P230" s="153"/>
      <c r="Q230" s="153"/>
      <c r="R230" s="153"/>
      <c r="S230" s="153"/>
      <c r="T230" s="153"/>
      <c r="U230" s="153"/>
      <c r="V230" s="153"/>
      <c r="W230" s="153"/>
      <c r="X230" s="153"/>
      <c r="Y230" s="153"/>
      <c r="Z230" s="153"/>
    </row>
    <row r="231" spans="1:26" ht="11.25" customHeight="1" x14ac:dyDescent="0.25">
      <c r="A231" s="153"/>
      <c r="B231" s="154"/>
      <c r="C231" s="155"/>
      <c r="D231" s="156"/>
      <c r="E231" s="153"/>
      <c r="F231" s="156"/>
      <c r="G231" s="153"/>
      <c r="H231" s="153"/>
      <c r="I231" s="155"/>
      <c r="J231" s="153"/>
      <c r="K231" s="153"/>
      <c r="L231" s="153"/>
      <c r="M231" s="153"/>
      <c r="N231" s="153"/>
      <c r="O231" s="153"/>
      <c r="P231" s="153"/>
      <c r="Q231" s="153"/>
      <c r="R231" s="153"/>
      <c r="S231" s="153"/>
      <c r="T231" s="153"/>
      <c r="U231" s="153"/>
      <c r="V231" s="153"/>
      <c r="W231" s="153"/>
      <c r="X231" s="153"/>
      <c r="Y231" s="153"/>
      <c r="Z231" s="153"/>
    </row>
    <row r="232" spans="1:26" ht="11.25" customHeight="1" x14ac:dyDescent="0.25">
      <c r="A232" s="153"/>
      <c r="B232" s="154"/>
      <c r="C232" s="155"/>
      <c r="D232" s="156"/>
      <c r="E232" s="153"/>
      <c r="F232" s="156"/>
      <c r="G232" s="153"/>
      <c r="H232" s="153"/>
      <c r="I232" s="155"/>
      <c r="J232" s="153"/>
      <c r="K232" s="153"/>
      <c r="L232" s="153"/>
      <c r="M232" s="153"/>
      <c r="N232" s="153"/>
      <c r="O232" s="153"/>
      <c r="P232" s="153"/>
      <c r="Q232" s="153"/>
      <c r="R232" s="153"/>
      <c r="S232" s="153"/>
      <c r="T232" s="153"/>
      <c r="U232" s="153"/>
      <c r="V232" s="153"/>
      <c r="W232" s="153"/>
      <c r="X232" s="153"/>
      <c r="Y232" s="153"/>
      <c r="Z232" s="153"/>
    </row>
    <row r="233" spans="1:26" ht="11.25" customHeight="1" x14ac:dyDescent="0.25">
      <c r="A233" s="153"/>
      <c r="B233" s="154"/>
      <c r="C233" s="155"/>
      <c r="D233" s="156"/>
      <c r="E233" s="153"/>
      <c r="F233" s="156"/>
      <c r="G233" s="153"/>
      <c r="H233" s="153"/>
      <c r="I233" s="155"/>
      <c r="J233" s="153"/>
      <c r="K233" s="153"/>
      <c r="L233" s="153"/>
      <c r="M233" s="153"/>
      <c r="N233" s="153"/>
      <c r="O233" s="153"/>
      <c r="P233" s="153"/>
      <c r="Q233" s="153"/>
      <c r="R233" s="153"/>
      <c r="S233" s="153"/>
      <c r="T233" s="153"/>
      <c r="U233" s="153"/>
      <c r="V233" s="153"/>
      <c r="W233" s="153"/>
      <c r="X233" s="153"/>
      <c r="Y233" s="153"/>
      <c r="Z233" s="153"/>
    </row>
    <row r="234" spans="1:26" ht="11.25" customHeight="1" x14ac:dyDescent="0.25">
      <c r="A234" s="153"/>
      <c r="B234" s="154"/>
      <c r="C234" s="155"/>
      <c r="D234" s="156"/>
      <c r="E234" s="153"/>
      <c r="F234" s="156"/>
      <c r="G234" s="153"/>
      <c r="H234" s="153"/>
      <c r="I234" s="155"/>
      <c r="J234" s="153"/>
      <c r="K234" s="153"/>
      <c r="L234" s="153"/>
      <c r="M234" s="153"/>
      <c r="N234" s="153"/>
      <c r="O234" s="153"/>
      <c r="P234" s="153"/>
      <c r="Q234" s="153"/>
      <c r="R234" s="153"/>
      <c r="S234" s="153"/>
      <c r="T234" s="153"/>
      <c r="U234" s="153"/>
      <c r="V234" s="153"/>
      <c r="W234" s="153"/>
      <c r="X234" s="153"/>
      <c r="Y234" s="153"/>
      <c r="Z234" s="153"/>
    </row>
    <row r="235" spans="1:26" ht="11.25" customHeight="1" x14ac:dyDescent="0.25">
      <c r="A235" s="153"/>
      <c r="B235" s="154"/>
      <c r="C235" s="155"/>
      <c r="D235" s="156"/>
      <c r="E235" s="153"/>
      <c r="F235" s="156"/>
      <c r="G235" s="153"/>
      <c r="H235" s="153"/>
      <c r="I235" s="155"/>
      <c r="J235" s="153"/>
      <c r="K235" s="153"/>
      <c r="L235" s="153"/>
      <c r="M235" s="153"/>
      <c r="N235" s="153"/>
      <c r="O235" s="153"/>
      <c r="P235" s="153"/>
      <c r="Q235" s="153"/>
      <c r="R235" s="153"/>
      <c r="S235" s="153"/>
      <c r="T235" s="153"/>
      <c r="U235" s="153"/>
      <c r="V235" s="153"/>
      <c r="W235" s="153"/>
      <c r="X235" s="153"/>
      <c r="Y235" s="153"/>
      <c r="Z235" s="153"/>
    </row>
    <row r="236" spans="1:26" ht="11.25" customHeight="1" x14ac:dyDescent="0.25">
      <c r="A236" s="153"/>
      <c r="B236" s="154"/>
      <c r="C236" s="155"/>
      <c r="D236" s="156"/>
      <c r="E236" s="153"/>
      <c r="F236" s="156"/>
      <c r="G236" s="153"/>
      <c r="H236" s="153"/>
      <c r="I236" s="155"/>
      <c r="J236" s="153"/>
      <c r="K236" s="153"/>
      <c r="L236" s="153"/>
      <c r="M236" s="153"/>
      <c r="N236" s="153"/>
      <c r="O236" s="153"/>
      <c r="P236" s="153"/>
      <c r="Q236" s="153"/>
      <c r="R236" s="153"/>
      <c r="S236" s="153"/>
      <c r="T236" s="153"/>
      <c r="U236" s="153"/>
      <c r="V236" s="153"/>
      <c r="W236" s="153"/>
      <c r="X236" s="153"/>
      <c r="Y236" s="153"/>
      <c r="Z236" s="153"/>
    </row>
    <row r="237" spans="1:26" ht="11.25" customHeight="1" x14ac:dyDescent="0.25">
      <c r="A237" s="153"/>
      <c r="B237" s="154"/>
      <c r="C237" s="155"/>
      <c r="D237" s="156"/>
      <c r="E237" s="153"/>
      <c r="F237" s="156"/>
      <c r="G237" s="153"/>
      <c r="H237" s="153"/>
      <c r="I237" s="155"/>
      <c r="J237" s="153"/>
      <c r="K237" s="153"/>
      <c r="L237" s="153"/>
      <c r="M237" s="153"/>
      <c r="N237" s="153"/>
      <c r="O237" s="153"/>
      <c r="P237" s="153"/>
      <c r="Q237" s="153"/>
      <c r="R237" s="153"/>
      <c r="S237" s="153"/>
      <c r="T237" s="153"/>
      <c r="U237" s="153"/>
      <c r="V237" s="153"/>
      <c r="W237" s="153"/>
      <c r="X237" s="153"/>
      <c r="Y237" s="153"/>
      <c r="Z237" s="153"/>
    </row>
    <row r="238" spans="1:26" ht="11.25" customHeight="1" x14ac:dyDescent="0.25">
      <c r="A238" s="153"/>
      <c r="B238" s="154"/>
      <c r="C238" s="155"/>
      <c r="D238" s="156"/>
      <c r="E238" s="153"/>
      <c r="F238" s="156"/>
      <c r="G238" s="153"/>
      <c r="H238" s="153"/>
      <c r="I238" s="155"/>
      <c r="J238" s="153"/>
      <c r="K238" s="153"/>
      <c r="L238" s="153"/>
      <c r="M238" s="153"/>
      <c r="N238" s="153"/>
      <c r="O238" s="153"/>
      <c r="P238" s="153"/>
      <c r="Q238" s="153"/>
      <c r="R238" s="153"/>
      <c r="S238" s="153"/>
      <c r="T238" s="153"/>
      <c r="U238" s="153"/>
      <c r="V238" s="153"/>
      <c r="W238" s="153"/>
      <c r="X238" s="153"/>
      <c r="Y238" s="153"/>
      <c r="Z238" s="153"/>
    </row>
    <row r="239" spans="1:26" ht="11.25" customHeight="1" x14ac:dyDescent="0.25">
      <c r="A239" s="153"/>
      <c r="B239" s="154"/>
      <c r="C239" s="155"/>
      <c r="D239" s="156"/>
      <c r="E239" s="153"/>
      <c r="F239" s="156"/>
      <c r="G239" s="153"/>
      <c r="H239" s="153"/>
      <c r="I239" s="155"/>
      <c r="J239" s="153"/>
      <c r="K239" s="153"/>
      <c r="L239" s="153"/>
      <c r="M239" s="153"/>
      <c r="N239" s="153"/>
      <c r="O239" s="153"/>
      <c r="P239" s="153"/>
      <c r="Q239" s="153"/>
      <c r="R239" s="153"/>
      <c r="S239" s="153"/>
      <c r="T239" s="153"/>
      <c r="U239" s="153"/>
      <c r="V239" s="153"/>
      <c r="W239" s="153"/>
      <c r="X239" s="153"/>
      <c r="Y239" s="153"/>
      <c r="Z239" s="153"/>
    </row>
    <row r="240" spans="1:26" ht="11.25" customHeight="1" x14ac:dyDescent="0.25">
      <c r="A240" s="153"/>
      <c r="B240" s="154"/>
      <c r="C240" s="155"/>
      <c r="D240" s="156"/>
      <c r="E240" s="153"/>
      <c r="F240" s="156"/>
      <c r="G240" s="153"/>
      <c r="H240" s="153"/>
      <c r="I240" s="155"/>
      <c r="J240" s="153"/>
      <c r="K240" s="153"/>
      <c r="L240" s="153"/>
      <c r="M240" s="153"/>
      <c r="N240" s="153"/>
      <c r="O240" s="153"/>
      <c r="P240" s="153"/>
      <c r="Q240" s="153"/>
      <c r="R240" s="153"/>
      <c r="S240" s="153"/>
      <c r="T240" s="153"/>
      <c r="U240" s="153"/>
      <c r="V240" s="153"/>
      <c r="W240" s="153"/>
      <c r="X240" s="153"/>
      <c r="Y240" s="153"/>
      <c r="Z240" s="153"/>
    </row>
    <row r="241" spans="1:26" ht="11.25" customHeight="1" x14ac:dyDescent="0.25">
      <c r="A241" s="153"/>
      <c r="B241" s="154"/>
      <c r="C241" s="155"/>
      <c r="D241" s="156"/>
      <c r="E241" s="153"/>
      <c r="F241" s="156"/>
      <c r="G241" s="153"/>
      <c r="H241" s="153"/>
      <c r="I241" s="155"/>
      <c r="J241" s="153"/>
      <c r="K241" s="153"/>
      <c r="L241" s="153"/>
      <c r="M241" s="153"/>
      <c r="N241" s="153"/>
      <c r="O241" s="153"/>
      <c r="P241" s="153"/>
      <c r="Q241" s="153"/>
      <c r="R241" s="153"/>
      <c r="S241" s="153"/>
      <c r="T241" s="153"/>
      <c r="U241" s="153"/>
      <c r="V241" s="153"/>
      <c r="W241" s="153"/>
      <c r="X241" s="153"/>
      <c r="Y241" s="153"/>
      <c r="Z241" s="153"/>
    </row>
    <row r="242" spans="1:26" ht="11.25" customHeight="1" x14ac:dyDescent="0.25">
      <c r="A242" s="153"/>
      <c r="B242" s="154"/>
      <c r="C242" s="155"/>
      <c r="D242" s="156"/>
      <c r="E242" s="153"/>
      <c r="F242" s="156"/>
      <c r="G242" s="153"/>
      <c r="H242" s="153"/>
      <c r="I242" s="155"/>
      <c r="J242" s="153"/>
      <c r="K242" s="153"/>
      <c r="L242" s="153"/>
      <c r="M242" s="153"/>
      <c r="N242" s="153"/>
      <c r="O242" s="153"/>
      <c r="P242" s="153"/>
      <c r="Q242" s="153"/>
      <c r="R242" s="153"/>
      <c r="S242" s="153"/>
      <c r="T242" s="153"/>
      <c r="U242" s="153"/>
      <c r="V242" s="153"/>
      <c r="W242" s="153"/>
      <c r="X242" s="153"/>
      <c r="Y242" s="153"/>
      <c r="Z242" s="153"/>
    </row>
    <row r="243" spans="1:26" ht="11.25" customHeight="1" x14ac:dyDescent="0.25">
      <c r="A243" s="153"/>
      <c r="B243" s="154"/>
      <c r="C243" s="155"/>
      <c r="D243" s="156"/>
      <c r="E243" s="153"/>
      <c r="F243" s="156"/>
      <c r="G243" s="153"/>
      <c r="H243" s="153"/>
      <c r="I243" s="155"/>
      <c r="J243" s="153"/>
      <c r="K243" s="153"/>
      <c r="L243" s="153"/>
      <c r="M243" s="153"/>
      <c r="N243" s="153"/>
      <c r="O243" s="153"/>
      <c r="P243" s="153"/>
      <c r="Q243" s="153"/>
      <c r="R243" s="153"/>
      <c r="S243" s="153"/>
      <c r="T243" s="153"/>
      <c r="U243" s="153"/>
      <c r="V243" s="153"/>
      <c r="W243" s="153"/>
      <c r="X243" s="153"/>
      <c r="Y243" s="153"/>
      <c r="Z243" s="153"/>
    </row>
    <row r="244" spans="1:26" ht="11.25" customHeight="1" x14ac:dyDescent="0.25">
      <c r="A244" s="153"/>
      <c r="B244" s="154"/>
      <c r="C244" s="155"/>
      <c r="D244" s="156"/>
      <c r="E244" s="153"/>
      <c r="F244" s="156"/>
      <c r="G244" s="153"/>
      <c r="H244" s="153"/>
      <c r="I244" s="155"/>
      <c r="J244" s="153"/>
      <c r="K244" s="153"/>
      <c r="L244" s="153"/>
      <c r="M244" s="153"/>
      <c r="N244" s="153"/>
      <c r="O244" s="153"/>
      <c r="P244" s="153"/>
      <c r="Q244" s="153"/>
      <c r="R244" s="153"/>
      <c r="S244" s="153"/>
      <c r="T244" s="153"/>
      <c r="U244" s="153"/>
      <c r="V244" s="153"/>
      <c r="W244" s="153"/>
      <c r="X244" s="153"/>
      <c r="Y244" s="153"/>
      <c r="Z244" s="153"/>
    </row>
    <row r="245" spans="1:26" ht="11.25" customHeight="1" x14ac:dyDescent="0.25">
      <c r="A245" s="153"/>
      <c r="B245" s="154"/>
      <c r="C245" s="155"/>
      <c r="D245" s="156"/>
      <c r="E245" s="153"/>
      <c r="F245" s="156"/>
      <c r="G245" s="153"/>
      <c r="H245" s="153"/>
      <c r="I245" s="155"/>
      <c r="J245" s="153"/>
      <c r="K245" s="153"/>
      <c r="L245" s="153"/>
      <c r="M245" s="153"/>
      <c r="N245" s="153"/>
      <c r="O245" s="153"/>
      <c r="P245" s="153"/>
      <c r="Q245" s="153"/>
      <c r="R245" s="153"/>
      <c r="S245" s="153"/>
      <c r="T245" s="153"/>
      <c r="U245" s="153"/>
      <c r="V245" s="153"/>
      <c r="W245" s="153"/>
      <c r="X245" s="153"/>
      <c r="Y245" s="153"/>
      <c r="Z245" s="153"/>
    </row>
    <row r="246" spans="1:26" ht="11.25" customHeight="1" x14ac:dyDescent="0.25">
      <c r="A246" s="153"/>
      <c r="B246" s="154"/>
      <c r="C246" s="155"/>
      <c r="D246" s="156"/>
      <c r="E246" s="153"/>
      <c r="F246" s="156"/>
      <c r="G246" s="153"/>
      <c r="H246" s="153"/>
      <c r="I246" s="155"/>
      <c r="J246" s="153"/>
      <c r="K246" s="153"/>
      <c r="L246" s="153"/>
      <c r="M246" s="153"/>
      <c r="N246" s="153"/>
      <c r="O246" s="153"/>
      <c r="P246" s="153"/>
      <c r="Q246" s="153"/>
      <c r="R246" s="153"/>
      <c r="S246" s="153"/>
      <c r="T246" s="153"/>
      <c r="U246" s="153"/>
      <c r="V246" s="153"/>
      <c r="W246" s="153"/>
      <c r="X246" s="153"/>
      <c r="Y246" s="153"/>
      <c r="Z246" s="153"/>
    </row>
    <row r="247" spans="1:26" ht="11.25" customHeight="1" x14ac:dyDescent="0.25">
      <c r="A247" s="153"/>
      <c r="B247" s="154"/>
      <c r="C247" s="155"/>
      <c r="D247" s="156"/>
      <c r="E247" s="153"/>
      <c r="F247" s="156"/>
      <c r="G247" s="153"/>
      <c r="H247" s="153"/>
      <c r="I247" s="155"/>
      <c r="J247" s="153"/>
      <c r="K247" s="153"/>
      <c r="L247" s="153"/>
      <c r="M247" s="153"/>
      <c r="N247" s="153"/>
      <c r="O247" s="153"/>
      <c r="P247" s="153"/>
      <c r="Q247" s="153"/>
      <c r="R247" s="153"/>
      <c r="S247" s="153"/>
      <c r="T247" s="153"/>
      <c r="U247" s="153"/>
      <c r="V247" s="153"/>
      <c r="W247" s="153"/>
      <c r="X247" s="153"/>
      <c r="Y247" s="153"/>
      <c r="Z247" s="153"/>
    </row>
    <row r="248" spans="1:26" ht="11.25" customHeight="1" x14ac:dyDescent="0.25">
      <c r="A248" s="153"/>
      <c r="B248" s="154"/>
      <c r="C248" s="155"/>
      <c r="D248" s="156"/>
      <c r="E248" s="153"/>
      <c r="F248" s="156"/>
      <c r="G248" s="153"/>
      <c r="H248" s="153"/>
      <c r="I248" s="155"/>
      <c r="J248" s="153"/>
      <c r="K248" s="153"/>
      <c r="L248" s="153"/>
      <c r="M248" s="153"/>
      <c r="N248" s="153"/>
      <c r="O248" s="153"/>
      <c r="P248" s="153"/>
      <c r="Q248" s="153"/>
      <c r="R248" s="153"/>
      <c r="S248" s="153"/>
      <c r="T248" s="153"/>
      <c r="U248" s="153"/>
      <c r="V248" s="153"/>
      <c r="W248" s="153"/>
      <c r="X248" s="153"/>
      <c r="Y248" s="153"/>
      <c r="Z248" s="153"/>
    </row>
    <row r="249" spans="1:26" ht="11.25" customHeight="1" x14ac:dyDescent="0.25">
      <c r="A249" s="153"/>
      <c r="B249" s="154"/>
      <c r="C249" s="155"/>
      <c r="D249" s="156"/>
      <c r="E249" s="153"/>
      <c r="F249" s="156"/>
      <c r="G249" s="153"/>
      <c r="H249" s="153"/>
      <c r="I249" s="155"/>
      <c r="J249" s="153"/>
      <c r="K249" s="153"/>
      <c r="L249" s="153"/>
      <c r="M249" s="153"/>
      <c r="N249" s="153"/>
      <c r="O249" s="153"/>
      <c r="P249" s="153"/>
      <c r="Q249" s="153"/>
      <c r="R249" s="153"/>
      <c r="S249" s="153"/>
      <c r="T249" s="153"/>
      <c r="U249" s="153"/>
      <c r="V249" s="153"/>
      <c r="W249" s="153"/>
      <c r="X249" s="153"/>
      <c r="Y249" s="153"/>
      <c r="Z249" s="153"/>
    </row>
    <row r="250" spans="1:26" ht="11.25" customHeight="1" x14ac:dyDescent="0.25">
      <c r="A250" s="153"/>
      <c r="B250" s="154"/>
      <c r="C250" s="155"/>
      <c r="D250" s="156"/>
      <c r="E250" s="153"/>
      <c r="F250" s="156"/>
      <c r="G250" s="153"/>
      <c r="H250" s="153"/>
      <c r="I250" s="155"/>
      <c r="J250" s="153"/>
      <c r="K250" s="153"/>
      <c r="L250" s="153"/>
      <c r="M250" s="153"/>
      <c r="N250" s="153"/>
      <c r="O250" s="153"/>
      <c r="P250" s="153"/>
      <c r="Q250" s="153"/>
      <c r="R250" s="153"/>
      <c r="S250" s="153"/>
      <c r="T250" s="153"/>
      <c r="U250" s="153"/>
      <c r="V250" s="153"/>
      <c r="W250" s="153"/>
      <c r="X250" s="153"/>
      <c r="Y250" s="153"/>
      <c r="Z250" s="153"/>
    </row>
    <row r="251" spans="1:26" ht="11.25" customHeight="1" x14ac:dyDescent="0.25">
      <c r="A251" s="153"/>
      <c r="B251" s="154"/>
      <c r="C251" s="155"/>
      <c r="D251" s="156"/>
      <c r="E251" s="153"/>
      <c r="F251" s="156"/>
      <c r="G251" s="153"/>
      <c r="H251" s="153"/>
      <c r="I251" s="155"/>
      <c r="J251" s="153"/>
      <c r="K251" s="153"/>
      <c r="L251" s="153"/>
      <c r="M251" s="153"/>
      <c r="N251" s="153"/>
      <c r="O251" s="153"/>
      <c r="P251" s="153"/>
      <c r="Q251" s="153"/>
      <c r="R251" s="153"/>
      <c r="S251" s="153"/>
      <c r="T251" s="153"/>
      <c r="U251" s="153"/>
      <c r="V251" s="153"/>
      <c r="W251" s="153"/>
      <c r="X251" s="153"/>
      <c r="Y251" s="153"/>
      <c r="Z251" s="153"/>
    </row>
    <row r="252" spans="1:26" ht="11.25" customHeight="1" x14ac:dyDescent="0.25">
      <c r="A252" s="153"/>
      <c r="B252" s="154"/>
      <c r="C252" s="155"/>
      <c r="D252" s="156"/>
      <c r="E252" s="153"/>
      <c r="F252" s="156"/>
      <c r="G252" s="153"/>
      <c r="H252" s="153"/>
      <c r="I252" s="155"/>
      <c r="J252" s="153"/>
      <c r="K252" s="153"/>
      <c r="L252" s="153"/>
      <c r="M252" s="153"/>
      <c r="N252" s="153"/>
      <c r="O252" s="153"/>
      <c r="P252" s="153"/>
      <c r="Q252" s="153"/>
      <c r="R252" s="153"/>
      <c r="S252" s="153"/>
      <c r="T252" s="153"/>
      <c r="U252" s="153"/>
      <c r="V252" s="153"/>
      <c r="W252" s="153"/>
      <c r="X252" s="153"/>
      <c r="Y252" s="153"/>
      <c r="Z252" s="153"/>
    </row>
    <row r="253" spans="1:26" ht="11.25" customHeight="1" x14ac:dyDescent="0.25">
      <c r="A253" s="153"/>
      <c r="B253" s="154"/>
      <c r="C253" s="155"/>
      <c r="D253" s="156"/>
      <c r="E253" s="153"/>
      <c r="F253" s="156"/>
      <c r="G253" s="153"/>
      <c r="H253" s="153"/>
      <c r="I253" s="155"/>
      <c r="J253" s="153"/>
      <c r="K253" s="153"/>
      <c r="L253" s="153"/>
      <c r="M253" s="153"/>
      <c r="N253" s="153"/>
      <c r="O253" s="153"/>
      <c r="P253" s="153"/>
      <c r="Q253" s="153"/>
      <c r="R253" s="153"/>
      <c r="S253" s="153"/>
      <c r="T253" s="153"/>
      <c r="U253" s="153"/>
      <c r="V253" s="153"/>
      <c r="W253" s="153"/>
      <c r="X253" s="153"/>
      <c r="Y253" s="153"/>
      <c r="Z253" s="153"/>
    </row>
    <row r="254" spans="1:26" ht="11.25" customHeight="1" x14ac:dyDescent="0.25">
      <c r="A254" s="153"/>
      <c r="B254" s="154"/>
      <c r="C254" s="155"/>
      <c r="D254" s="156"/>
      <c r="E254" s="153"/>
      <c r="F254" s="156"/>
      <c r="G254" s="153"/>
      <c r="H254" s="153"/>
      <c r="I254" s="155"/>
      <c r="J254" s="153"/>
      <c r="K254" s="153"/>
      <c r="L254" s="153"/>
      <c r="M254" s="153"/>
      <c r="N254" s="153"/>
      <c r="O254" s="153"/>
      <c r="P254" s="153"/>
      <c r="Q254" s="153"/>
      <c r="R254" s="153"/>
      <c r="S254" s="153"/>
      <c r="T254" s="153"/>
      <c r="U254" s="153"/>
      <c r="V254" s="153"/>
      <c r="W254" s="153"/>
      <c r="X254" s="153"/>
      <c r="Y254" s="153"/>
      <c r="Z254" s="153"/>
    </row>
    <row r="255" spans="1:26" ht="11.25" customHeight="1" x14ac:dyDescent="0.25">
      <c r="A255" s="153"/>
      <c r="B255" s="154"/>
      <c r="C255" s="155"/>
      <c r="D255" s="156"/>
      <c r="E255" s="153"/>
      <c r="F255" s="156"/>
      <c r="G255" s="153"/>
      <c r="H255" s="153"/>
      <c r="I255" s="155"/>
      <c r="J255" s="153"/>
      <c r="K255" s="153"/>
      <c r="L255" s="153"/>
      <c r="M255" s="153"/>
      <c r="N255" s="153"/>
      <c r="O255" s="153"/>
      <c r="P255" s="153"/>
      <c r="Q255" s="153"/>
      <c r="R255" s="153"/>
      <c r="S255" s="153"/>
      <c r="T255" s="153"/>
      <c r="U255" s="153"/>
      <c r="V255" s="153"/>
      <c r="W255" s="153"/>
      <c r="X255" s="153"/>
      <c r="Y255" s="153"/>
      <c r="Z255" s="153"/>
    </row>
    <row r="256" spans="1:26" ht="11.25" customHeight="1" x14ac:dyDescent="0.25">
      <c r="A256" s="153"/>
      <c r="B256" s="154"/>
      <c r="C256" s="155"/>
      <c r="D256" s="156"/>
      <c r="E256" s="153"/>
      <c r="F256" s="156"/>
      <c r="G256" s="153"/>
      <c r="H256" s="153"/>
      <c r="I256" s="155"/>
      <c r="J256" s="153"/>
      <c r="K256" s="153"/>
      <c r="L256" s="153"/>
      <c r="M256" s="153"/>
      <c r="N256" s="153"/>
      <c r="O256" s="153"/>
      <c r="P256" s="153"/>
      <c r="Q256" s="153"/>
      <c r="R256" s="153"/>
      <c r="S256" s="153"/>
      <c r="T256" s="153"/>
      <c r="U256" s="153"/>
      <c r="V256" s="153"/>
      <c r="W256" s="153"/>
      <c r="X256" s="153"/>
      <c r="Y256" s="153"/>
      <c r="Z256" s="153"/>
    </row>
    <row r="257" spans="1:26" ht="11.25" customHeight="1" x14ac:dyDescent="0.25">
      <c r="A257" s="153"/>
      <c r="B257" s="154"/>
      <c r="C257" s="155"/>
      <c r="D257" s="156"/>
      <c r="E257" s="153"/>
      <c r="F257" s="156"/>
      <c r="G257" s="153"/>
      <c r="H257" s="153"/>
      <c r="I257" s="155"/>
      <c r="J257" s="153"/>
      <c r="K257" s="153"/>
      <c r="L257" s="153"/>
      <c r="M257" s="153"/>
      <c r="N257" s="153"/>
      <c r="O257" s="153"/>
      <c r="P257" s="153"/>
      <c r="Q257" s="153"/>
      <c r="R257" s="153"/>
      <c r="S257" s="153"/>
      <c r="T257" s="153"/>
      <c r="U257" s="153"/>
      <c r="V257" s="153"/>
      <c r="W257" s="153"/>
      <c r="X257" s="153"/>
      <c r="Y257" s="153"/>
      <c r="Z257" s="153"/>
    </row>
    <row r="258" spans="1:26" ht="11.25" customHeight="1" x14ac:dyDescent="0.25">
      <c r="A258" s="153"/>
      <c r="B258" s="154"/>
      <c r="C258" s="155"/>
      <c r="D258" s="156"/>
      <c r="E258" s="153"/>
      <c r="F258" s="156"/>
      <c r="G258" s="153"/>
      <c r="H258" s="153"/>
      <c r="I258" s="155"/>
      <c r="J258" s="153"/>
      <c r="K258" s="153"/>
      <c r="L258" s="153"/>
      <c r="M258" s="153"/>
      <c r="N258" s="153"/>
      <c r="O258" s="153"/>
      <c r="P258" s="153"/>
      <c r="Q258" s="153"/>
      <c r="R258" s="153"/>
      <c r="S258" s="153"/>
      <c r="T258" s="153"/>
      <c r="U258" s="153"/>
      <c r="V258" s="153"/>
      <c r="W258" s="153"/>
      <c r="X258" s="153"/>
      <c r="Y258" s="153"/>
      <c r="Z258" s="153"/>
    </row>
    <row r="259" spans="1:26" ht="11.25" customHeight="1" x14ac:dyDescent="0.25">
      <c r="A259" s="153"/>
      <c r="B259" s="154"/>
      <c r="C259" s="155"/>
      <c r="D259" s="156"/>
      <c r="E259" s="153"/>
      <c r="F259" s="156"/>
      <c r="G259" s="153"/>
      <c r="H259" s="153"/>
      <c r="I259" s="155"/>
      <c r="J259" s="153"/>
      <c r="K259" s="153"/>
      <c r="L259" s="153"/>
      <c r="M259" s="153"/>
      <c r="N259" s="153"/>
      <c r="O259" s="153"/>
      <c r="P259" s="153"/>
      <c r="Q259" s="153"/>
      <c r="R259" s="153"/>
      <c r="S259" s="153"/>
      <c r="T259" s="153"/>
      <c r="U259" s="153"/>
      <c r="V259" s="153"/>
      <c r="W259" s="153"/>
      <c r="X259" s="153"/>
      <c r="Y259" s="153"/>
      <c r="Z259" s="153"/>
    </row>
    <row r="260" spans="1:26" ht="11.25" customHeight="1" x14ac:dyDescent="0.25">
      <c r="A260" s="153"/>
      <c r="B260" s="154"/>
      <c r="C260" s="155"/>
      <c r="D260" s="156"/>
      <c r="E260" s="153"/>
      <c r="F260" s="156"/>
      <c r="G260" s="153"/>
      <c r="H260" s="153"/>
      <c r="I260" s="155"/>
      <c r="J260" s="153"/>
      <c r="K260" s="153"/>
      <c r="L260" s="153"/>
      <c r="M260" s="153"/>
      <c r="N260" s="153"/>
      <c r="O260" s="153"/>
      <c r="P260" s="153"/>
      <c r="Q260" s="153"/>
      <c r="R260" s="153"/>
      <c r="S260" s="153"/>
      <c r="T260" s="153"/>
      <c r="U260" s="153"/>
      <c r="V260" s="153"/>
      <c r="W260" s="153"/>
      <c r="X260" s="153"/>
      <c r="Y260" s="153"/>
      <c r="Z260" s="153"/>
    </row>
    <row r="261" spans="1:26" ht="11.25" customHeight="1" x14ac:dyDescent="0.25">
      <c r="A261" s="153"/>
      <c r="B261" s="154"/>
      <c r="C261" s="155"/>
      <c r="D261" s="156"/>
      <c r="E261" s="153"/>
      <c r="F261" s="156"/>
      <c r="G261" s="153"/>
      <c r="H261" s="153"/>
      <c r="I261" s="155"/>
      <c r="J261" s="153"/>
      <c r="K261" s="153"/>
      <c r="L261" s="153"/>
      <c r="M261" s="153"/>
      <c r="N261" s="153"/>
      <c r="O261" s="153"/>
      <c r="P261" s="153"/>
      <c r="Q261" s="153"/>
      <c r="R261" s="153"/>
      <c r="S261" s="153"/>
      <c r="T261" s="153"/>
      <c r="U261" s="153"/>
      <c r="V261" s="153"/>
      <c r="W261" s="153"/>
      <c r="X261" s="153"/>
      <c r="Y261" s="153"/>
      <c r="Z261" s="153"/>
    </row>
    <row r="262" spans="1:26" ht="11.25" customHeight="1" x14ac:dyDescent="0.25">
      <c r="A262" s="153"/>
      <c r="B262" s="154"/>
      <c r="C262" s="155"/>
      <c r="D262" s="156"/>
      <c r="E262" s="153"/>
      <c r="F262" s="156"/>
      <c r="G262" s="153"/>
      <c r="H262" s="153"/>
      <c r="I262" s="155"/>
      <c r="J262" s="153"/>
      <c r="K262" s="153"/>
      <c r="L262" s="153"/>
      <c r="M262" s="153"/>
      <c r="N262" s="153"/>
      <c r="O262" s="153"/>
      <c r="P262" s="153"/>
      <c r="Q262" s="153"/>
      <c r="R262" s="153"/>
      <c r="S262" s="153"/>
      <c r="T262" s="153"/>
      <c r="U262" s="153"/>
      <c r="V262" s="153"/>
      <c r="W262" s="153"/>
      <c r="X262" s="153"/>
      <c r="Y262" s="153"/>
      <c r="Z262" s="153"/>
    </row>
    <row r="263" spans="1:26" ht="11.25" customHeight="1" x14ac:dyDescent="0.25">
      <c r="A263" s="153"/>
      <c r="B263" s="154"/>
      <c r="C263" s="155"/>
      <c r="D263" s="156"/>
      <c r="E263" s="153"/>
      <c r="F263" s="156"/>
      <c r="G263" s="153"/>
      <c r="H263" s="153"/>
      <c r="I263" s="155"/>
      <c r="J263" s="153"/>
      <c r="K263" s="153"/>
      <c r="L263" s="153"/>
      <c r="M263" s="153"/>
      <c r="N263" s="153"/>
      <c r="O263" s="153"/>
      <c r="P263" s="153"/>
      <c r="Q263" s="153"/>
      <c r="R263" s="153"/>
      <c r="S263" s="153"/>
      <c r="T263" s="153"/>
      <c r="U263" s="153"/>
      <c r="V263" s="153"/>
      <c r="W263" s="153"/>
      <c r="X263" s="153"/>
      <c r="Y263" s="153"/>
      <c r="Z263" s="153"/>
    </row>
    <row r="264" spans="1:26" ht="11.25" customHeight="1" x14ac:dyDescent="0.25">
      <c r="A264" s="153"/>
      <c r="B264" s="154"/>
      <c r="C264" s="155"/>
      <c r="D264" s="156"/>
      <c r="E264" s="153"/>
      <c r="F264" s="156"/>
      <c r="G264" s="153"/>
      <c r="H264" s="153"/>
      <c r="I264" s="155"/>
      <c r="J264" s="153"/>
      <c r="K264" s="153"/>
      <c r="L264" s="153"/>
      <c r="M264" s="153"/>
      <c r="N264" s="153"/>
      <c r="O264" s="153"/>
      <c r="P264" s="153"/>
      <c r="Q264" s="153"/>
      <c r="R264" s="153"/>
      <c r="S264" s="153"/>
      <c r="T264" s="153"/>
      <c r="U264" s="153"/>
      <c r="V264" s="153"/>
      <c r="W264" s="153"/>
      <c r="X264" s="153"/>
      <c r="Y264" s="153"/>
      <c r="Z264" s="153"/>
    </row>
    <row r="265" spans="1:26" ht="11.25" customHeight="1" x14ac:dyDescent="0.25">
      <c r="A265" s="153"/>
      <c r="B265" s="154"/>
      <c r="C265" s="155"/>
      <c r="D265" s="156"/>
      <c r="E265" s="153"/>
      <c r="F265" s="156"/>
      <c r="G265" s="153"/>
      <c r="H265" s="153"/>
      <c r="I265" s="155"/>
      <c r="J265" s="153"/>
      <c r="K265" s="153"/>
      <c r="L265" s="153"/>
      <c r="M265" s="153"/>
      <c r="N265" s="153"/>
      <c r="O265" s="153"/>
      <c r="P265" s="153"/>
      <c r="Q265" s="153"/>
      <c r="R265" s="153"/>
      <c r="S265" s="153"/>
      <c r="T265" s="153"/>
      <c r="U265" s="153"/>
      <c r="V265" s="153"/>
      <c r="W265" s="153"/>
      <c r="X265" s="153"/>
      <c r="Y265" s="153"/>
      <c r="Z265" s="153"/>
    </row>
    <row r="266" spans="1:26" ht="11.25" customHeight="1" x14ac:dyDescent="0.25">
      <c r="A266" s="153"/>
      <c r="B266" s="154"/>
      <c r="C266" s="155"/>
      <c r="D266" s="156"/>
      <c r="E266" s="153"/>
      <c r="F266" s="156"/>
      <c r="G266" s="153"/>
      <c r="H266" s="153"/>
      <c r="I266" s="155"/>
      <c r="J266" s="153"/>
      <c r="K266" s="153"/>
      <c r="L266" s="153"/>
      <c r="M266" s="153"/>
      <c r="N266" s="153"/>
      <c r="O266" s="153"/>
      <c r="P266" s="153"/>
      <c r="Q266" s="153"/>
      <c r="R266" s="153"/>
      <c r="S266" s="153"/>
      <c r="T266" s="153"/>
      <c r="U266" s="153"/>
      <c r="V266" s="153"/>
      <c r="W266" s="153"/>
      <c r="X266" s="153"/>
      <c r="Y266" s="153"/>
      <c r="Z266" s="153"/>
    </row>
    <row r="267" spans="1:26" ht="11.25" customHeight="1" x14ac:dyDescent="0.25">
      <c r="A267" s="153"/>
      <c r="B267" s="154"/>
      <c r="C267" s="155"/>
      <c r="D267" s="156"/>
      <c r="E267" s="153"/>
      <c r="F267" s="156"/>
      <c r="G267" s="153"/>
      <c r="H267" s="153"/>
      <c r="I267" s="155"/>
      <c r="J267" s="153"/>
      <c r="K267" s="153"/>
      <c r="L267" s="153"/>
      <c r="M267" s="153"/>
      <c r="N267" s="153"/>
      <c r="O267" s="153"/>
      <c r="P267" s="153"/>
      <c r="Q267" s="153"/>
      <c r="R267" s="153"/>
      <c r="S267" s="153"/>
      <c r="T267" s="153"/>
      <c r="U267" s="153"/>
      <c r="V267" s="153"/>
      <c r="W267" s="153"/>
      <c r="X267" s="153"/>
      <c r="Y267" s="153"/>
      <c r="Z267" s="153"/>
    </row>
    <row r="268" spans="1:26" ht="11.25" customHeight="1" x14ac:dyDescent="0.25">
      <c r="A268" s="153"/>
      <c r="B268" s="154"/>
      <c r="C268" s="155"/>
      <c r="D268" s="156"/>
      <c r="E268" s="153"/>
      <c r="F268" s="156"/>
      <c r="G268" s="153"/>
      <c r="H268" s="153"/>
      <c r="I268" s="155"/>
      <c r="J268" s="153"/>
      <c r="K268" s="153"/>
      <c r="L268" s="153"/>
      <c r="M268" s="153"/>
      <c r="N268" s="153"/>
      <c r="O268" s="153"/>
      <c r="P268" s="153"/>
      <c r="Q268" s="153"/>
      <c r="R268" s="153"/>
      <c r="S268" s="153"/>
      <c r="T268" s="153"/>
      <c r="U268" s="153"/>
      <c r="V268" s="153"/>
      <c r="W268" s="153"/>
      <c r="X268" s="153"/>
      <c r="Y268" s="153"/>
      <c r="Z268" s="153"/>
    </row>
    <row r="269" spans="1:26" ht="11.25" customHeight="1" x14ac:dyDescent="0.25">
      <c r="A269" s="153"/>
      <c r="B269" s="154"/>
      <c r="C269" s="155"/>
      <c r="D269" s="156"/>
      <c r="E269" s="153"/>
      <c r="F269" s="156"/>
      <c r="G269" s="153"/>
      <c r="H269" s="153"/>
      <c r="I269" s="155"/>
      <c r="J269" s="153"/>
      <c r="K269" s="153"/>
      <c r="L269" s="153"/>
      <c r="M269" s="153"/>
      <c r="N269" s="153"/>
      <c r="O269" s="153"/>
      <c r="P269" s="153"/>
      <c r="Q269" s="153"/>
      <c r="R269" s="153"/>
      <c r="S269" s="153"/>
      <c r="T269" s="153"/>
      <c r="U269" s="153"/>
      <c r="V269" s="153"/>
      <c r="W269" s="153"/>
      <c r="X269" s="153"/>
      <c r="Y269" s="153"/>
      <c r="Z269" s="153"/>
    </row>
    <row r="270" spans="1:26" ht="11.25" customHeight="1" x14ac:dyDescent="0.25">
      <c r="A270" s="153"/>
      <c r="B270" s="154"/>
      <c r="C270" s="155"/>
      <c r="D270" s="156"/>
      <c r="E270" s="153"/>
      <c r="F270" s="156"/>
      <c r="G270" s="153"/>
      <c r="H270" s="153"/>
      <c r="I270" s="155"/>
      <c r="J270" s="153"/>
      <c r="K270" s="153"/>
      <c r="L270" s="153"/>
      <c r="M270" s="153"/>
      <c r="N270" s="153"/>
      <c r="O270" s="153"/>
      <c r="P270" s="153"/>
      <c r="Q270" s="153"/>
      <c r="R270" s="153"/>
      <c r="S270" s="153"/>
      <c r="T270" s="153"/>
      <c r="U270" s="153"/>
      <c r="V270" s="153"/>
      <c r="W270" s="153"/>
      <c r="X270" s="153"/>
      <c r="Y270" s="153"/>
      <c r="Z270" s="153"/>
    </row>
    <row r="271" spans="1:26" ht="11.25" customHeight="1" x14ac:dyDescent="0.25">
      <c r="A271" s="153"/>
      <c r="B271" s="154"/>
      <c r="C271" s="155"/>
      <c r="D271" s="156"/>
      <c r="E271" s="153"/>
      <c r="F271" s="156"/>
      <c r="G271" s="153"/>
      <c r="H271" s="153"/>
      <c r="I271" s="155"/>
      <c r="J271" s="153"/>
      <c r="K271" s="153"/>
      <c r="L271" s="153"/>
      <c r="M271" s="153"/>
      <c r="N271" s="153"/>
      <c r="O271" s="153"/>
      <c r="P271" s="153"/>
      <c r="Q271" s="153"/>
      <c r="R271" s="153"/>
      <c r="S271" s="153"/>
      <c r="T271" s="153"/>
      <c r="U271" s="153"/>
      <c r="V271" s="153"/>
      <c r="W271" s="153"/>
      <c r="X271" s="153"/>
      <c r="Y271" s="153"/>
      <c r="Z271" s="153"/>
    </row>
    <row r="272" spans="1:26" ht="11.25" customHeight="1" x14ac:dyDescent="0.25">
      <c r="A272" s="153"/>
      <c r="B272" s="154"/>
      <c r="C272" s="155"/>
      <c r="D272" s="156"/>
      <c r="E272" s="153"/>
      <c r="F272" s="156"/>
      <c r="G272" s="153"/>
      <c r="H272" s="153"/>
      <c r="I272" s="155"/>
      <c r="J272" s="153"/>
      <c r="K272" s="153"/>
      <c r="L272" s="153"/>
      <c r="M272" s="153"/>
      <c r="N272" s="153"/>
      <c r="O272" s="153"/>
      <c r="P272" s="153"/>
      <c r="Q272" s="153"/>
      <c r="R272" s="153"/>
      <c r="S272" s="153"/>
      <c r="T272" s="153"/>
      <c r="U272" s="153"/>
      <c r="V272" s="153"/>
      <c r="W272" s="153"/>
      <c r="X272" s="153"/>
      <c r="Y272" s="153"/>
      <c r="Z272" s="153"/>
    </row>
    <row r="273" spans="1:26" ht="11.25" customHeight="1" x14ac:dyDescent="0.25">
      <c r="A273" s="153"/>
      <c r="B273" s="154"/>
      <c r="C273" s="155"/>
      <c r="D273" s="156"/>
      <c r="E273" s="153"/>
      <c r="F273" s="156"/>
      <c r="G273" s="153"/>
      <c r="H273" s="153"/>
      <c r="I273" s="155"/>
      <c r="J273" s="153"/>
      <c r="K273" s="153"/>
      <c r="L273" s="153"/>
      <c r="M273" s="153"/>
      <c r="N273" s="153"/>
      <c r="O273" s="153"/>
      <c r="P273" s="153"/>
      <c r="Q273" s="153"/>
      <c r="R273" s="153"/>
      <c r="S273" s="153"/>
      <c r="T273" s="153"/>
      <c r="U273" s="153"/>
      <c r="V273" s="153"/>
      <c r="W273" s="153"/>
      <c r="X273" s="153"/>
      <c r="Y273" s="153"/>
      <c r="Z273" s="153"/>
    </row>
    <row r="274" spans="1:26" ht="11.25" customHeight="1" x14ac:dyDescent="0.25">
      <c r="A274" s="153"/>
      <c r="B274" s="154"/>
      <c r="C274" s="155"/>
      <c r="D274" s="156"/>
      <c r="E274" s="153"/>
      <c r="F274" s="156"/>
      <c r="G274" s="153"/>
      <c r="H274" s="153"/>
      <c r="I274" s="155"/>
      <c r="J274" s="153"/>
      <c r="K274" s="153"/>
      <c r="L274" s="153"/>
      <c r="M274" s="153"/>
      <c r="N274" s="153"/>
      <c r="O274" s="153"/>
      <c r="P274" s="153"/>
      <c r="Q274" s="153"/>
      <c r="R274" s="153"/>
      <c r="S274" s="153"/>
      <c r="T274" s="153"/>
      <c r="U274" s="153"/>
      <c r="V274" s="153"/>
      <c r="W274" s="153"/>
      <c r="X274" s="153"/>
      <c r="Y274" s="153"/>
      <c r="Z274" s="153"/>
    </row>
    <row r="275" spans="1:26" ht="11.25" customHeight="1" x14ac:dyDescent="0.25">
      <c r="A275" s="153"/>
      <c r="B275" s="154"/>
      <c r="C275" s="155"/>
      <c r="D275" s="156"/>
      <c r="E275" s="153"/>
      <c r="F275" s="156"/>
      <c r="G275" s="153"/>
      <c r="H275" s="153"/>
      <c r="I275" s="155"/>
      <c r="J275" s="153"/>
      <c r="K275" s="153"/>
      <c r="L275" s="153"/>
      <c r="M275" s="153"/>
      <c r="N275" s="153"/>
      <c r="O275" s="153"/>
      <c r="P275" s="153"/>
      <c r="Q275" s="153"/>
      <c r="R275" s="153"/>
      <c r="S275" s="153"/>
      <c r="T275" s="153"/>
      <c r="U275" s="153"/>
      <c r="V275" s="153"/>
      <c r="W275" s="153"/>
      <c r="X275" s="153"/>
      <c r="Y275" s="153"/>
      <c r="Z275" s="153"/>
    </row>
    <row r="276" spans="1:26" ht="11.25" customHeight="1" x14ac:dyDescent="0.25">
      <c r="A276" s="153"/>
      <c r="B276" s="154"/>
      <c r="C276" s="155"/>
      <c r="D276" s="156"/>
      <c r="E276" s="153"/>
      <c r="F276" s="156"/>
      <c r="G276" s="153"/>
      <c r="H276" s="153"/>
      <c r="I276" s="155"/>
      <c r="J276" s="153"/>
      <c r="K276" s="153"/>
      <c r="L276" s="153"/>
      <c r="M276" s="153"/>
      <c r="N276" s="153"/>
      <c r="O276" s="153"/>
      <c r="P276" s="153"/>
      <c r="Q276" s="153"/>
      <c r="R276" s="153"/>
      <c r="S276" s="153"/>
      <c r="T276" s="153"/>
      <c r="U276" s="153"/>
      <c r="V276" s="153"/>
      <c r="W276" s="153"/>
      <c r="X276" s="153"/>
      <c r="Y276" s="153"/>
      <c r="Z276" s="153"/>
    </row>
    <row r="277" spans="1:26" ht="11.25" customHeight="1" x14ac:dyDescent="0.25">
      <c r="A277" s="153"/>
      <c r="B277" s="154"/>
      <c r="C277" s="155"/>
      <c r="D277" s="156"/>
      <c r="E277" s="153"/>
      <c r="F277" s="156"/>
      <c r="G277" s="153"/>
      <c r="H277" s="153"/>
      <c r="I277" s="155"/>
      <c r="J277" s="153"/>
      <c r="K277" s="153"/>
      <c r="L277" s="153"/>
      <c r="M277" s="153"/>
      <c r="N277" s="153"/>
      <c r="O277" s="153"/>
      <c r="P277" s="153"/>
      <c r="Q277" s="153"/>
      <c r="R277" s="153"/>
      <c r="S277" s="153"/>
      <c r="T277" s="153"/>
      <c r="U277" s="153"/>
      <c r="V277" s="153"/>
      <c r="W277" s="153"/>
      <c r="X277" s="153"/>
      <c r="Y277" s="153"/>
      <c r="Z277" s="153"/>
    </row>
    <row r="278" spans="1:26" ht="11.25" customHeight="1" x14ac:dyDescent="0.25">
      <c r="A278" s="153"/>
      <c r="B278" s="154"/>
      <c r="C278" s="155"/>
      <c r="D278" s="156"/>
      <c r="E278" s="153"/>
      <c r="F278" s="156"/>
      <c r="G278" s="153"/>
      <c r="H278" s="153"/>
      <c r="I278" s="155"/>
      <c r="J278" s="153"/>
      <c r="K278" s="153"/>
      <c r="L278" s="153"/>
      <c r="M278" s="153"/>
      <c r="N278" s="153"/>
      <c r="O278" s="153"/>
      <c r="P278" s="153"/>
      <c r="Q278" s="153"/>
      <c r="R278" s="153"/>
      <c r="S278" s="153"/>
      <c r="T278" s="153"/>
      <c r="U278" s="153"/>
      <c r="V278" s="153"/>
      <c r="W278" s="153"/>
      <c r="X278" s="153"/>
      <c r="Y278" s="153"/>
      <c r="Z278" s="153"/>
    </row>
    <row r="279" spans="1:26" ht="15.75" customHeight="1" x14ac:dyDescent="0.25"/>
    <row r="280" spans="1:26" ht="15.75" customHeight="1" x14ac:dyDescent="0.25"/>
    <row r="281" spans="1:26" ht="15.75" customHeight="1" x14ac:dyDescent="0.25"/>
    <row r="282" spans="1:26" ht="15.75" customHeight="1" x14ac:dyDescent="0.25"/>
    <row r="283" spans="1:26" ht="15.75" customHeight="1" x14ac:dyDescent="0.25"/>
    <row r="284" spans="1:26" ht="15.75" customHeight="1" x14ac:dyDescent="0.25"/>
    <row r="285" spans="1:26" ht="15.75" customHeight="1" x14ac:dyDescent="0.25"/>
    <row r="286" spans="1:26" ht="15.75" customHeight="1" x14ac:dyDescent="0.25"/>
    <row r="287" spans="1:26" ht="15.75" customHeight="1" x14ac:dyDescent="0.25"/>
    <row r="288" spans="1:26"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2:AC59" xr:uid="{00000000-0009-0000-0000-000002000000}">
    <filterColumn colId="1">
      <filters>
        <filter val="Grupo de Arqueología"/>
      </filters>
    </filterColumn>
  </autoFilter>
  <mergeCells count="3">
    <mergeCell ref="A1:J1"/>
    <mergeCell ref="K1:W1"/>
    <mergeCell ref="X1:Z1"/>
  </mergeCells>
  <conditionalFormatting sqref="X3:X58">
    <cfRule type="containsText" dxfId="57" priority="1" operator="containsText" text="NO">
      <formula>NOT(ISERROR(SEARCH(("NO"),(X3))))</formula>
    </cfRule>
    <cfRule type="containsText" dxfId="56" priority="2" operator="containsText" text="SI">
      <formula>NOT(ISERROR(SEARCH(("SI"),(X3))))</formula>
    </cfRule>
  </conditionalFormatting>
  <dataValidations count="1">
    <dataValidation type="list" allowBlank="1" showErrorMessage="1" sqref="E53:E58" xr:uid="{00000000-0002-0000-0200-000000000000}">
      <formula1>#N/A</formula1>
    </dataValidation>
  </dataValidations>
  <hyperlinks>
    <hyperlink ref="W3" r:id="rId1" location="gid=366280517" xr:uid="{00000000-0004-0000-0200-000000000000}"/>
    <hyperlink ref="W4" r:id="rId2" location="gid=1397510375" xr:uid="{00000000-0004-0000-0200-000001000000}"/>
    <hyperlink ref="Z11" r:id="rId3" xr:uid="{00000000-0004-0000-0200-000002000000}"/>
    <hyperlink ref="W12" r:id="rId4" xr:uid="{00000000-0004-0000-0200-000003000000}"/>
    <hyperlink ref="Z12" r:id="rId5" xr:uid="{00000000-0004-0000-0200-000004000000}"/>
    <hyperlink ref="Z13" r:id="rId6" xr:uid="{00000000-0004-0000-0200-000005000000}"/>
    <hyperlink ref="W15" r:id="rId7" xr:uid="{00000000-0004-0000-0200-000006000000}"/>
    <hyperlink ref="W18" r:id="rId8" xr:uid="{00000000-0004-0000-0200-000007000000}"/>
    <hyperlink ref="W21" r:id="rId9" xr:uid="{00000000-0004-0000-0200-000008000000}"/>
    <hyperlink ref="W22" r:id="rId10" xr:uid="{00000000-0004-0000-0200-000009000000}"/>
    <hyperlink ref="W25" r:id="rId11" xr:uid="{00000000-0004-0000-0200-00000A000000}"/>
    <hyperlink ref="W29" r:id="rId12" xr:uid="{00000000-0004-0000-0200-00000B000000}"/>
    <hyperlink ref="W32" r:id="rId13" xr:uid="{00000000-0004-0000-0200-00000C000000}"/>
    <hyperlink ref="W33" r:id="rId14" xr:uid="{00000000-0004-0000-0200-00000D000000}"/>
    <hyperlink ref="W34" r:id="rId15" xr:uid="{00000000-0004-0000-0200-00000E000000}"/>
    <hyperlink ref="W35" r:id="rId16" xr:uid="{00000000-0004-0000-0200-00000F000000}"/>
    <hyperlink ref="W36" r:id="rId17" xr:uid="{00000000-0004-0000-0200-000010000000}"/>
    <hyperlink ref="W37" r:id="rId18" xr:uid="{00000000-0004-0000-0200-000011000000}"/>
    <hyperlink ref="W42" r:id="rId19" xr:uid="{00000000-0004-0000-0200-000012000000}"/>
    <hyperlink ref="W45" r:id="rId20" xr:uid="{00000000-0004-0000-0200-000013000000}"/>
    <hyperlink ref="W46" r:id="rId21" xr:uid="{00000000-0004-0000-0200-000014000000}"/>
  </hyperlinks>
  <pageMargins left="0.7" right="0.7" top="0.75" bottom="0.75" header="0" footer="0"/>
  <pageSetup paperSize="9" orientation="portrait"/>
  <legacyDrawing r:id="rId22"/>
  <extLst>
    <ext xmlns:x14="http://schemas.microsoft.com/office/spreadsheetml/2009/9/main" uri="{CCE6A557-97BC-4b89-ADB6-D9C93CAAB3DF}">
      <x14:dataValidations xmlns:xm="http://schemas.microsoft.com/office/excel/2006/main" count="5">
        <x14:dataValidation type="list" allowBlank="1" showErrorMessage="1" xr:uid="{00000000-0002-0000-0200-000001000000}">
          <x14:formula1>
            <xm:f>Listados!$B$2:$B$32</xm:f>
          </x14:formula1>
          <xm:sqref>B29:B38 B53:B58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200-000002000000}">
          <x14:formula1>
            <xm:f>Listados!$F$2:$F$4</xm:f>
          </x14:formula1>
          <xm:sqref>X3:X22 X25:X58</xm:sqref>
        </x14:dataValidation>
        <x14:dataValidation type="list" allowBlank="1" showErrorMessage="1" xr:uid="{00000000-0002-0000-0200-000003000000}">
          <x14:formula1>
            <xm:f>Listados!$D$2:$D$5</xm:f>
          </x14:formula1>
          <xm:sqref>E3:E52</xm:sqref>
        </x14:dataValidation>
        <x14:dataValidation type="list" allowBlank="1" showErrorMessage="1" xr:uid="{00000000-0002-0000-0200-000004000000}">
          <x14:formula1>
            <xm:f>Listados!$A$2:$A$18</xm:f>
          </x14:formula1>
          <xm:sqref>A3:A58 F62:F76 A62:A77 K63:K78 A83:A98 F83:F98</xm:sqref>
        </x14:dataValidation>
        <x14:dataValidation type="list" allowBlank="1" showErrorMessage="1" xr:uid="{00000000-0002-0000-0200-000005000000}">
          <x14:formula1>
            <xm:f>Listados!$B$2:$B$30</xm:f>
          </x14:formula1>
          <xm:sqref>B3:B28 B39:B52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baseColWidth="10" defaultColWidth="10.08984375" defaultRowHeight="15" customHeight="1" x14ac:dyDescent="0.25"/>
  <cols>
    <col min="1" max="1" width="18.81640625" customWidth="1"/>
    <col min="2" max="2" width="15.6328125" customWidth="1"/>
    <col min="3" max="3" width="15.90625" customWidth="1"/>
    <col min="4" max="4" width="11.54296875" customWidth="1"/>
    <col min="5" max="5" width="10.453125" customWidth="1"/>
    <col min="6" max="6" width="18.90625" customWidth="1"/>
    <col min="7" max="16" width="10.453125" customWidth="1"/>
  </cols>
  <sheetData>
    <row r="1" spans="1:16" ht="11.25" customHeight="1" x14ac:dyDescent="0.25">
      <c r="A1" s="204" t="s">
        <v>76</v>
      </c>
      <c r="B1" s="580" t="s">
        <v>474</v>
      </c>
      <c r="C1" s="581"/>
      <c r="D1" s="581"/>
      <c r="E1" s="581"/>
      <c r="F1" s="581"/>
      <c r="G1" s="581"/>
      <c r="H1" s="581"/>
      <c r="I1" s="581"/>
      <c r="J1" s="581"/>
      <c r="K1" s="582"/>
      <c r="L1" s="205" t="s">
        <v>475</v>
      </c>
      <c r="M1" s="206" t="s">
        <v>476</v>
      </c>
      <c r="N1" s="206" t="s">
        <v>477</v>
      </c>
      <c r="O1" s="207" t="s">
        <v>478</v>
      </c>
      <c r="P1" s="208" t="s">
        <v>106</v>
      </c>
    </row>
    <row r="2" spans="1:16" ht="30.6" x14ac:dyDescent="0.25">
      <c r="A2" s="583" t="s">
        <v>5</v>
      </c>
      <c r="B2" s="209" t="s">
        <v>136</v>
      </c>
      <c r="C2" s="209" t="s">
        <v>145</v>
      </c>
      <c r="D2" s="210"/>
      <c r="E2" s="210"/>
      <c r="F2" s="210"/>
      <c r="G2" s="210"/>
      <c r="H2" s="210"/>
      <c r="I2" s="210"/>
      <c r="J2" s="210"/>
      <c r="K2" s="210"/>
      <c r="L2" s="211"/>
      <c r="M2" s="211"/>
      <c r="N2" s="211"/>
      <c r="O2" s="211"/>
    </row>
    <row r="3" spans="1:16" x14ac:dyDescent="0.25">
      <c r="A3" s="584"/>
      <c r="B3" s="170" t="s">
        <v>16</v>
      </c>
      <c r="C3" s="170" t="s">
        <v>16</v>
      </c>
      <c r="D3" s="210"/>
      <c r="E3" s="210"/>
      <c r="F3" s="210"/>
      <c r="G3" s="210"/>
      <c r="H3" s="210"/>
      <c r="I3" s="210"/>
      <c r="J3" s="210"/>
      <c r="K3" s="210"/>
      <c r="L3" s="211"/>
      <c r="M3" s="211">
        <v>2</v>
      </c>
      <c r="N3" s="211"/>
      <c r="O3" s="211"/>
      <c r="P3" s="208">
        <f>SUM(L3:O3)</f>
        <v>2</v>
      </c>
    </row>
    <row r="4" spans="1:16" ht="20.399999999999999" x14ac:dyDescent="0.25">
      <c r="A4" s="583" t="s">
        <v>11</v>
      </c>
      <c r="B4" s="212" t="s">
        <v>479</v>
      </c>
      <c r="C4" s="212" t="s">
        <v>480</v>
      </c>
      <c r="D4" s="210"/>
      <c r="E4" s="210"/>
      <c r="F4" s="210"/>
      <c r="G4" s="210"/>
      <c r="H4" s="210"/>
      <c r="I4" s="210"/>
      <c r="J4" s="210"/>
      <c r="K4" s="210"/>
      <c r="L4" s="211"/>
      <c r="M4" s="211"/>
      <c r="N4" s="211"/>
      <c r="O4" s="211"/>
      <c r="P4" s="208"/>
    </row>
    <row r="5" spans="1:16" x14ac:dyDescent="0.25">
      <c r="A5" s="584"/>
      <c r="B5" s="170" t="s">
        <v>22</v>
      </c>
      <c r="C5" s="213" t="s">
        <v>481</v>
      </c>
      <c r="D5" s="210"/>
      <c r="E5" s="210"/>
      <c r="F5" s="210"/>
      <c r="G5" s="210"/>
      <c r="H5" s="210"/>
      <c r="I5" s="210"/>
      <c r="J5" s="210"/>
      <c r="K5" s="210"/>
      <c r="L5" s="211"/>
      <c r="M5" s="211"/>
      <c r="N5" s="211">
        <v>1</v>
      </c>
      <c r="O5" s="211">
        <v>1</v>
      </c>
      <c r="P5" s="208">
        <f>SUM(L5:O5)</f>
        <v>2</v>
      </c>
    </row>
    <row r="6" spans="1:16" ht="30.6" x14ac:dyDescent="0.25">
      <c r="A6" s="583" t="s">
        <v>17</v>
      </c>
      <c r="B6" s="214" t="s">
        <v>482</v>
      </c>
      <c r="C6" s="214" t="s">
        <v>483</v>
      </c>
      <c r="D6" s="210"/>
      <c r="E6" s="210"/>
      <c r="F6" s="210"/>
      <c r="G6" s="210"/>
      <c r="H6" s="210"/>
      <c r="I6" s="210"/>
      <c r="J6" s="210"/>
      <c r="K6" s="210"/>
      <c r="L6" s="211"/>
      <c r="M6" s="211"/>
      <c r="N6" s="211"/>
      <c r="O6" s="211"/>
      <c r="P6" s="208"/>
    </row>
    <row r="7" spans="1:16" ht="15.75" customHeight="1" x14ac:dyDescent="0.25">
      <c r="A7" s="584"/>
      <c r="B7" s="170" t="s">
        <v>10</v>
      </c>
      <c r="C7" s="170" t="s">
        <v>10</v>
      </c>
      <c r="D7" s="210"/>
      <c r="E7" s="210"/>
      <c r="F7" s="210"/>
      <c r="G7" s="210"/>
      <c r="H7" s="210"/>
      <c r="I7" s="210"/>
      <c r="J7" s="210"/>
      <c r="K7" s="210"/>
      <c r="L7" s="211">
        <v>2</v>
      </c>
      <c r="M7" s="211"/>
      <c r="N7" s="211"/>
      <c r="O7" s="211"/>
      <c r="P7" s="208">
        <f>SUM(L7:O7)</f>
        <v>2</v>
      </c>
    </row>
    <row r="8" spans="1:16" ht="30.6" x14ac:dyDescent="0.25">
      <c r="A8" s="583" t="s">
        <v>23</v>
      </c>
      <c r="B8" s="209" t="s">
        <v>255</v>
      </c>
      <c r="C8" s="209" t="s">
        <v>258</v>
      </c>
      <c r="D8" s="209" t="s">
        <v>267</v>
      </c>
      <c r="E8" s="209" t="s">
        <v>271</v>
      </c>
      <c r="F8" s="209" t="s">
        <v>274</v>
      </c>
      <c r="G8" s="210"/>
      <c r="H8" s="210"/>
      <c r="I8" s="210"/>
      <c r="J8" s="210"/>
      <c r="K8" s="210"/>
      <c r="L8" s="211"/>
      <c r="M8" s="211"/>
      <c r="N8" s="211"/>
      <c r="O8" s="211"/>
      <c r="P8" s="208"/>
    </row>
    <row r="9" spans="1:16" x14ac:dyDescent="0.25">
      <c r="A9" s="584"/>
      <c r="B9" s="170" t="s">
        <v>22</v>
      </c>
      <c r="C9" s="170" t="s">
        <v>22</v>
      </c>
      <c r="D9" s="170" t="s">
        <v>22</v>
      </c>
      <c r="E9" s="170" t="s">
        <v>22</v>
      </c>
      <c r="F9" s="170" t="s">
        <v>16</v>
      </c>
      <c r="G9" s="210"/>
      <c r="H9" s="210"/>
      <c r="I9" s="210"/>
      <c r="J9" s="210"/>
      <c r="K9" s="210"/>
      <c r="L9" s="211"/>
      <c r="M9" s="211">
        <v>1</v>
      </c>
      <c r="N9" s="211">
        <v>4</v>
      </c>
      <c r="O9" s="211"/>
      <c r="P9" s="208">
        <f t="shared" ref="P9:P33" si="0">SUM(L9:O9)</f>
        <v>5</v>
      </c>
    </row>
    <row r="10" spans="1:16" ht="51" x14ac:dyDescent="0.25">
      <c r="A10" s="583" t="s">
        <v>28</v>
      </c>
      <c r="B10" s="209" t="s">
        <v>211</v>
      </c>
      <c r="C10" s="209" t="s">
        <v>215</v>
      </c>
      <c r="D10" s="209" t="s">
        <v>219</v>
      </c>
      <c r="E10" s="209" t="s">
        <v>226</v>
      </c>
      <c r="F10" s="209" t="s">
        <v>232</v>
      </c>
      <c r="G10" s="210"/>
      <c r="H10" s="210"/>
      <c r="I10" s="210"/>
      <c r="J10" s="210"/>
      <c r="K10" s="210"/>
      <c r="L10" s="211"/>
      <c r="M10" s="211"/>
      <c r="N10" s="211"/>
      <c r="O10" s="211"/>
      <c r="P10" s="208">
        <f t="shared" si="0"/>
        <v>0</v>
      </c>
    </row>
    <row r="11" spans="1:16" x14ac:dyDescent="0.25">
      <c r="A11" s="584"/>
      <c r="B11" s="170" t="s">
        <v>10</v>
      </c>
      <c r="C11" s="170" t="s">
        <v>10</v>
      </c>
      <c r="D11" s="170" t="s">
        <v>10</v>
      </c>
      <c r="E11" s="170" t="s">
        <v>10</v>
      </c>
      <c r="F11" s="170" t="s">
        <v>22</v>
      </c>
      <c r="G11" s="210"/>
      <c r="H11" s="210"/>
      <c r="I11" s="210"/>
      <c r="J11" s="210"/>
      <c r="K11" s="210"/>
      <c r="L11" s="211">
        <v>4</v>
      </c>
      <c r="M11" s="211"/>
      <c r="N11" s="211">
        <v>1</v>
      </c>
      <c r="O11" s="211"/>
      <c r="P11" s="208">
        <f t="shared" si="0"/>
        <v>5</v>
      </c>
    </row>
    <row r="12" spans="1:16" ht="40.799999999999997" x14ac:dyDescent="0.25">
      <c r="A12" s="583" t="s">
        <v>46</v>
      </c>
      <c r="B12" s="212" t="s">
        <v>180</v>
      </c>
      <c r="C12" s="212" t="s">
        <v>186</v>
      </c>
      <c r="D12" s="212" t="s">
        <v>484</v>
      </c>
      <c r="E12" s="210"/>
      <c r="F12" s="210"/>
      <c r="G12" s="210"/>
      <c r="H12" s="210"/>
      <c r="I12" s="210"/>
      <c r="J12" s="210"/>
      <c r="K12" s="210"/>
      <c r="L12" s="211"/>
      <c r="M12" s="211"/>
      <c r="N12" s="211"/>
      <c r="O12" s="211"/>
      <c r="P12" s="208">
        <f t="shared" si="0"/>
        <v>0</v>
      </c>
    </row>
    <row r="13" spans="1:16" x14ac:dyDescent="0.25">
      <c r="A13" s="584"/>
      <c r="B13" s="170" t="s">
        <v>10</v>
      </c>
      <c r="C13" s="170" t="s">
        <v>10</v>
      </c>
      <c r="D13" s="170" t="s">
        <v>22</v>
      </c>
      <c r="E13" s="210"/>
      <c r="F13" s="210"/>
      <c r="G13" s="210"/>
      <c r="H13" s="210"/>
      <c r="I13" s="210"/>
      <c r="J13" s="210"/>
      <c r="K13" s="210"/>
      <c r="L13" s="211">
        <v>2</v>
      </c>
      <c r="M13" s="211"/>
      <c r="N13" s="211">
        <v>1</v>
      </c>
      <c r="O13" s="211"/>
      <c r="P13" s="208">
        <f t="shared" si="0"/>
        <v>3</v>
      </c>
    </row>
    <row r="14" spans="1:16" ht="40.799999999999997" x14ac:dyDescent="0.25">
      <c r="A14" s="583" t="s">
        <v>49</v>
      </c>
      <c r="B14" s="214" t="s">
        <v>280</v>
      </c>
      <c r="C14" s="214" t="s">
        <v>287</v>
      </c>
      <c r="D14" s="214" t="s">
        <v>293</v>
      </c>
      <c r="E14" s="212" t="s">
        <v>299</v>
      </c>
      <c r="F14" s="212" t="s">
        <v>304</v>
      </c>
      <c r="G14" s="212" t="s">
        <v>317</v>
      </c>
      <c r="H14" s="212" t="s">
        <v>485</v>
      </c>
      <c r="I14" s="212" t="s">
        <v>307</v>
      </c>
      <c r="J14" s="212" t="s">
        <v>310</v>
      </c>
      <c r="K14" s="212" t="s">
        <v>314</v>
      </c>
      <c r="L14" s="211"/>
      <c r="M14" s="211"/>
      <c r="N14" s="211"/>
      <c r="O14" s="211"/>
      <c r="P14" s="208">
        <f t="shared" si="0"/>
        <v>0</v>
      </c>
    </row>
    <row r="15" spans="1:16" ht="20.399999999999999" x14ac:dyDescent="0.25">
      <c r="A15" s="584"/>
      <c r="B15" s="170" t="s">
        <v>16</v>
      </c>
      <c r="C15" s="170" t="s">
        <v>22</v>
      </c>
      <c r="D15" s="170" t="s">
        <v>10</v>
      </c>
      <c r="E15" s="170" t="s">
        <v>16</v>
      </c>
      <c r="F15" s="170" t="s">
        <v>16</v>
      </c>
      <c r="G15" s="170" t="s">
        <v>10</v>
      </c>
      <c r="H15" s="170" t="s">
        <v>22</v>
      </c>
      <c r="I15" s="213" t="s">
        <v>481</v>
      </c>
      <c r="J15" s="213" t="s">
        <v>481</v>
      </c>
      <c r="K15" s="213" t="s">
        <v>481</v>
      </c>
      <c r="L15" s="211">
        <v>2</v>
      </c>
      <c r="M15" s="211">
        <v>3</v>
      </c>
      <c r="N15" s="211">
        <v>2</v>
      </c>
      <c r="O15" s="211">
        <v>3</v>
      </c>
      <c r="P15" s="208">
        <f t="shared" si="0"/>
        <v>10</v>
      </c>
    </row>
    <row r="16" spans="1:16" ht="40.799999999999997" x14ac:dyDescent="0.25">
      <c r="A16" s="583" t="s">
        <v>40</v>
      </c>
      <c r="B16" s="215" t="s">
        <v>429</v>
      </c>
      <c r="C16" s="215" t="s">
        <v>434</v>
      </c>
      <c r="D16" s="215" t="s">
        <v>438</v>
      </c>
      <c r="E16" s="215" t="s">
        <v>441</v>
      </c>
      <c r="F16" s="215" t="s">
        <v>447</v>
      </c>
      <c r="G16" s="215" t="s">
        <v>451</v>
      </c>
      <c r="H16" s="210"/>
      <c r="I16" s="210"/>
      <c r="J16" s="210"/>
      <c r="K16" s="210"/>
      <c r="L16" s="211"/>
      <c r="M16" s="211"/>
      <c r="N16" s="211"/>
      <c r="O16" s="211"/>
      <c r="P16" s="208">
        <f t="shared" si="0"/>
        <v>0</v>
      </c>
    </row>
    <row r="17" spans="1:16" x14ac:dyDescent="0.25">
      <c r="A17" s="584"/>
      <c r="B17" s="109" t="s">
        <v>10</v>
      </c>
      <c r="C17" s="216" t="s">
        <v>10</v>
      </c>
      <c r="D17" s="217" t="s">
        <v>16</v>
      </c>
      <c r="E17" s="216" t="s">
        <v>22</v>
      </c>
      <c r="F17" s="217" t="s">
        <v>22</v>
      </c>
      <c r="G17" s="216" t="s">
        <v>10</v>
      </c>
      <c r="H17" s="210"/>
      <c r="I17" s="210"/>
      <c r="J17" s="210"/>
      <c r="K17" s="210"/>
      <c r="L17" s="218">
        <v>3</v>
      </c>
      <c r="M17" s="211">
        <v>1</v>
      </c>
      <c r="N17" s="211">
        <v>2</v>
      </c>
      <c r="O17" s="211"/>
      <c r="P17" s="208">
        <f t="shared" si="0"/>
        <v>6</v>
      </c>
    </row>
    <row r="18" spans="1:16" ht="20.399999999999999" x14ac:dyDescent="0.25">
      <c r="A18" s="583" t="s">
        <v>34</v>
      </c>
      <c r="B18" s="209" t="s">
        <v>357</v>
      </c>
      <c r="C18" s="209" t="s">
        <v>370</v>
      </c>
      <c r="D18" s="209" t="s">
        <v>386</v>
      </c>
      <c r="E18" s="209" t="s">
        <v>400</v>
      </c>
      <c r="F18" s="210"/>
      <c r="G18" s="210"/>
      <c r="H18" s="210"/>
      <c r="I18" s="210"/>
      <c r="J18" s="210"/>
      <c r="K18" s="210"/>
      <c r="L18" s="218"/>
      <c r="M18" s="211"/>
      <c r="N18" s="211"/>
      <c r="O18" s="211"/>
      <c r="P18" s="208">
        <f t="shared" si="0"/>
        <v>0</v>
      </c>
    </row>
    <row r="19" spans="1:16" x14ac:dyDescent="0.25">
      <c r="A19" s="584"/>
      <c r="B19" s="170" t="s">
        <v>10</v>
      </c>
      <c r="C19" s="170" t="s">
        <v>10</v>
      </c>
      <c r="D19" s="170" t="s">
        <v>10</v>
      </c>
      <c r="E19" s="170" t="s">
        <v>10</v>
      </c>
      <c r="F19" s="210"/>
      <c r="G19" s="210"/>
      <c r="H19" s="210"/>
      <c r="I19" s="210"/>
      <c r="J19" s="210"/>
      <c r="K19" s="210"/>
      <c r="L19" s="218">
        <v>4</v>
      </c>
      <c r="M19" s="211"/>
      <c r="N19" s="211"/>
      <c r="O19" s="211"/>
      <c r="P19" s="208">
        <f t="shared" si="0"/>
        <v>4</v>
      </c>
    </row>
    <row r="20" spans="1:16" ht="30.6" x14ac:dyDescent="0.25">
      <c r="A20" s="583" t="s">
        <v>52</v>
      </c>
      <c r="B20" s="212" t="s">
        <v>204</v>
      </c>
      <c r="C20" s="212" t="s">
        <v>200</v>
      </c>
      <c r="D20" s="210"/>
      <c r="E20" s="210"/>
      <c r="F20" s="210"/>
      <c r="G20" s="210"/>
      <c r="H20" s="210"/>
      <c r="I20" s="210"/>
      <c r="J20" s="210"/>
      <c r="K20" s="210"/>
      <c r="L20" s="218"/>
      <c r="M20" s="211"/>
      <c r="N20" s="211"/>
      <c r="O20" s="211"/>
      <c r="P20" s="208">
        <f t="shared" si="0"/>
        <v>0</v>
      </c>
    </row>
    <row r="21" spans="1:16" ht="15.75" customHeight="1" x14ac:dyDescent="0.25">
      <c r="A21" s="584"/>
      <c r="B21" s="170" t="s">
        <v>10</v>
      </c>
      <c r="C21" s="170" t="s">
        <v>16</v>
      </c>
      <c r="D21" s="210"/>
      <c r="E21" s="210"/>
      <c r="F21" s="210"/>
      <c r="G21" s="210"/>
      <c r="H21" s="210"/>
      <c r="I21" s="210"/>
      <c r="J21" s="210"/>
      <c r="K21" s="210"/>
      <c r="L21" s="218">
        <v>1</v>
      </c>
      <c r="M21" s="211">
        <v>1</v>
      </c>
      <c r="N21" s="211"/>
      <c r="O21" s="211"/>
      <c r="P21" s="208">
        <f t="shared" si="0"/>
        <v>2</v>
      </c>
    </row>
    <row r="22" spans="1:16" ht="39" customHeight="1" x14ac:dyDescent="0.25">
      <c r="A22" s="583" t="s">
        <v>37</v>
      </c>
      <c r="B22" s="212" t="s">
        <v>406</v>
      </c>
      <c r="C22" s="210"/>
      <c r="D22" s="210"/>
      <c r="E22" s="210"/>
      <c r="F22" s="210"/>
      <c r="G22" s="210"/>
      <c r="H22" s="210"/>
      <c r="I22" s="210"/>
      <c r="J22" s="210"/>
      <c r="K22" s="210"/>
      <c r="L22" s="218"/>
      <c r="M22" s="211"/>
      <c r="N22" s="211"/>
      <c r="O22" s="211"/>
      <c r="P22" s="208">
        <f t="shared" si="0"/>
        <v>0</v>
      </c>
    </row>
    <row r="23" spans="1:16" ht="15.75" customHeight="1" x14ac:dyDescent="0.25">
      <c r="A23" s="584"/>
      <c r="B23" s="170" t="s">
        <v>10</v>
      </c>
      <c r="C23" s="210"/>
      <c r="D23" s="210"/>
      <c r="E23" s="210"/>
      <c r="F23" s="210"/>
      <c r="G23" s="210"/>
      <c r="H23" s="210"/>
      <c r="I23" s="210"/>
      <c r="J23" s="210"/>
      <c r="K23" s="210"/>
      <c r="L23" s="218">
        <v>1</v>
      </c>
      <c r="M23" s="211"/>
      <c r="N23" s="211"/>
      <c r="O23" s="211"/>
      <c r="P23" s="208">
        <f t="shared" si="0"/>
        <v>1</v>
      </c>
    </row>
    <row r="24" spans="1:16" ht="39" customHeight="1" x14ac:dyDescent="0.25">
      <c r="A24" s="583" t="s">
        <v>43</v>
      </c>
      <c r="B24" s="209" t="s">
        <v>486</v>
      </c>
      <c r="C24" s="209" t="s">
        <v>487</v>
      </c>
      <c r="D24" s="210"/>
      <c r="E24" s="210"/>
      <c r="F24" s="210"/>
      <c r="G24" s="210"/>
      <c r="H24" s="210"/>
      <c r="I24" s="210"/>
      <c r="J24" s="210"/>
      <c r="K24" s="210"/>
      <c r="L24" s="218"/>
      <c r="M24" s="211"/>
      <c r="N24" s="211"/>
      <c r="O24" s="211"/>
      <c r="P24" s="208">
        <f t="shared" si="0"/>
        <v>0</v>
      </c>
    </row>
    <row r="25" spans="1:16" ht="15.75" customHeight="1" x14ac:dyDescent="0.25">
      <c r="A25" s="584"/>
      <c r="B25" s="170" t="s">
        <v>10</v>
      </c>
      <c r="C25" s="170" t="s">
        <v>10</v>
      </c>
      <c r="D25" s="210"/>
      <c r="E25" s="210"/>
      <c r="F25" s="210"/>
      <c r="G25" s="210"/>
      <c r="H25" s="210"/>
      <c r="I25" s="210"/>
      <c r="J25" s="210"/>
      <c r="K25" s="210"/>
      <c r="L25" s="218">
        <v>2</v>
      </c>
      <c r="M25" s="211"/>
      <c r="N25" s="211"/>
      <c r="O25" s="211"/>
      <c r="P25" s="208">
        <f t="shared" si="0"/>
        <v>2</v>
      </c>
    </row>
    <row r="26" spans="1:16" ht="39" customHeight="1" x14ac:dyDescent="0.25">
      <c r="A26" s="585" t="s">
        <v>59</v>
      </c>
      <c r="B26" s="219" t="s">
        <v>411</v>
      </c>
      <c r="C26" s="219" t="s">
        <v>416</v>
      </c>
      <c r="D26" s="220"/>
      <c r="E26" s="220"/>
      <c r="F26" s="221"/>
      <c r="G26" s="221"/>
      <c r="H26" s="221"/>
      <c r="I26" s="221"/>
      <c r="J26" s="221"/>
      <c r="K26" s="221"/>
      <c r="L26" s="211"/>
      <c r="M26" s="211"/>
      <c r="N26" s="211"/>
      <c r="O26" s="211"/>
      <c r="P26" s="208">
        <f t="shared" si="0"/>
        <v>0</v>
      </c>
    </row>
    <row r="27" spans="1:16" ht="15.75" customHeight="1" x14ac:dyDescent="0.25">
      <c r="A27" s="584"/>
      <c r="B27" s="170" t="s">
        <v>10</v>
      </c>
      <c r="C27" s="170" t="s">
        <v>10</v>
      </c>
      <c r="D27" s="210"/>
      <c r="E27" s="210"/>
      <c r="L27" s="211">
        <v>2</v>
      </c>
      <c r="M27" s="211"/>
      <c r="N27" s="211"/>
      <c r="O27" s="211"/>
      <c r="P27" s="208">
        <f t="shared" si="0"/>
        <v>2</v>
      </c>
    </row>
    <row r="28" spans="1:16" ht="15.75" customHeight="1" x14ac:dyDescent="0.25">
      <c r="A28" s="583" t="s">
        <v>31</v>
      </c>
      <c r="B28" s="209" t="s">
        <v>334</v>
      </c>
      <c r="C28" s="209" t="s">
        <v>339</v>
      </c>
      <c r="D28" s="209" t="s">
        <v>343</v>
      </c>
      <c r="E28" s="210"/>
      <c r="L28" s="211"/>
      <c r="M28" s="211"/>
      <c r="N28" s="211"/>
      <c r="O28" s="211"/>
      <c r="P28" s="208">
        <f t="shared" si="0"/>
        <v>0</v>
      </c>
    </row>
    <row r="29" spans="1:16" ht="15.75" customHeight="1" x14ac:dyDescent="0.25">
      <c r="A29" s="584"/>
      <c r="B29" s="170" t="s">
        <v>10</v>
      </c>
      <c r="C29" s="170" t="s">
        <v>10</v>
      </c>
      <c r="D29" s="170" t="s">
        <v>10</v>
      </c>
      <c r="E29" s="210"/>
      <c r="L29" s="211">
        <v>3</v>
      </c>
      <c r="M29" s="211"/>
      <c r="N29" s="211"/>
      <c r="O29" s="211"/>
      <c r="P29" s="208">
        <f t="shared" si="0"/>
        <v>3</v>
      </c>
    </row>
    <row r="30" spans="1:16" ht="15.75" customHeight="1" x14ac:dyDescent="0.25">
      <c r="A30" s="583" t="s">
        <v>55</v>
      </c>
      <c r="B30" s="209" t="s">
        <v>421</v>
      </c>
      <c r="C30" s="209" t="s">
        <v>425</v>
      </c>
      <c r="D30" s="210"/>
      <c r="E30" s="210"/>
      <c r="L30" s="211"/>
      <c r="M30" s="211"/>
      <c r="N30" s="211"/>
      <c r="O30" s="211"/>
      <c r="P30" s="208">
        <f t="shared" si="0"/>
        <v>0</v>
      </c>
    </row>
    <row r="31" spans="1:16" ht="15.75" customHeight="1" x14ac:dyDescent="0.25">
      <c r="A31" s="584"/>
      <c r="B31" s="170" t="s">
        <v>22</v>
      </c>
      <c r="C31" s="170" t="s">
        <v>10</v>
      </c>
      <c r="D31" s="210"/>
      <c r="E31" s="210"/>
      <c r="L31" s="211">
        <v>1</v>
      </c>
      <c r="M31" s="211"/>
      <c r="N31" s="211">
        <v>1</v>
      </c>
      <c r="O31" s="211"/>
      <c r="P31" s="208">
        <f t="shared" si="0"/>
        <v>2</v>
      </c>
    </row>
    <row r="32" spans="1:16" ht="23.25" customHeight="1" x14ac:dyDescent="0.25">
      <c r="A32" s="583" t="s">
        <v>58</v>
      </c>
      <c r="B32" s="73" t="s">
        <v>171</v>
      </c>
      <c r="C32" s="73" t="s">
        <v>176</v>
      </c>
      <c r="L32" s="211"/>
      <c r="M32" s="211"/>
      <c r="N32" s="211"/>
      <c r="O32" s="211"/>
      <c r="P32" s="208">
        <f t="shared" si="0"/>
        <v>0</v>
      </c>
    </row>
    <row r="33" spans="1:16" ht="15.75" customHeight="1" x14ac:dyDescent="0.25">
      <c r="A33" s="584"/>
      <c r="B33" s="213" t="s">
        <v>488</v>
      </c>
      <c r="C33" s="213" t="s">
        <v>488</v>
      </c>
      <c r="L33" s="211"/>
      <c r="M33" s="211"/>
      <c r="N33" s="211"/>
      <c r="O33" s="211">
        <v>2</v>
      </c>
      <c r="P33" s="208">
        <f t="shared" si="0"/>
        <v>2</v>
      </c>
    </row>
    <row r="34" spans="1:16" ht="15.75" customHeight="1" x14ac:dyDescent="0.25">
      <c r="L34" s="211"/>
      <c r="M34" s="211"/>
      <c r="N34" s="211"/>
      <c r="O34" s="211"/>
    </row>
    <row r="35" spans="1:16" ht="15.75" customHeight="1" x14ac:dyDescent="0.25">
      <c r="L35" s="222">
        <f t="shared" ref="L35:P35" si="1">SUM(L1:L33)</f>
        <v>27</v>
      </c>
      <c r="M35" s="222">
        <f t="shared" si="1"/>
        <v>8</v>
      </c>
      <c r="N35" s="222">
        <f t="shared" si="1"/>
        <v>12</v>
      </c>
      <c r="O35" s="222">
        <f t="shared" si="1"/>
        <v>6</v>
      </c>
      <c r="P35" s="222">
        <f t="shared" si="1"/>
        <v>53</v>
      </c>
    </row>
    <row r="36" spans="1:16" ht="15.75" customHeight="1" x14ac:dyDescent="0.25">
      <c r="L36" s="211"/>
      <c r="M36" s="211"/>
      <c r="N36" s="211"/>
      <c r="O36" s="211"/>
    </row>
    <row r="37" spans="1:16" ht="15.75" customHeight="1" x14ac:dyDescent="0.25">
      <c r="C37" s="223" t="s">
        <v>489</v>
      </c>
      <c r="D37" s="191">
        <f>+L35</f>
        <v>27</v>
      </c>
      <c r="E37" s="224">
        <f t="shared" ref="E37:E40" si="2">+D37/$D$41</f>
        <v>0.50943396226415094</v>
      </c>
      <c r="L37" s="211"/>
      <c r="M37" s="211"/>
      <c r="N37" s="211"/>
      <c r="O37" s="211"/>
    </row>
    <row r="38" spans="1:16" ht="15.75" customHeight="1" x14ac:dyDescent="0.25">
      <c r="C38" s="225" t="s">
        <v>22</v>
      </c>
      <c r="D38" s="191">
        <f>+N35</f>
        <v>12</v>
      </c>
      <c r="E38" s="224">
        <f t="shared" si="2"/>
        <v>0.22641509433962265</v>
      </c>
      <c r="L38" s="211"/>
      <c r="M38" s="211"/>
      <c r="N38" s="211"/>
      <c r="O38" s="211"/>
    </row>
    <row r="39" spans="1:16" ht="15.75" customHeight="1" x14ac:dyDescent="0.25">
      <c r="C39" s="226" t="s">
        <v>490</v>
      </c>
      <c r="D39" s="191">
        <f>+M35</f>
        <v>8</v>
      </c>
      <c r="E39" s="224">
        <f t="shared" si="2"/>
        <v>0.15094339622641509</v>
      </c>
      <c r="L39" s="211"/>
      <c r="M39" s="211"/>
      <c r="N39" s="211"/>
      <c r="O39" s="211"/>
    </row>
    <row r="40" spans="1:16" ht="15.75" customHeight="1" x14ac:dyDescent="0.25">
      <c r="C40" s="227" t="s">
        <v>491</v>
      </c>
      <c r="D40" s="191">
        <v>6</v>
      </c>
      <c r="E40" s="224">
        <f t="shared" si="2"/>
        <v>0.11320754716981132</v>
      </c>
      <c r="L40" s="211"/>
      <c r="M40" s="211"/>
      <c r="N40" s="211"/>
      <c r="O40" s="211"/>
    </row>
    <row r="41" spans="1:16" ht="15.75" customHeight="1" x14ac:dyDescent="0.25">
      <c r="D41" s="208">
        <f>SUM(D37:D40)</f>
        <v>53</v>
      </c>
      <c r="L41" s="211"/>
      <c r="M41" s="211"/>
      <c r="N41" s="211"/>
      <c r="O41" s="211"/>
    </row>
    <row r="42" spans="1:16" ht="15.75" customHeight="1" x14ac:dyDescent="0.25">
      <c r="L42" s="211"/>
      <c r="M42" s="211"/>
      <c r="N42" s="211"/>
      <c r="O42" s="211"/>
    </row>
    <row r="43" spans="1:16" ht="15.75" customHeight="1" x14ac:dyDescent="0.25">
      <c r="L43" s="211"/>
      <c r="M43" s="211"/>
      <c r="N43" s="211"/>
      <c r="O43" s="211"/>
    </row>
    <row r="44" spans="1:16" ht="15.75" customHeight="1" x14ac:dyDescent="0.25">
      <c r="L44" s="211"/>
      <c r="M44" s="211"/>
      <c r="N44" s="211"/>
      <c r="O44" s="211"/>
    </row>
    <row r="45" spans="1:16" ht="15.75" customHeight="1" x14ac:dyDescent="0.25">
      <c r="L45" s="211"/>
      <c r="M45" s="211"/>
      <c r="N45" s="211"/>
      <c r="O45" s="211"/>
    </row>
    <row r="46" spans="1:16" ht="15.75" customHeight="1" x14ac:dyDescent="0.25">
      <c r="L46" s="211"/>
      <c r="M46" s="211"/>
      <c r="N46" s="211"/>
      <c r="O46" s="211"/>
    </row>
    <row r="47" spans="1:16" ht="15.75" customHeight="1" x14ac:dyDescent="0.25">
      <c r="L47" s="211"/>
      <c r="M47" s="211"/>
      <c r="N47" s="211"/>
      <c r="O47" s="211"/>
    </row>
    <row r="48" spans="1:16" ht="15.75" customHeight="1" x14ac:dyDescent="0.25">
      <c r="L48" s="211"/>
      <c r="M48" s="211"/>
      <c r="N48" s="211"/>
      <c r="O48" s="211"/>
    </row>
    <row r="49" spans="12:15" ht="15.75" customHeight="1" x14ac:dyDescent="0.25">
      <c r="L49" s="211"/>
      <c r="M49" s="211"/>
      <c r="N49" s="211"/>
      <c r="O49" s="211"/>
    </row>
    <row r="50" spans="12:15" ht="15.75" customHeight="1" x14ac:dyDescent="0.25">
      <c r="L50" s="211"/>
      <c r="M50" s="211"/>
      <c r="N50" s="211"/>
      <c r="O50" s="211"/>
    </row>
    <row r="51" spans="12:15" ht="15.75" customHeight="1" x14ac:dyDescent="0.25">
      <c r="L51" s="211"/>
      <c r="M51" s="211"/>
      <c r="N51" s="211"/>
      <c r="O51" s="211"/>
    </row>
    <row r="52" spans="12:15" ht="15.75" customHeight="1" x14ac:dyDescent="0.25">
      <c r="L52" s="211"/>
      <c r="M52" s="211"/>
      <c r="N52" s="211"/>
      <c r="O52" s="211"/>
    </row>
    <row r="53" spans="12:15" ht="15.75" customHeight="1" x14ac:dyDescent="0.25">
      <c r="L53" s="211"/>
      <c r="M53" s="211"/>
      <c r="N53" s="211"/>
      <c r="O53" s="211"/>
    </row>
    <row r="54" spans="12:15" ht="15.75" customHeight="1" x14ac:dyDescent="0.25">
      <c r="L54" s="211"/>
      <c r="M54" s="211"/>
      <c r="N54" s="211"/>
      <c r="O54" s="211"/>
    </row>
    <row r="55" spans="12:15" ht="15.75" customHeight="1" x14ac:dyDescent="0.25">
      <c r="L55" s="211"/>
      <c r="M55" s="211"/>
      <c r="N55" s="211"/>
      <c r="O55" s="211"/>
    </row>
    <row r="56" spans="12:15" ht="15.75" customHeight="1" x14ac:dyDescent="0.25">
      <c r="L56" s="211"/>
      <c r="M56" s="211"/>
      <c r="N56" s="211"/>
      <c r="O56" s="211"/>
    </row>
    <row r="57" spans="12:15" ht="15.75" customHeight="1" x14ac:dyDescent="0.25">
      <c r="L57" s="211"/>
      <c r="M57" s="211"/>
      <c r="N57" s="211"/>
      <c r="O57" s="211"/>
    </row>
    <row r="58" spans="12:15" ht="15.75" customHeight="1" x14ac:dyDescent="0.25">
      <c r="L58" s="211"/>
      <c r="M58" s="211"/>
      <c r="N58" s="211"/>
      <c r="O58" s="211"/>
    </row>
    <row r="59" spans="12:15" ht="15.75" customHeight="1" x14ac:dyDescent="0.25">
      <c r="L59" s="211"/>
      <c r="M59" s="211"/>
      <c r="N59" s="211"/>
      <c r="O59" s="211"/>
    </row>
    <row r="60" spans="12:15" ht="15.75" customHeight="1" x14ac:dyDescent="0.25">
      <c r="L60" s="211"/>
      <c r="M60" s="211"/>
      <c r="N60" s="211"/>
      <c r="O60" s="211"/>
    </row>
    <row r="61" spans="12:15" ht="15.75" customHeight="1" x14ac:dyDescent="0.25">
      <c r="L61" s="211"/>
      <c r="M61" s="211"/>
      <c r="N61" s="211"/>
      <c r="O61" s="211"/>
    </row>
    <row r="62" spans="12:15" ht="15.75" customHeight="1" x14ac:dyDescent="0.25">
      <c r="L62" s="211"/>
      <c r="M62" s="211"/>
      <c r="N62" s="211"/>
      <c r="O62" s="211"/>
    </row>
    <row r="63" spans="12:15" ht="15.75" customHeight="1" x14ac:dyDescent="0.25">
      <c r="L63" s="211"/>
      <c r="M63" s="211"/>
      <c r="N63" s="211"/>
      <c r="O63" s="211"/>
    </row>
    <row r="64" spans="12:15" ht="15.75" customHeight="1" x14ac:dyDescent="0.25">
      <c r="L64" s="211"/>
      <c r="M64" s="211"/>
      <c r="N64" s="211"/>
      <c r="O64" s="211"/>
    </row>
    <row r="65" spans="12:15" ht="15.75" customHeight="1" x14ac:dyDescent="0.25">
      <c r="L65" s="211"/>
      <c r="M65" s="211"/>
      <c r="N65" s="211"/>
      <c r="O65" s="211"/>
    </row>
    <row r="66" spans="12:15" ht="15.75" customHeight="1" x14ac:dyDescent="0.25">
      <c r="L66" s="211"/>
      <c r="M66" s="211"/>
      <c r="N66" s="211"/>
      <c r="O66" s="211"/>
    </row>
    <row r="67" spans="12:15" ht="15.75" customHeight="1" x14ac:dyDescent="0.25">
      <c r="L67" s="211"/>
      <c r="M67" s="211"/>
      <c r="N67" s="211"/>
      <c r="O67" s="211"/>
    </row>
    <row r="68" spans="12:15" ht="15.75" customHeight="1" x14ac:dyDescent="0.25">
      <c r="L68" s="211"/>
      <c r="M68" s="211"/>
      <c r="N68" s="211"/>
      <c r="O68" s="211"/>
    </row>
    <row r="69" spans="12:15" ht="15.75" customHeight="1" x14ac:dyDescent="0.25">
      <c r="L69" s="211"/>
      <c r="M69" s="211"/>
      <c r="N69" s="211"/>
      <c r="O69" s="211"/>
    </row>
    <row r="70" spans="12:15" ht="15.75" customHeight="1" x14ac:dyDescent="0.25">
      <c r="L70" s="211"/>
      <c r="M70" s="211"/>
      <c r="N70" s="211"/>
      <c r="O70" s="211"/>
    </row>
    <row r="71" spans="12:15" ht="15.75" customHeight="1" x14ac:dyDescent="0.25">
      <c r="L71" s="211"/>
      <c r="M71" s="211"/>
      <c r="N71" s="211"/>
      <c r="O71" s="211"/>
    </row>
    <row r="72" spans="12:15" ht="15.75" customHeight="1" x14ac:dyDescent="0.25">
      <c r="L72" s="211"/>
      <c r="M72" s="211"/>
      <c r="N72" s="211"/>
      <c r="O72" s="211"/>
    </row>
    <row r="73" spans="12:15" ht="15.75" customHeight="1" x14ac:dyDescent="0.25">
      <c r="L73" s="211"/>
      <c r="M73" s="211"/>
      <c r="N73" s="211"/>
      <c r="O73" s="211"/>
    </row>
    <row r="74" spans="12:15" ht="15.75" customHeight="1" x14ac:dyDescent="0.25">
      <c r="L74" s="211"/>
      <c r="M74" s="211"/>
      <c r="N74" s="211"/>
      <c r="O74" s="211"/>
    </row>
    <row r="75" spans="12:15" ht="15.75" customHeight="1" x14ac:dyDescent="0.25">
      <c r="L75" s="211"/>
      <c r="M75" s="211"/>
      <c r="N75" s="211"/>
      <c r="O75" s="211"/>
    </row>
    <row r="76" spans="12:15" ht="15.75" customHeight="1" x14ac:dyDescent="0.25">
      <c r="L76" s="211"/>
      <c r="M76" s="211"/>
      <c r="N76" s="211"/>
      <c r="O76" s="211"/>
    </row>
    <row r="77" spans="12:15" ht="15.75" customHeight="1" x14ac:dyDescent="0.25">
      <c r="L77" s="211"/>
      <c r="M77" s="211"/>
      <c r="N77" s="211"/>
      <c r="O77" s="211"/>
    </row>
    <row r="78" spans="12:15" ht="15.75" customHeight="1" x14ac:dyDescent="0.25">
      <c r="L78" s="211"/>
      <c r="M78" s="211"/>
      <c r="N78" s="211"/>
      <c r="O78" s="211"/>
    </row>
    <row r="79" spans="12:15" ht="15.75" customHeight="1" x14ac:dyDescent="0.25">
      <c r="L79" s="211"/>
      <c r="M79" s="211"/>
      <c r="N79" s="211"/>
      <c r="O79" s="211"/>
    </row>
    <row r="80" spans="12:15" ht="15.75" customHeight="1" x14ac:dyDescent="0.25">
      <c r="L80" s="211"/>
      <c r="M80" s="211"/>
      <c r="N80" s="211"/>
      <c r="O80" s="211"/>
    </row>
    <row r="81" spans="12:15" ht="15.75" customHeight="1" x14ac:dyDescent="0.25">
      <c r="L81" s="211"/>
      <c r="M81" s="211"/>
      <c r="N81" s="211"/>
      <c r="O81" s="211"/>
    </row>
    <row r="82" spans="12:15" ht="15.75" customHeight="1" x14ac:dyDescent="0.25">
      <c r="L82" s="211"/>
      <c r="M82" s="211"/>
      <c r="N82" s="211"/>
      <c r="O82" s="211"/>
    </row>
    <row r="83" spans="12:15" ht="15.75" customHeight="1" x14ac:dyDescent="0.25">
      <c r="L83" s="211"/>
      <c r="M83" s="211"/>
      <c r="N83" s="211"/>
      <c r="O83" s="211"/>
    </row>
    <row r="84" spans="12:15" ht="15.75" customHeight="1" x14ac:dyDescent="0.25">
      <c r="L84" s="211"/>
      <c r="M84" s="211"/>
      <c r="N84" s="211"/>
      <c r="O84" s="211"/>
    </row>
    <row r="85" spans="12:15" ht="15.75" customHeight="1" x14ac:dyDescent="0.25">
      <c r="L85" s="211"/>
      <c r="M85" s="211"/>
      <c r="N85" s="211"/>
      <c r="O85" s="211"/>
    </row>
    <row r="86" spans="12:15" ht="15.75" customHeight="1" x14ac:dyDescent="0.25">
      <c r="L86" s="211"/>
      <c r="M86" s="211"/>
      <c r="N86" s="211"/>
      <c r="O86" s="211"/>
    </row>
    <row r="87" spans="12:15" ht="15.75" customHeight="1" x14ac:dyDescent="0.25">
      <c r="L87" s="211"/>
      <c r="M87" s="211"/>
      <c r="N87" s="211"/>
      <c r="O87" s="211"/>
    </row>
    <row r="88" spans="12:15" ht="15.75" customHeight="1" x14ac:dyDescent="0.25">
      <c r="L88" s="211"/>
      <c r="M88" s="211"/>
      <c r="N88" s="211"/>
      <c r="O88" s="211"/>
    </row>
    <row r="89" spans="12:15" ht="15.75" customHeight="1" x14ac:dyDescent="0.25">
      <c r="L89" s="211"/>
      <c r="M89" s="211"/>
      <c r="N89" s="211"/>
      <c r="O89" s="211"/>
    </row>
    <row r="90" spans="12:15" ht="15.75" customHeight="1" x14ac:dyDescent="0.25">
      <c r="L90" s="211"/>
      <c r="M90" s="211"/>
      <c r="N90" s="211"/>
      <c r="O90" s="211"/>
    </row>
    <row r="91" spans="12:15" ht="15.75" customHeight="1" x14ac:dyDescent="0.25">
      <c r="L91" s="211"/>
      <c r="M91" s="211"/>
      <c r="N91" s="211"/>
      <c r="O91" s="211"/>
    </row>
    <row r="92" spans="12:15" ht="15.75" customHeight="1" x14ac:dyDescent="0.25">
      <c r="L92" s="211"/>
      <c r="M92" s="211"/>
      <c r="N92" s="211"/>
      <c r="O92" s="211"/>
    </row>
    <row r="93" spans="12:15" ht="15.75" customHeight="1" x14ac:dyDescent="0.25">
      <c r="L93" s="211"/>
      <c r="M93" s="211"/>
      <c r="N93" s="211"/>
      <c r="O93" s="211"/>
    </row>
    <row r="94" spans="12:15" ht="15.75" customHeight="1" x14ac:dyDescent="0.25">
      <c r="L94" s="211"/>
      <c r="M94" s="211"/>
      <c r="N94" s="211"/>
      <c r="O94" s="211"/>
    </row>
    <row r="95" spans="12:15" ht="15.75" customHeight="1" x14ac:dyDescent="0.25">
      <c r="L95" s="211"/>
      <c r="M95" s="211"/>
      <c r="N95" s="211"/>
      <c r="O95" s="211"/>
    </row>
    <row r="96" spans="12:15" ht="15.75" customHeight="1" x14ac:dyDescent="0.25">
      <c r="L96" s="211"/>
      <c r="M96" s="211"/>
      <c r="N96" s="211"/>
      <c r="O96" s="211"/>
    </row>
    <row r="97" spans="12:15" ht="15.75" customHeight="1" x14ac:dyDescent="0.25">
      <c r="L97" s="211"/>
      <c r="M97" s="211"/>
      <c r="N97" s="211"/>
      <c r="O97" s="211"/>
    </row>
    <row r="98" spans="12:15" ht="15.75" customHeight="1" x14ac:dyDescent="0.25">
      <c r="L98" s="211"/>
      <c r="M98" s="211"/>
      <c r="N98" s="211"/>
      <c r="O98" s="211"/>
    </row>
    <row r="99" spans="12:15" ht="15.75" customHeight="1" x14ac:dyDescent="0.25">
      <c r="L99" s="211"/>
      <c r="M99" s="211"/>
      <c r="N99" s="211"/>
      <c r="O99" s="211"/>
    </row>
    <row r="100" spans="12:15" ht="15.75" customHeight="1" x14ac:dyDescent="0.25">
      <c r="L100" s="211"/>
      <c r="M100" s="211"/>
      <c r="N100" s="211"/>
      <c r="O100" s="211"/>
    </row>
    <row r="101" spans="12:15" ht="15.75" customHeight="1" x14ac:dyDescent="0.25">
      <c r="L101" s="211"/>
      <c r="M101" s="211"/>
      <c r="N101" s="211"/>
      <c r="O101" s="211"/>
    </row>
    <row r="102" spans="12:15" ht="15.75" customHeight="1" x14ac:dyDescent="0.25">
      <c r="L102" s="211"/>
      <c r="M102" s="211"/>
      <c r="N102" s="211"/>
      <c r="O102" s="211"/>
    </row>
    <row r="103" spans="12:15" ht="15.75" customHeight="1" x14ac:dyDescent="0.25">
      <c r="L103" s="211"/>
      <c r="M103" s="211"/>
      <c r="N103" s="211"/>
      <c r="O103" s="211"/>
    </row>
    <row r="104" spans="12:15" ht="15.75" customHeight="1" x14ac:dyDescent="0.25">
      <c r="L104" s="211"/>
      <c r="M104" s="211"/>
      <c r="N104" s="211"/>
      <c r="O104" s="211"/>
    </row>
    <row r="105" spans="12:15" ht="15.75" customHeight="1" x14ac:dyDescent="0.25">
      <c r="L105" s="211"/>
      <c r="M105" s="211"/>
      <c r="N105" s="211"/>
      <c r="O105" s="211"/>
    </row>
    <row r="106" spans="12:15" ht="15.75" customHeight="1" x14ac:dyDescent="0.25">
      <c r="L106" s="211"/>
      <c r="M106" s="211"/>
      <c r="N106" s="211"/>
      <c r="O106" s="211"/>
    </row>
    <row r="107" spans="12:15" ht="15.75" customHeight="1" x14ac:dyDescent="0.25">
      <c r="L107" s="211"/>
      <c r="M107" s="211"/>
      <c r="N107" s="211"/>
      <c r="O107" s="211"/>
    </row>
    <row r="108" spans="12:15" ht="15.75" customHeight="1" x14ac:dyDescent="0.25">
      <c r="L108" s="211"/>
      <c r="M108" s="211"/>
      <c r="N108" s="211"/>
      <c r="O108" s="211"/>
    </row>
    <row r="109" spans="12:15" ht="15.75" customHeight="1" x14ac:dyDescent="0.25">
      <c r="L109" s="211"/>
      <c r="M109" s="211"/>
      <c r="N109" s="211"/>
      <c r="O109" s="211"/>
    </row>
    <row r="110" spans="12:15" ht="15.75" customHeight="1" x14ac:dyDescent="0.25">
      <c r="L110" s="211"/>
      <c r="M110" s="211"/>
      <c r="N110" s="211"/>
      <c r="O110" s="211"/>
    </row>
    <row r="111" spans="12:15" ht="15.75" customHeight="1" x14ac:dyDescent="0.25">
      <c r="L111" s="211"/>
      <c r="M111" s="211"/>
      <c r="N111" s="211"/>
      <c r="O111" s="211"/>
    </row>
    <row r="112" spans="12:15" ht="15.75" customHeight="1" x14ac:dyDescent="0.25">
      <c r="L112" s="211"/>
      <c r="M112" s="211"/>
      <c r="N112" s="211"/>
      <c r="O112" s="211"/>
    </row>
    <row r="113" spans="12:15" ht="15.75" customHeight="1" x14ac:dyDescent="0.25">
      <c r="L113" s="211"/>
      <c r="M113" s="211"/>
      <c r="N113" s="211"/>
      <c r="O113" s="211"/>
    </row>
    <row r="114" spans="12:15" ht="15.75" customHeight="1" x14ac:dyDescent="0.25">
      <c r="L114" s="211"/>
      <c r="M114" s="211"/>
      <c r="N114" s="211"/>
      <c r="O114" s="211"/>
    </row>
    <row r="115" spans="12:15" ht="15.75" customHeight="1" x14ac:dyDescent="0.25">
      <c r="L115" s="211"/>
      <c r="M115" s="211"/>
      <c r="N115" s="211"/>
      <c r="O115" s="211"/>
    </row>
    <row r="116" spans="12:15" ht="15.75" customHeight="1" x14ac:dyDescent="0.25">
      <c r="L116" s="211"/>
      <c r="M116" s="211"/>
      <c r="N116" s="211"/>
      <c r="O116" s="211"/>
    </row>
    <row r="117" spans="12:15" ht="15.75" customHeight="1" x14ac:dyDescent="0.25">
      <c r="L117" s="211"/>
      <c r="M117" s="211"/>
      <c r="N117" s="211"/>
      <c r="O117" s="211"/>
    </row>
    <row r="118" spans="12:15" ht="15.75" customHeight="1" x14ac:dyDescent="0.25">
      <c r="L118" s="211"/>
      <c r="M118" s="211"/>
      <c r="N118" s="211"/>
      <c r="O118" s="211"/>
    </row>
    <row r="119" spans="12:15" ht="15.75" customHeight="1" x14ac:dyDescent="0.25">
      <c r="L119" s="211"/>
      <c r="M119" s="211"/>
      <c r="N119" s="211"/>
      <c r="O119" s="211"/>
    </row>
    <row r="120" spans="12:15" ht="15.75" customHeight="1" x14ac:dyDescent="0.25">
      <c r="L120" s="211"/>
      <c r="M120" s="211"/>
      <c r="N120" s="211"/>
      <c r="O120" s="211"/>
    </row>
    <row r="121" spans="12:15" ht="15.75" customHeight="1" x14ac:dyDescent="0.25">
      <c r="L121" s="211"/>
      <c r="M121" s="211"/>
      <c r="N121" s="211"/>
      <c r="O121" s="211"/>
    </row>
    <row r="122" spans="12:15" ht="15.75" customHeight="1" x14ac:dyDescent="0.25">
      <c r="L122" s="211"/>
      <c r="M122" s="211"/>
      <c r="N122" s="211"/>
      <c r="O122" s="211"/>
    </row>
    <row r="123" spans="12:15" ht="15.75" customHeight="1" x14ac:dyDescent="0.25">
      <c r="L123" s="211"/>
      <c r="M123" s="211"/>
      <c r="N123" s="211"/>
      <c r="O123" s="211"/>
    </row>
    <row r="124" spans="12:15" ht="15.75" customHeight="1" x14ac:dyDescent="0.25">
      <c r="L124" s="211"/>
      <c r="M124" s="211"/>
      <c r="N124" s="211"/>
      <c r="O124" s="211"/>
    </row>
    <row r="125" spans="12:15" ht="15.75" customHeight="1" x14ac:dyDescent="0.25">
      <c r="L125" s="211"/>
      <c r="M125" s="211"/>
      <c r="N125" s="211"/>
      <c r="O125" s="211"/>
    </row>
    <row r="126" spans="12:15" ht="15.75" customHeight="1" x14ac:dyDescent="0.25">
      <c r="L126" s="211"/>
      <c r="M126" s="211"/>
      <c r="N126" s="211"/>
      <c r="O126" s="211"/>
    </row>
    <row r="127" spans="12:15" ht="15.75" customHeight="1" x14ac:dyDescent="0.25">
      <c r="L127" s="211"/>
      <c r="M127" s="211"/>
      <c r="N127" s="211"/>
      <c r="O127" s="211"/>
    </row>
    <row r="128" spans="12:15" ht="15.75" customHeight="1" x14ac:dyDescent="0.25">
      <c r="L128" s="211"/>
      <c r="M128" s="211"/>
      <c r="N128" s="211"/>
      <c r="O128" s="211"/>
    </row>
    <row r="129" spans="12:15" ht="15.75" customHeight="1" x14ac:dyDescent="0.25">
      <c r="L129" s="211"/>
      <c r="M129" s="211"/>
      <c r="N129" s="211"/>
      <c r="O129" s="211"/>
    </row>
    <row r="130" spans="12:15" ht="15.75" customHeight="1" x14ac:dyDescent="0.25">
      <c r="L130" s="211"/>
      <c r="M130" s="211"/>
      <c r="N130" s="211"/>
      <c r="O130" s="211"/>
    </row>
    <row r="131" spans="12:15" ht="15.75" customHeight="1" x14ac:dyDescent="0.25">
      <c r="L131" s="211"/>
      <c r="M131" s="211"/>
      <c r="N131" s="211"/>
      <c r="O131" s="211"/>
    </row>
    <row r="132" spans="12:15" ht="15.75" customHeight="1" x14ac:dyDescent="0.25">
      <c r="L132" s="211"/>
      <c r="M132" s="211"/>
      <c r="N132" s="211"/>
      <c r="O132" s="211"/>
    </row>
    <row r="133" spans="12:15" ht="15.75" customHeight="1" x14ac:dyDescent="0.25">
      <c r="L133" s="211"/>
      <c r="M133" s="211"/>
      <c r="N133" s="211"/>
      <c r="O133" s="211"/>
    </row>
    <row r="134" spans="12:15" ht="15.75" customHeight="1" x14ac:dyDescent="0.25">
      <c r="L134" s="211"/>
      <c r="M134" s="211"/>
      <c r="N134" s="211"/>
      <c r="O134" s="211"/>
    </row>
    <row r="135" spans="12:15" ht="15.75" customHeight="1" x14ac:dyDescent="0.25">
      <c r="L135" s="211"/>
      <c r="M135" s="211"/>
      <c r="N135" s="211"/>
      <c r="O135" s="211"/>
    </row>
    <row r="136" spans="12:15" ht="15.75" customHeight="1" x14ac:dyDescent="0.25">
      <c r="L136" s="211"/>
      <c r="M136" s="211"/>
      <c r="N136" s="211"/>
      <c r="O136" s="211"/>
    </row>
    <row r="137" spans="12:15" ht="15.75" customHeight="1" x14ac:dyDescent="0.25">
      <c r="L137" s="211"/>
      <c r="M137" s="211"/>
      <c r="N137" s="211"/>
      <c r="O137" s="211"/>
    </row>
    <row r="138" spans="12:15" ht="15.75" customHeight="1" x14ac:dyDescent="0.25">
      <c r="L138" s="211"/>
      <c r="M138" s="211"/>
      <c r="N138" s="211"/>
      <c r="O138" s="211"/>
    </row>
    <row r="139" spans="12:15" ht="15.75" customHeight="1" x14ac:dyDescent="0.25">
      <c r="L139" s="211"/>
      <c r="M139" s="211"/>
      <c r="N139" s="211"/>
      <c r="O139" s="211"/>
    </row>
    <row r="140" spans="12:15" ht="15.75" customHeight="1" x14ac:dyDescent="0.25">
      <c r="L140" s="211"/>
      <c r="M140" s="211"/>
      <c r="N140" s="211"/>
      <c r="O140" s="211"/>
    </row>
    <row r="141" spans="12:15" ht="15.75" customHeight="1" x14ac:dyDescent="0.25">
      <c r="L141" s="211"/>
      <c r="M141" s="211"/>
      <c r="N141" s="211"/>
      <c r="O141" s="211"/>
    </row>
    <row r="142" spans="12:15" ht="15.75" customHeight="1" x14ac:dyDescent="0.25">
      <c r="L142" s="211"/>
      <c r="M142" s="211"/>
      <c r="N142" s="211"/>
      <c r="O142" s="211"/>
    </row>
    <row r="143" spans="12:15" ht="15.75" customHeight="1" x14ac:dyDescent="0.25">
      <c r="L143" s="211"/>
      <c r="M143" s="211"/>
      <c r="N143" s="211"/>
      <c r="O143" s="211"/>
    </row>
    <row r="144" spans="12:15" ht="15.75" customHeight="1" x14ac:dyDescent="0.25">
      <c r="L144" s="211"/>
      <c r="M144" s="211"/>
      <c r="N144" s="211"/>
      <c r="O144" s="211"/>
    </row>
    <row r="145" spans="12:15" ht="15.75" customHeight="1" x14ac:dyDescent="0.25">
      <c r="L145" s="211"/>
      <c r="M145" s="211"/>
      <c r="N145" s="211"/>
      <c r="O145" s="211"/>
    </row>
    <row r="146" spans="12:15" ht="15.75" customHeight="1" x14ac:dyDescent="0.25">
      <c r="L146" s="211"/>
      <c r="M146" s="211"/>
      <c r="N146" s="211"/>
      <c r="O146" s="211"/>
    </row>
    <row r="147" spans="12:15" ht="15.75" customHeight="1" x14ac:dyDescent="0.25">
      <c r="L147" s="211"/>
      <c r="M147" s="211"/>
      <c r="N147" s="211"/>
      <c r="O147" s="211"/>
    </row>
    <row r="148" spans="12:15" ht="15.75" customHeight="1" x14ac:dyDescent="0.25">
      <c r="L148" s="211"/>
      <c r="M148" s="211"/>
      <c r="N148" s="211"/>
      <c r="O148" s="211"/>
    </row>
    <row r="149" spans="12:15" ht="15.75" customHeight="1" x14ac:dyDescent="0.25">
      <c r="L149" s="211"/>
      <c r="M149" s="211"/>
      <c r="N149" s="211"/>
      <c r="O149" s="211"/>
    </row>
    <row r="150" spans="12:15" ht="15.75" customHeight="1" x14ac:dyDescent="0.25">
      <c r="L150" s="211"/>
      <c r="M150" s="211"/>
      <c r="N150" s="211"/>
      <c r="O150" s="211"/>
    </row>
    <row r="151" spans="12:15" ht="15.75" customHeight="1" x14ac:dyDescent="0.25">
      <c r="L151" s="211"/>
      <c r="M151" s="211"/>
      <c r="N151" s="211"/>
      <c r="O151" s="211"/>
    </row>
    <row r="152" spans="12:15" ht="15.75" customHeight="1" x14ac:dyDescent="0.25">
      <c r="L152" s="211"/>
      <c r="M152" s="211"/>
      <c r="N152" s="211"/>
      <c r="O152" s="211"/>
    </row>
    <row r="153" spans="12:15" ht="15.75" customHeight="1" x14ac:dyDescent="0.25">
      <c r="L153" s="211"/>
      <c r="M153" s="211"/>
      <c r="N153" s="211"/>
      <c r="O153" s="211"/>
    </row>
    <row r="154" spans="12:15" ht="15.75" customHeight="1" x14ac:dyDescent="0.25">
      <c r="L154" s="211"/>
      <c r="M154" s="211"/>
      <c r="N154" s="211"/>
      <c r="O154" s="211"/>
    </row>
    <row r="155" spans="12:15" ht="15.75" customHeight="1" x14ac:dyDescent="0.25">
      <c r="L155" s="211"/>
      <c r="M155" s="211"/>
      <c r="N155" s="211"/>
      <c r="O155" s="211"/>
    </row>
    <row r="156" spans="12:15" ht="15.75" customHeight="1" x14ac:dyDescent="0.25">
      <c r="L156" s="211"/>
      <c r="M156" s="211"/>
      <c r="N156" s="211"/>
      <c r="O156" s="211"/>
    </row>
    <row r="157" spans="12:15" ht="15.75" customHeight="1" x14ac:dyDescent="0.25">
      <c r="L157" s="211"/>
      <c r="M157" s="211"/>
      <c r="N157" s="211"/>
      <c r="O157" s="211"/>
    </row>
    <row r="158" spans="12:15" ht="15.75" customHeight="1" x14ac:dyDescent="0.25">
      <c r="L158" s="211"/>
      <c r="M158" s="211"/>
      <c r="N158" s="211"/>
      <c r="O158" s="211"/>
    </row>
    <row r="159" spans="12:15" ht="15.75" customHeight="1" x14ac:dyDescent="0.25">
      <c r="L159" s="211"/>
      <c r="M159" s="211"/>
      <c r="N159" s="211"/>
      <c r="O159" s="211"/>
    </row>
    <row r="160" spans="12:15" ht="15.75" customHeight="1" x14ac:dyDescent="0.25">
      <c r="L160" s="211"/>
      <c r="M160" s="211"/>
      <c r="N160" s="211"/>
      <c r="O160" s="211"/>
    </row>
    <row r="161" spans="12:15" ht="15.75" customHeight="1" x14ac:dyDescent="0.25">
      <c r="L161" s="211"/>
      <c r="M161" s="211"/>
      <c r="N161" s="211"/>
      <c r="O161" s="211"/>
    </row>
    <row r="162" spans="12:15" ht="15.75" customHeight="1" x14ac:dyDescent="0.25">
      <c r="L162" s="211"/>
      <c r="M162" s="211"/>
      <c r="N162" s="211"/>
      <c r="O162" s="211"/>
    </row>
    <row r="163" spans="12:15" ht="15.75" customHeight="1" x14ac:dyDescent="0.25">
      <c r="L163" s="211"/>
      <c r="M163" s="211"/>
      <c r="N163" s="211"/>
      <c r="O163" s="211"/>
    </row>
    <row r="164" spans="12:15" ht="15.75" customHeight="1" x14ac:dyDescent="0.25">
      <c r="L164" s="211"/>
      <c r="M164" s="211"/>
      <c r="N164" s="211"/>
      <c r="O164" s="211"/>
    </row>
    <row r="165" spans="12:15" ht="15.75" customHeight="1" x14ac:dyDescent="0.25">
      <c r="L165" s="211"/>
      <c r="M165" s="211"/>
      <c r="N165" s="211"/>
      <c r="O165" s="211"/>
    </row>
    <row r="166" spans="12:15" ht="15.75" customHeight="1" x14ac:dyDescent="0.25">
      <c r="L166" s="211"/>
      <c r="M166" s="211"/>
      <c r="N166" s="211"/>
      <c r="O166" s="211"/>
    </row>
    <row r="167" spans="12:15" ht="15.75" customHeight="1" x14ac:dyDescent="0.25">
      <c r="L167" s="211"/>
      <c r="M167" s="211"/>
      <c r="N167" s="211"/>
      <c r="O167" s="211"/>
    </row>
    <row r="168" spans="12:15" ht="15.75" customHeight="1" x14ac:dyDescent="0.25">
      <c r="L168" s="211"/>
      <c r="M168" s="211"/>
      <c r="N168" s="211"/>
      <c r="O168" s="211"/>
    </row>
    <row r="169" spans="12:15" ht="15.75" customHeight="1" x14ac:dyDescent="0.25">
      <c r="L169" s="211"/>
      <c r="M169" s="211"/>
      <c r="N169" s="211"/>
      <c r="O169" s="211"/>
    </row>
    <row r="170" spans="12:15" ht="15.75" customHeight="1" x14ac:dyDescent="0.25">
      <c r="L170" s="211"/>
      <c r="M170" s="211"/>
      <c r="N170" s="211"/>
      <c r="O170" s="211"/>
    </row>
    <row r="171" spans="12:15" ht="15.75" customHeight="1" x14ac:dyDescent="0.25">
      <c r="L171" s="211"/>
      <c r="M171" s="211"/>
      <c r="N171" s="211"/>
      <c r="O171" s="211"/>
    </row>
    <row r="172" spans="12:15" ht="15.75" customHeight="1" x14ac:dyDescent="0.25">
      <c r="L172" s="211"/>
      <c r="M172" s="211"/>
      <c r="N172" s="211"/>
      <c r="O172" s="211"/>
    </row>
    <row r="173" spans="12:15" ht="15.75" customHeight="1" x14ac:dyDescent="0.25">
      <c r="L173" s="211"/>
      <c r="M173" s="211"/>
      <c r="N173" s="211"/>
      <c r="O173" s="211"/>
    </row>
    <row r="174" spans="12:15" ht="15.75" customHeight="1" x14ac:dyDescent="0.25">
      <c r="L174" s="211"/>
      <c r="M174" s="211"/>
      <c r="N174" s="211"/>
      <c r="O174" s="211"/>
    </row>
    <row r="175" spans="12:15" ht="15.75" customHeight="1" x14ac:dyDescent="0.25">
      <c r="L175" s="211"/>
      <c r="M175" s="211"/>
      <c r="N175" s="211"/>
      <c r="O175" s="211"/>
    </row>
    <row r="176" spans="12:15" ht="15.75" customHeight="1" x14ac:dyDescent="0.25">
      <c r="L176" s="211"/>
      <c r="M176" s="211"/>
      <c r="N176" s="211"/>
      <c r="O176" s="211"/>
    </row>
    <row r="177" spans="12:15" ht="15.75" customHeight="1" x14ac:dyDescent="0.25">
      <c r="L177" s="211"/>
      <c r="M177" s="211"/>
      <c r="N177" s="211"/>
      <c r="O177" s="211"/>
    </row>
    <row r="178" spans="12:15" ht="15.75" customHeight="1" x14ac:dyDescent="0.25">
      <c r="L178" s="211"/>
      <c r="M178" s="211"/>
      <c r="N178" s="211"/>
      <c r="O178" s="211"/>
    </row>
    <row r="179" spans="12:15" ht="15.75" customHeight="1" x14ac:dyDescent="0.25">
      <c r="L179" s="211"/>
      <c r="M179" s="211"/>
      <c r="N179" s="211"/>
      <c r="O179" s="211"/>
    </row>
    <row r="180" spans="12:15" ht="15.75" customHeight="1" x14ac:dyDescent="0.25">
      <c r="L180" s="211"/>
      <c r="M180" s="211"/>
      <c r="N180" s="211"/>
      <c r="O180" s="211"/>
    </row>
    <row r="181" spans="12:15" ht="15.75" customHeight="1" x14ac:dyDescent="0.25">
      <c r="L181" s="211"/>
      <c r="M181" s="211"/>
      <c r="N181" s="211"/>
      <c r="O181" s="211"/>
    </row>
    <row r="182" spans="12:15" ht="15.75" customHeight="1" x14ac:dyDescent="0.25">
      <c r="L182" s="211"/>
      <c r="M182" s="211"/>
      <c r="N182" s="211"/>
      <c r="O182" s="211"/>
    </row>
    <row r="183" spans="12:15" ht="15.75" customHeight="1" x14ac:dyDescent="0.25">
      <c r="L183" s="211"/>
      <c r="M183" s="211"/>
      <c r="N183" s="211"/>
      <c r="O183" s="211"/>
    </row>
    <row r="184" spans="12:15" ht="15.75" customHeight="1" x14ac:dyDescent="0.25">
      <c r="L184" s="211"/>
      <c r="M184" s="211"/>
      <c r="N184" s="211"/>
      <c r="O184" s="211"/>
    </row>
    <row r="185" spans="12:15" ht="15.75" customHeight="1" x14ac:dyDescent="0.25">
      <c r="L185" s="211"/>
      <c r="M185" s="211"/>
      <c r="N185" s="211"/>
      <c r="O185" s="211"/>
    </row>
    <row r="186" spans="12:15" ht="15.75" customHeight="1" x14ac:dyDescent="0.25">
      <c r="L186" s="211"/>
      <c r="M186" s="211"/>
      <c r="N186" s="211"/>
      <c r="O186" s="211"/>
    </row>
    <row r="187" spans="12:15" ht="15.75" customHeight="1" x14ac:dyDescent="0.25">
      <c r="L187" s="211"/>
      <c r="M187" s="211"/>
      <c r="N187" s="211"/>
      <c r="O187" s="211"/>
    </row>
    <row r="188" spans="12:15" ht="15.75" customHeight="1" x14ac:dyDescent="0.25">
      <c r="L188" s="211"/>
      <c r="M188" s="211"/>
      <c r="N188" s="211"/>
      <c r="O188" s="211"/>
    </row>
    <row r="189" spans="12:15" ht="15.75" customHeight="1" x14ac:dyDescent="0.25">
      <c r="L189" s="211"/>
      <c r="M189" s="211"/>
      <c r="N189" s="211"/>
      <c r="O189" s="211"/>
    </row>
    <row r="190" spans="12:15" ht="15.75" customHeight="1" x14ac:dyDescent="0.25">
      <c r="L190" s="211"/>
      <c r="M190" s="211"/>
      <c r="N190" s="211"/>
      <c r="O190" s="211"/>
    </row>
    <row r="191" spans="12:15" ht="15.75" customHeight="1" x14ac:dyDescent="0.25">
      <c r="L191" s="211"/>
      <c r="M191" s="211"/>
      <c r="N191" s="211"/>
      <c r="O191" s="211"/>
    </row>
    <row r="192" spans="12:15" ht="15.75" customHeight="1" x14ac:dyDescent="0.25">
      <c r="L192" s="211"/>
      <c r="M192" s="211"/>
      <c r="N192" s="211"/>
      <c r="O192" s="211"/>
    </row>
    <row r="193" spans="12:15" ht="15.75" customHeight="1" x14ac:dyDescent="0.25">
      <c r="L193" s="211"/>
      <c r="M193" s="211"/>
      <c r="N193" s="211"/>
      <c r="O193" s="211"/>
    </row>
    <row r="194" spans="12:15" ht="15.75" customHeight="1" x14ac:dyDescent="0.25">
      <c r="L194" s="211"/>
      <c r="M194" s="211"/>
      <c r="N194" s="211"/>
      <c r="O194" s="211"/>
    </row>
    <row r="195" spans="12:15" ht="15.75" customHeight="1" x14ac:dyDescent="0.25">
      <c r="L195" s="211"/>
      <c r="M195" s="211"/>
      <c r="N195" s="211"/>
      <c r="O195" s="211"/>
    </row>
    <row r="196" spans="12:15" ht="15.75" customHeight="1" x14ac:dyDescent="0.25">
      <c r="L196" s="211"/>
      <c r="M196" s="211"/>
      <c r="N196" s="211"/>
      <c r="O196" s="211"/>
    </row>
    <row r="197" spans="12:15" ht="15.75" customHeight="1" x14ac:dyDescent="0.25">
      <c r="L197" s="211"/>
      <c r="M197" s="211"/>
      <c r="N197" s="211"/>
      <c r="O197" s="211"/>
    </row>
    <row r="198" spans="12:15" ht="15.75" customHeight="1" x14ac:dyDescent="0.25">
      <c r="L198" s="211"/>
      <c r="M198" s="211"/>
      <c r="N198" s="211"/>
      <c r="O198" s="211"/>
    </row>
    <row r="199" spans="12:15" ht="15.75" customHeight="1" x14ac:dyDescent="0.25">
      <c r="L199" s="211"/>
      <c r="M199" s="211"/>
      <c r="N199" s="211"/>
      <c r="O199" s="211"/>
    </row>
    <row r="200" spans="12:15" ht="15.75" customHeight="1" x14ac:dyDescent="0.25">
      <c r="L200" s="211"/>
      <c r="M200" s="211"/>
      <c r="N200" s="211"/>
      <c r="O200" s="211"/>
    </row>
    <row r="201" spans="12:15" ht="15.75" customHeight="1" x14ac:dyDescent="0.25">
      <c r="L201" s="211"/>
      <c r="M201" s="211"/>
      <c r="N201" s="211"/>
      <c r="O201" s="211"/>
    </row>
    <row r="202" spans="12:15" ht="15.75" customHeight="1" x14ac:dyDescent="0.25">
      <c r="L202" s="211"/>
      <c r="M202" s="211"/>
      <c r="N202" s="211"/>
      <c r="O202" s="211"/>
    </row>
    <row r="203" spans="12:15" ht="15.75" customHeight="1" x14ac:dyDescent="0.25">
      <c r="L203" s="211"/>
      <c r="M203" s="211"/>
      <c r="N203" s="211"/>
      <c r="O203" s="211"/>
    </row>
    <row r="204" spans="12:15" ht="15.75" customHeight="1" x14ac:dyDescent="0.25">
      <c r="L204" s="211"/>
      <c r="M204" s="211"/>
      <c r="N204" s="211"/>
      <c r="O204" s="211"/>
    </row>
    <row r="205" spans="12:15" ht="15.75" customHeight="1" x14ac:dyDescent="0.25">
      <c r="L205" s="211"/>
      <c r="M205" s="211"/>
      <c r="N205" s="211"/>
      <c r="O205" s="211"/>
    </row>
    <row r="206" spans="12:15" ht="15.75" customHeight="1" x14ac:dyDescent="0.25">
      <c r="L206" s="211"/>
      <c r="M206" s="211"/>
      <c r="N206" s="211"/>
      <c r="O206" s="211"/>
    </row>
    <row r="207" spans="12:15" ht="15.75" customHeight="1" x14ac:dyDescent="0.25">
      <c r="L207" s="211"/>
      <c r="M207" s="211"/>
      <c r="N207" s="211"/>
      <c r="O207" s="211"/>
    </row>
    <row r="208" spans="12:15" ht="15.75" customHeight="1" x14ac:dyDescent="0.25">
      <c r="L208" s="211"/>
      <c r="M208" s="211"/>
      <c r="N208" s="211"/>
      <c r="O208" s="211"/>
    </row>
    <row r="209" spans="12:15" ht="15.75" customHeight="1" x14ac:dyDescent="0.25">
      <c r="L209" s="211"/>
      <c r="M209" s="211"/>
      <c r="N209" s="211"/>
      <c r="O209" s="211"/>
    </row>
    <row r="210" spans="12:15" ht="15.75" customHeight="1" x14ac:dyDescent="0.25">
      <c r="L210" s="211"/>
      <c r="M210" s="211"/>
      <c r="N210" s="211"/>
      <c r="O210" s="211"/>
    </row>
    <row r="211" spans="12:15" ht="15.75" customHeight="1" x14ac:dyDescent="0.25">
      <c r="L211" s="211"/>
      <c r="M211" s="211"/>
      <c r="N211" s="211"/>
      <c r="O211" s="211"/>
    </row>
    <row r="212" spans="12:15" ht="15.75" customHeight="1" x14ac:dyDescent="0.25">
      <c r="L212" s="211"/>
      <c r="M212" s="211"/>
      <c r="N212" s="211"/>
      <c r="O212" s="211"/>
    </row>
    <row r="213" spans="12:15" ht="15.75" customHeight="1" x14ac:dyDescent="0.25">
      <c r="L213" s="211"/>
      <c r="M213" s="211"/>
      <c r="N213" s="211"/>
      <c r="O213" s="211"/>
    </row>
    <row r="214" spans="12:15" ht="15.75" customHeight="1" x14ac:dyDescent="0.25">
      <c r="L214" s="211"/>
      <c r="M214" s="211"/>
      <c r="N214" s="211"/>
      <c r="O214" s="211"/>
    </row>
    <row r="215" spans="12:15" ht="15.75" customHeight="1" x14ac:dyDescent="0.25">
      <c r="L215" s="211"/>
      <c r="M215" s="211"/>
      <c r="N215" s="211"/>
      <c r="O215" s="211"/>
    </row>
    <row r="216" spans="12:15" ht="15.75" customHeight="1" x14ac:dyDescent="0.25">
      <c r="L216" s="211"/>
      <c r="M216" s="211"/>
      <c r="N216" s="211"/>
      <c r="O216" s="211"/>
    </row>
    <row r="217" spans="12:15" ht="15.75" customHeight="1" x14ac:dyDescent="0.25">
      <c r="L217" s="211"/>
      <c r="M217" s="211"/>
      <c r="N217" s="211"/>
      <c r="O217" s="211"/>
    </row>
    <row r="218" spans="12:15" ht="15.75" customHeight="1" x14ac:dyDescent="0.25">
      <c r="L218" s="211"/>
      <c r="M218" s="211"/>
      <c r="N218" s="211"/>
      <c r="O218" s="211"/>
    </row>
    <row r="219" spans="12:15" ht="15.75" customHeight="1" x14ac:dyDescent="0.25">
      <c r="L219" s="211"/>
      <c r="M219" s="211"/>
      <c r="N219" s="211"/>
      <c r="O219" s="211"/>
    </row>
    <row r="220" spans="12:15" ht="15.75" customHeight="1" x14ac:dyDescent="0.25">
      <c r="L220" s="211"/>
      <c r="M220" s="211"/>
      <c r="N220" s="211"/>
      <c r="O220" s="211"/>
    </row>
    <row r="221" spans="12:15" ht="15.75" customHeight="1" x14ac:dyDescent="0.25">
      <c r="L221" s="211"/>
      <c r="M221" s="211"/>
      <c r="N221" s="211"/>
      <c r="O221" s="211"/>
    </row>
    <row r="222" spans="12:15" ht="15.75" customHeight="1" x14ac:dyDescent="0.25">
      <c r="L222" s="211"/>
      <c r="M222" s="211"/>
      <c r="N222" s="211"/>
      <c r="O222" s="211"/>
    </row>
    <row r="223" spans="12:15" ht="15.75" customHeight="1" x14ac:dyDescent="0.25">
      <c r="L223" s="211"/>
      <c r="M223" s="211"/>
      <c r="N223" s="211"/>
      <c r="O223" s="211"/>
    </row>
    <row r="224" spans="12:15" ht="15.75" customHeight="1" x14ac:dyDescent="0.25">
      <c r="L224" s="211"/>
      <c r="M224" s="211"/>
      <c r="N224" s="211"/>
      <c r="O224" s="211"/>
    </row>
    <row r="225" spans="12:15" ht="15.75" customHeight="1" x14ac:dyDescent="0.25">
      <c r="L225" s="211"/>
      <c r="M225" s="211"/>
      <c r="N225" s="211"/>
      <c r="O225" s="211"/>
    </row>
    <row r="226" spans="12:15" ht="15.75" customHeight="1" x14ac:dyDescent="0.25">
      <c r="L226" s="211"/>
      <c r="M226" s="211"/>
      <c r="N226" s="211"/>
      <c r="O226" s="211"/>
    </row>
    <row r="227" spans="12:15" ht="15.75" customHeight="1" x14ac:dyDescent="0.25">
      <c r="L227" s="211"/>
      <c r="M227" s="211"/>
      <c r="N227" s="211"/>
      <c r="O227" s="211"/>
    </row>
    <row r="228" spans="12:15" ht="15.75" customHeight="1" x14ac:dyDescent="0.25">
      <c r="L228" s="211"/>
      <c r="M228" s="211"/>
      <c r="N228" s="211"/>
      <c r="O228" s="211"/>
    </row>
    <row r="229" spans="12:15" ht="15.75" customHeight="1" x14ac:dyDescent="0.25">
      <c r="L229" s="211"/>
      <c r="M229" s="211"/>
      <c r="N229" s="211"/>
      <c r="O229" s="211"/>
    </row>
    <row r="230" spans="12:15" ht="15.75" customHeight="1" x14ac:dyDescent="0.25">
      <c r="L230" s="211"/>
      <c r="M230" s="211"/>
      <c r="N230" s="211"/>
      <c r="O230" s="211"/>
    </row>
    <row r="231" spans="12:15" ht="15.75" customHeight="1" x14ac:dyDescent="0.25">
      <c r="L231" s="211"/>
      <c r="M231" s="211"/>
      <c r="N231" s="211"/>
      <c r="O231" s="211"/>
    </row>
    <row r="232" spans="12:15" ht="15.75" customHeight="1" x14ac:dyDescent="0.25">
      <c r="L232" s="211"/>
      <c r="M232" s="211"/>
      <c r="N232" s="211"/>
      <c r="O232" s="211"/>
    </row>
    <row r="233" spans="12:15" ht="15.75" customHeight="1" x14ac:dyDescent="0.25">
      <c r="L233" s="211"/>
      <c r="M233" s="211"/>
      <c r="N233" s="211"/>
      <c r="O233" s="211"/>
    </row>
    <row r="234" spans="12:15" ht="15.75" customHeight="1" x14ac:dyDescent="0.25">
      <c r="L234" s="211"/>
      <c r="M234" s="211"/>
      <c r="N234" s="211"/>
      <c r="O234" s="211"/>
    </row>
    <row r="235" spans="12:15" ht="15.75" customHeight="1" x14ac:dyDescent="0.25">
      <c r="L235" s="211"/>
      <c r="M235" s="211"/>
      <c r="N235" s="211"/>
      <c r="O235" s="211"/>
    </row>
    <row r="236" spans="12:15" ht="15.75" customHeight="1" x14ac:dyDescent="0.25">
      <c r="L236" s="211"/>
      <c r="M236" s="211"/>
      <c r="N236" s="211"/>
      <c r="O236" s="211"/>
    </row>
    <row r="237" spans="12:15" ht="15.75" customHeight="1" x14ac:dyDescent="0.25">
      <c r="L237" s="211"/>
      <c r="M237" s="211"/>
      <c r="N237" s="211"/>
      <c r="O237" s="211"/>
    </row>
    <row r="238" spans="12:15" ht="15.75" customHeight="1" x14ac:dyDescent="0.25">
      <c r="L238" s="211"/>
      <c r="M238" s="211"/>
      <c r="N238" s="211"/>
      <c r="O238" s="211"/>
    </row>
    <row r="239" spans="12:15" ht="15.75" customHeight="1" x14ac:dyDescent="0.25">
      <c r="L239" s="211"/>
      <c r="M239" s="211"/>
      <c r="N239" s="211"/>
      <c r="O239" s="211"/>
    </row>
    <row r="240" spans="12:15" ht="15.75" customHeight="1" x14ac:dyDescent="0.25">
      <c r="L240" s="211"/>
      <c r="M240" s="211"/>
      <c r="N240" s="211"/>
      <c r="O240" s="211"/>
    </row>
    <row r="241" spans="12:15" ht="15.75" customHeight="1" x14ac:dyDescent="0.25">
      <c r="L241" s="211"/>
      <c r="M241" s="211"/>
      <c r="N241" s="211"/>
      <c r="O241" s="211"/>
    </row>
    <row r="242" spans="12:15" ht="15.75" customHeight="1" x14ac:dyDescent="0.25"/>
    <row r="243" spans="12:15" ht="15.75" customHeight="1" x14ac:dyDescent="0.25"/>
    <row r="244" spans="12:15" ht="15.75" customHeight="1" x14ac:dyDescent="0.25"/>
    <row r="245" spans="12:15" ht="15.75" customHeight="1" x14ac:dyDescent="0.25"/>
    <row r="246" spans="12:15" ht="15.75" customHeight="1" x14ac:dyDescent="0.25"/>
    <row r="247" spans="12:15" ht="15.75" customHeight="1" x14ac:dyDescent="0.25"/>
    <row r="248" spans="12:15" ht="15.75" customHeight="1" x14ac:dyDescent="0.25"/>
    <row r="249" spans="12:15" ht="15.75" customHeight="1" x14ac:dyDescent="0.25"/>
    <row r="250" spans="12:15" ht="15.75" customHeight="1" x14ac:dyDescent="0.25"/>
    <row r="251" spans="12:15" ht="15.75" customHeight="1" x14ac:dyDescent="0.25"/>
    <row r="252" spans="12:15" ht="15.75" customHeight="1" x14ac:dyDescent="0.25"/>
    <row r="253" spans="12:15" ht="15.75" customHeight="1" x14ac:dyDescent="0.25"/>
    <row r="254" spans="12:15" ht="15.75" customHeight="1" x14ac:dyDescent="0.25"/>
    <row r="255" spans="12:15" ht="15.75" customHeight="1" x14ac:dyDescent="0.25"/>
    <row r="256" spans="12:15"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7">
    <mergeCell ref="A10:A11"/>
    <mergeCell ref="A12:A13"/>
    <mergeCell ref="A28:A29"/>
    <mergeCell ref="A30:A31"/>
    <mergeCell ref="A32:A33"/>
    <mergeCell ref="A14:A15"/>
    <mergeCell ref="A16:A17"/>
    <mergeCell ref="A18:A19"/>
    <mergeCell ref="A20:A21"/>
    <mergeCell ref="A22:A23"/>
    <mergeCell ref="A24:A25"/>
    <mergeCell ref="A26:A27"/>
    <mergeCell ref="B1:K1"/>
    <mergeCell ref="A2:A3"/>
    <mergeCell ref="A4:A5"/>
    <mergeCell ref="A6:A7"/>
    <mergeCell ref="A8:A9"/>
  </mergeCells>
  <conditionalFormatting sqref="B5">
    <cfRule type="containsText" dxfId="55" priority="1" operator="containsText" text="NO">
      <formula>NOT(ISERROR(SEARCH(("NO"),(B5))))</formula>
    </cfRule>
    <cfRule type="containsText" dxfId="54" priority="2" operator="containsText" text="SI">
      <formula>NOT(ISERROR(SEARCH(("SI"),(B5))))</formula>
    </cfRule>
  </conditionalFormatting>
  <conditionalFormatting sqref="B3:C3 B7:C7 B11:F11 B13:D13 B15:H15 B19:E19 B21:C21 B23 B25:C25 B27:C27 B29:D29 B31:C31 C37:C39">
    <cfRule type="containsText" dxfId="53" priority="3" operator="containsText" text="NO">
      <formula>NOT(ISERROR(SEARCH(("NO"),(B3))))</formula>
    </cfRule>
    <cfRule type="containsText" dxfId="52" priority="4" operator="containsText" text="SI">
      <formula>NOT(ISERROR(SEARCH(("SI"),(B3))))</formula>
    </cfRule>
  </conditionalFormatting>
  <conditionalFormatting sqref="B9:F9">
    <cfRule type="containsText" dxfId="51" priority="5" operator="containsText" text="NO">
      <formula>NOT(ISERROR(SEARCH(("NO"),(B9))))</formula>
    </cfRule>
    <cfRule type="containsText" dxfId="50" priority="6" operator="containsText" text="SI">
      <formula>NOT(ISERROR(SEARCH(("SI"),(B9))))</formula>
    </cfRule>
  </conditionalFormatting>
  <conditionalFormatting sqref="B17:G17">
    <cfRule type="containsText" dxfId="49" priority="7" operator="containsText" text="NO">
      <formula>NOT(ISERROR(SEARCH(("NO"),(B17))))</formula>
    </cfRule>
    <cfRule type="containsText" dxfId="48" priority="8" operator="containsText" text="SI">
      <formula>NOT(ISERROR(SEARCH(("SI"),(B17))))</formula>
    </cfRule>
  </conditionalFormatting>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300-000000000000}">
          <x14:formula1>
            <xm:f>Listados!$F$2:$F$4</xm:f>
          </x14:formula1>
          <xm:sqref>B3:C3 B5 B7:C7 B9:F9 B11:F11 B13:D13 B15:H15 B17:G17 B19:E19 B21:C21 B23 B25:C25 B27:C27 B29:D29 B31:C31 C38</xm:sqref>
        </x14:dataValidation>
        <x14:dataValidation type="list" allowBlank="1" showErrorMessage="1" xr:uid="{00000000-0002-0000-0300-000001000000}">
          <x14:formula1>
            <xm:f>Listados!$A$2:$A$18</xm:f>
          </x14:formula1>
          <xm:sqref>A2 A4 A6 A8 A10 A12 A14 A16 A18 A20 A22 A24 A26 A28 A30 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94"/>
  <sheetViews>
    <sheetView workbookViewId="0">
      <pane ySplit="2" topLeftCell="A3" activePane="bottomLeft" state="frozen"/>
      <selection pane="bottomLeft" activeCell="B4" sqref="B4"/>
    </sheetView>
  </sheetViews>
  <sheetFormatPr baseColWidth="10" defaultColWidth="10.08984375" defaultRowHeight="15" customHeight="1" x14ac:dyDescent="0.25"/>
  <cols>
    <col min="1" max="1" width="18.08984375" customWidth="1"/>
    <col min="2" max="2" width="13.54296875" customWidth="1"/>
    <col min="3" max="3" width="24.1796875" customWidth="1"/>
    <col min="4" max="4" width="59.36328125" customWidth="1"/>
    <col min="5" max="6" width="10.453125" customWidth="1"/>
  </cols>
  <sheetData>
    <row r="1" spans="1:5" ht="33.75" customHeight="1" x14ac:dyDescent="0.25">
      <c r="A1" s="586" t="s">
        <v>492</v>
      </c>
      <c r="B1" s="587"/>
      <c r="C1" s="587"/>
      <c r="D1" s="587"/>
      <c r="E1" s="587"/>
    </row>
    <row r="2" spans="1:5" x14ac:dyDescent="0.25">
      <c r="A2" s="36" t="s">
        <v>76</v>
      </c>
      <c r="B2" s="36" t="s">
        <v>493</v>
      </c>
      <c r="C2" s="36" t="s">
        <v>112</v>
      </c>
      <c r="D2" s="36" t="s">
        <v>494</v>
      </c>
      <c r="E2" s="36" t="s">
        <v>495</v>
      </c>
    </row>
    <row r="3" spans="1:5" ht="20.399999999999999" x14ac:dyDescent="0.25">
      <c r="A3" s="59" t="s">
        <v>11</v>
      </c>
      <c r="B3" s="59" t="s">
        <v>73</v>
      </c>
      <c r="C3" s="74" t="s">
        <v>479</v>
      </c>
      <c r="D3" s="45" t="s">
        <v>496</v>
      </c>
      <c r="E3" s="228">
        <v>45124</v>
      </c>
    </row>
    <row r="4" spans="1:5" ht="20.399999999999999" x14ac:dyDescent="0.25">
      <c r="A4" s="43" t="s">
        <v>5</v>
      </c>
      <c r="B4" s="43" t="s">
        <v>6</v>
      </c>
      <c r="C4" s="45" t="s">
        <v>136</v>
      </c>
      <c r="D4" s="45" t="s">
        <v>497</v>
      </c>
      <c r="E4" s="228">
        <v>45168</v>
      </c>
    </row>
    <row r="5" spans="1:5" ht="20.399999999999999" x14ac:dyDescent="0.25">
      <c r="A5" s="57" t="s">
        <v>5</v>
      </c>
      <c r="B5" s="57" t="s">
        <v>6</v>
      </c>
      <c r="C5" s="59" t="s">
        <v>153</v>
      </c>
      <c r="D5" s="45" t="s">
        <v>498</v>
      </c>
      <c r="E5" s="228">
        <v>45168</v>
      </c>
    </row>
    <row r="6" spans="1:5" ht="20.399999999999999" x14ac:dyDescent="0.25">
      <c r="A6" s="57" t="s">
        <v>5</v>
      </c>
      <c r="B6" s="57" t="s">
        <v>6</v>
      </c>
      <c r="C6" s="59" t="s">
        <v>153</v>
      </c>
      <c r="D6" s="45" t="s">
        <v>498</v>
      </c>
      <c r="E6" s="228">
        <v>45168</v>
      </c>
    </row>
    <row r="7" spans="1:5" ht="30.6" x14ac:dyDescent="0.25">
      <c r="A7" s="59" t="s">
        <v>37</v>
      </c>
      <c r="B7" s="57" t="s">
        <v>405</v>
      </c>
      <c r="C7" s="74" t="s">
        <v>499</v>
      </c>
      <c r="D7" s="45" t="s">
        <v>500</v>
      </c>
      <c r="E7" s="228">
        <v>45161</v>
      </c>
    </row>
    <row r="8" spans="1:5" ht="20.399999999999999" x14ac:dyDescent="0.25">
      <c r="A8" s="57" t="s">
        <v>23</v>
      </c>
      <c r="B8" s="57" t="s">
        <v>44</v>
      </c>
      <c r="C8" s="59" t="s">
        <v>251</v>
      </c>
      <c r="D8" s="45" t="s">
        <v>501</v>
      </c>
      <c r="E8" s="228">
        <v>45183</v>
      </c>
    </row>
    <row r="9" spans="1:5" ht="20.399999999999999" x14ac:dyDescent="0.25">
      <c r="A9" s="57" t="s">
        <v>23</v>
      </c>
      <c r="B9" s="57" t="s">
        <v>44</v>
      </c>
      <c r="C9" s="59" t="s">
        <v>255</v>
      </c>
      <c r="D9" s="45" t="s">
        <v>502</v>
      </c>
      <c r="E9" s="228">
        <v>45183</v>
      </c>
    </row>
    <row r="10" spans="1:5" ht="20.399999999999999" x14ac:dyDescent="0.25">
      <c r="A10" s="57" t="s">
        <v>23</v>
      </c>
      <c r="B10" s="57" t="s">
        <v>44</v>
      </c>
      <c r="C10" s="59" t="s">
        <v>258</v>
      </c>
      <c r="D10" s="45" t="s">
        <v>503</v>
      </c>
      <c r="E10" s="228">
        <v>45183</v>
      </c>
    </row>
    <row r="11" spans="1:5" ht="20.399999999999999" x14ac:dyDescent="0.25">
      <c r="A11" s="57" t="s">
        <v>23</v>
      </c>
      <c r="B11" s="57" t="s">
        <v>44</v>
      </c>
      <c r="C11" s="59" t="s">
        <v>267</v>
      </c>
      <c r="D11" s="45" t="s">
        <v>504</v>
      </c>
      <c r="E11" s="228">
        <v>45183</v>
      </c>
    </row>
    <row r="12" spans="1:5" ht="20.399999999999999" x14ac:dyDescent="0.25">
      <c r="A12" s="57" t="s">
        <v>23</v>
      </c>
      <c r="B12" s="57" t="s">
        <v>44</v>
      </c>
      <c r="C12" s="59" t="s">
        <v>271</v>
      </c>
      <c r="D12" s="45" t="s">
        <v>504</v>
      </c>
      <c r="E12" s="228">
        <v>45183</v>
      </c>
    </row>
    <row r="13" spans="1:5" ht="60" customHeight="1" x14ac:dyDescent="0.25">
      <c r="A13" s="57" t="s">
        <v>49</v>
      </c>
      <c r="B13" s="57" t="s">
        <v>63</v>
      </c>
      <c r="C13" s="59" t="s">
        <v>505</v>
      </c>
      <c r="D13" s="45" t="s">
        <v>506</v>
      </c>
      <c r="E13" s="228">
        <v>45230</v>
      </c>
    </row>
    <row r="14" spans="1:5" ht="42" customHeight="1" x14ac:dyDescent="0.25">
      <c r="A14" s="57" t="s">
        <v>49</v>
      </c>
      <c r="B14" s="57" t="s">
        <v>63</v>
      </c>
      <c r="C14" s="62" t="s">
        <v>293</v>
      </c>
      <c r="D14" s="45" t="s">
        <v>507</v>
      </c>
      <c r="E14" s="228">
        <v>45230</v>
      </c>
    </row>
    <row r="15" spans="1:5" ht="77.25" customHeight="1" x14ac:dyDescent="0.25">
      <c r="A15" s="57" t="s">
        <v>49</v>
      </c>
      <c r="B15" s="57" t="s">
        <v>63</v>
      </c>
      <c r="C15" s="74" t="s">
        <v>324</v>
      </c>
      <c r="D15" s="45" t="s">
        <v>508</v>
      </c>
      <c r="E15" s="228">
        <v>45230</v>
      </c>
    </row>
    <row r="16" spans="1:5" ht="42" customHeight="1" x14ac:dyDescent="0.25">
      <c r="A16" s="57" t="s">
        <v>49</v>
      </c>
      <c r="B16" s="57" t="s">
        <v>63</v>
      </c>
      <c r="C16" s="74" t="s">
        <v>317</v>
      </c>
      <c r="D16" s="45" t="s">
        <v>509</v>
      </c>
      <c r="E16" s="228">
        <v>45230</v>
      </c>
    </row>
    <row r="17" spans="1:5" ht="133.5" customHeight="1" x14ac:dyDescent="0.25">
      <c r="A17" s="57" t="s">
        <v>58</v>
      </c>
      <c r="B17" s="57" t="s">
        <v>6</v>
      </c>
      <c r="C17" s="74" t="s">
        <v>171</v>
      </c>
      <c r="D17" s="59" t="s">
        <v>510</v>
      </c>
      <c r="E17" s="228">
        <v>45230</v>
      </c>
    </row>
    <row r="18" spans="1:5" ht="112.2" x14ac:dyDescent="0.25">
      <c r="A18" s="57" t="s">
        <v>58</v>
      </c>
      <c r="B18" s="57" t="s">
        <v>6</v>
      </c>
      <c r="C18" s="74" t="s">
        <v>176</v>
      </c>
      <c r="D18" s="59" t="s">
        <v>511</v>
      </c>
      <c r="E18" s="228">
        <v>45230</v>
      </c>
    </row>
    <row r="19" spans="1:5" ht="47.25" customHeight="1" x14ac:dyDescent="0.25">
      <c r="A19" s="57" t="s">
        <v>11</v>
      </c>
      <c r="B19" s="57" t="s">
        <v>73</v>
      </c>
      <c r="C19" s="59" t="s">
        <v>479</v>
      </c>
      <c r="D19" s="45" t="s">
        <v>512</v>
      </c>
      <c r="E19" s="228">
        <v>45350</v>
      </c>
    </row>
    <row r="20" spans="1:5" ht="42.75" customHeight="1" x14ac:dyDescent="0.25">
      <c r="A20" s="57" t="s">
        <v>34</v>
      </c>
      <c r="B20" s="57" t="s">
        <v>67</v>
      </c>
      <c r="C20" s="59" t="s">
        <v>357</v>
      </c>
      <c r="D20" s="45" t="s">
        <v>513</v>
      </c>
      <c r="E20" s="228">
        <v>45345</v>
      </c>
    </row>
    <row r="21" spans="1:5" ht="33.75" customHeight="1" x14ac:dyDescent="0.25">
      <c r="A21" s="57" t="s">
        <v>34</v>
      </c>
      <c r="B21" s="57" t="s">
        <v>67</v>
      </c>
      <c r="C21" s="59" t="s">
        <v>370</v>
      </c>
      <c r="D21" s="45" t="s">
        <v>514</v>
      </c>
      <c r="E21" s="228">
        <v>45345</v>
      </c>
    </row>
    <row r="22" spans="1:5" ht="33" customHeight="1" x14ac:dyDescent="0.25">
      <c r="A22" s="57" t="s">
        <v>34</v>
      </c>
      <c r="B22" s="57" t="s">
        <v>69</v>
      </c>
      <c r="C22" s="59" t="s">
        <v>515</v>
      </c>
      <c r="D22" s="45" t="s">
        <v>516</v>
      </c>
      <c r="E22" s="228">
        <v>45345</v>
      </c>
    </row>
    <row r="23" spans="1:5" ht="33.75" customHeight="1" x14ac:dyDescent="0.25">
      <c r="A23" s="57" t="s">
        <v>34</v>
      </c>
      <c r="B23" s="57" t="s">
        <v>70</v>
      </c>
      <c r="C23" s="59" t="s">
        <v>517</v>
      </c>
      <c r="D23" s="45" t="s">
        <v>518</v>
      </c>
      <c r="E23" s="228">
        <v>45345</v>
      </c>
    </row>
    <row r="24" spans="1:5" ht="30.75" customHeight="1" x14ac:dyDescent="0.25">
      <c r="A24" s="57" t="s">
        <v>43</v>
      </c>
      <c r="B24" s="57" t="s">
        <v>65</v>
      </c>
      <c r="C24" s="59" t="s">
        <v>486</v>
      </c>
      <c r="D24" s="45" t="s">
        <v>519</v>
      </c>
      <c r="E24" s="228">
        <v>45345</v>
      </c>
    </row>
    <row r="25" spans="1:5" ht="30.75" customHeight="1" x14ac:dyDescent="0.25">
      <c r="A25" s="57" t="s">
        <v>37</v>
      </c>
      <c r="B25" s="57" t="s">
        <v>71</v>
      </c>
      <c r="C25" s="59" t="s">
        <v>520</v>
      </c>
      <c r="D25" s="45" t="s">
        <v>521</v>
      </c>
      <c r="E25" s="228">
        <v>45350</v>
      </c>
    </row>
    <row r="26" spans="1:5" ht="30.75" customHeight="1" x14ac:dyDescent="0.25">
      <c r="A26" s="57" t="s">
        <v>37</v>
      </c>
      <c r="B26" s="57" t="s">
        <v>71</v>
      </c>
      <c r="C26" s="59" t="s">
        <v>522</v>
      </c>
      <c r="D26" s="45" t="s">
        <v>523</v>
      </c>
      <c r="E26" s="228">
        <v>45350</v>
      </c>
    </row>
    <row r="27" spans="1:5" ht="32.25" customHeight="1" x14ac:dyDescent="0.25">
      <c r="A27" s="57" t="s">
        <v>59</v>
      </c>
      <c r="B27" s="57" t="s">
        <v>18</v>
      </c>
      <c r="C27" s="59" t="s">
        <v>411</v>
      </c>
      <c r="D27" s="45" t="s">
        <v>524</v>
      </c>
      <c r="E27" s="228">
        <v>45350</v>
      </c>
    </row>
    <row r="28" spans="1:5" ht="34.5" customHeight="1" x14ac:dyDescent="0.25">
      <c r="A28" s="57" t="s">
        <v>55</v>
      </c>
      <c r="B28" s="57" t="s">
        <v>24</v>
      </c>
      <c r="C28" s="58" t="s">
        <v>525</v>
      </c>
      <c r="D28" s="45" t="s">
        <v>526</v>
      </c>
      <c r="E28" s="228">
        <v>45336</v>
      </c>
    </row>
    <row r="29" spans="1:5" ht="39.75" customHeight="1" x14ac:dyDescent="0.25">
      <c r="A29" s="57" t="s">
        <v>55</v>
      </c>
      <c r="B29" s="57" t="s">
        <v>24</v>
      </c>
      <c r="C29" s="58" t="s">
        <v>527</v>
      </c>
      <c r="D29" s="45" t="s">
        <v>528</v>
      </c>
      <c r="E29" s="228">
        <v>45336</v>
      </c>
    </row>
    <row r="30" spans="1:5" ht="54" customHeight="1" x14ac:dyDescent="0.25">
      <c r="A30" s="57" t="s">
        <v>28</v>
      </c>
      <c r="B30" s="57" t="s">
        <v>60</v>
      </c>
      <c r="C30" s="58" t="s">
        <v>529</v>
      </c>
      <c r="D30" s="45" t="s">
        <v>530</v>
      </c>
      <c r="E30" s="228">
        <v>45343</v>
      </c>
    </row>
    <row r="31" spans="1:5" ht="66.75" customHeight="1" x14ac:dyDescent="0.25">
      <c r="A31" s="57" t="s">
        <v>28</v>
      </c>
      <c r="B31" s="57" t="s">
        <v>60</v>
      </c>
      <c r="C31" s="58" t="s">
        <v>531</v>
      </c>
      <c r="D31" s="45" t="s">
        <v>532</v>
      </c>
      <c r="E31" s="228">
        <v>45343</v>
      </c>
    </row>
    <row r="32" spans="1:5" ht="57" customHeight="1" x14ac:dyDescent="0.25">
      <c r="A32" s="57" t="s">
        <v>28</v>
      </c>
      <c r="B32" s="57" t="s">
        <v>60</v>
      </c>
      <c r="C32" s="58" t="s">
        <v>533</v>
      </c>
      <c r="D32" s="45" t="s">
        <v>534</v>
      </c>
      <c r="E32" s="228">
        <v>45343</v>
      </c>
    </row>
    <row r="33" spans="1:5" ht="132.75" customHeight="1" x14ac:dyDescent="0.25">
      <c r="A33" s="57" t="s">
        <v>28</v>
      </c>
      <c r="B33" s="57" t="s">
        <v>46</v>
      </c>
      <c r="C33" s="58" t="s">
        <v>535</v>
      </c>
      <c r="D33" s="45" t="s">
        <v>536</v>
      </c>
      <c r="E33" s="228">
        <v>45351</v>
      </c>
    </row>
    <row r="34" spans="1:5" ht="48.75" customHeight="1" x14ac:dyDescent="0.25">
      <c r="A34" s="57" t="s">
        <v>28</v>
      </c>
      <c r="B34" s="57" t="s">
        <v>46</v>
      </c>
      <c r="C34" s="58" t="s">
        <v>537</v>
      </c>
      <c r="D34" s="45" t="s">
        <v>538</v>
      </c>
      <c r="E34" s="228">
        <v>45351</v>
      </c>
    </row>
    <row r="35" spans="1:5" ht="24" customHeight="1" x14ac:dyDescent="0.25">
      <c r="A35" s="57" t="s">
        <v>31</v>
      </c>
      <c r="B35" s="57" t="s">
        <v>12</v>
      </c>
      <c r="C35" s="58" t="s">
        <v>339</v>
      </c>
      <c r="D35" s="45" t="s">
        <v>539</v>
      </c>
      <c r="E35" s="228">
        <v>45366</v>
      </c>
    </row>
    <row r="36" spans="1:5" ht="40.5" customHeight="1" x14ac:dyDescent="0.25">
      <c r="A36" s="57" t="s">
        <v>31</v>
      </c>
      <c r="B36" s="229" t="s">
        <v>12</v>
      </c>
      <c r="C36" s="230" t="s">
        <v>540</v>
      </c>
      <c r="D36" s="231" t="s">
        <v>539</v>
      </c>
      <c r="E36" s="232">
        <v>45366</v>
      </c>
    </row>
    <row r="37" spans="1:5" ht="58.5" customHeight="1" x14ac:dyDescent="0.25">
      <c r="A37" s="233" t="s">
        <v>23</v>
      </c>
      <c r="B37" s="57" t="s">
        <v>41</v>
      </c>
      <c r="C37" s="234" t="s">
        <v>541</v>
      </c>
      <c r="D37" s="59" t="s">
        <v>542</v>
      </c>
      <c r="E37" s="235">
        <v>45390</v>
      </c>
    </row>
    <row r="38" spans="1:5" ht="58.5" customHeight="1" x14ac:dyDescent="0.25">
      <c r="A38" s="233" t="s">
        <v>23</v>
      </c>
      <c r="B38" s="57" t="s">
        <v>41</v>
      </c>
      <c r="C38" s="234" t="s">
        <v>543</v>
      </c>
      <c r="D38" s="234" t="s">
        <v>544</v>
      </c>
      <c r="E38" s="235">
        <v>45390</v>
      </c>
    </row>
    <row r="39" spans="1:5" ht="39.75" customHeight="1" x14ac:dyDescent="0.25">
      <c r="A39" s="233" t="s">
        <v>23</v>
      </c>
      <c r="B39" s="57" t="s">
        <v>44</v>
      </c>
      <c r="C39" s="234" t="s">
        <v>258</v>
      </c>
      <c r="D39" s="234" t="s">
        <v>545</v>
      </c>
      <c r="E39" s="235">
        <v>45391</v>
      </c>
    </row>
    <row r="40" spans="1:5" ht="37.5" customHeight="1" x14ac:dyDescent="0.25">
      <c r="A40" s="233" t="s">
        <v>17</v>
      </c>
      <c r="B40" s="57" t="s">
        <v>35</v>
      </c>
      <c r="C40" s="234" t="s">
        <v>546</v>
      </c>
      <c r="D40" s="234" t="s">
        <v>547</v>
      </c>
      <c r="E40" s="235">
        <v>45391</v>
      </c>
    </row>
    <row r="41" spans="1:5" ht="45.75" customHeight="1" x14ac:dyDescent="0.25">
      <c r="A41" s="233" t="s">
        <v>5</v>
      </c>
      <c r="B41" s="57" t="s">
        <v>6</v>
      </c>
      <c r="C41" s="234" t="s">
        <v>548</v>
      </c>
      <c r="D41" s="59" t="s">
        <v>549</v>
      </c>
      <c r="E41" s="235">
        <v>45393</v>
      </c>
    </row>
    <row r="42" spans="1:5" ht="63" customHeight="1" x14ac:dyDescent="0.25">
      <c r="A42" s="233" t="s">
        <v>17</v>
      </c>
      <c r="B42" s="57" t="s">
        <v>35</v>
      </c>
      <c r="C42" s="96" t="s">
        <v>550</v>
      </c>
      <c r="D42" s="59" t="s">
        <v>551</v>
      </c>
      <c r="E42" s="235">
        <v>45496</v>
      </c>
    </row>
    <row r="43" spans="1:5" ht="67.5" customHeight="1" x14ac:dyDescent="0.25">
      <c r="A43" s="233" t="s">
        <v>17</v>
      </c>
      <c r="B43" s="57" t="s">
        <v>35</v>
      </c>
      <c r="C43" s="96" t="s">
        <v>546</v>
      </c>
      <c r="D43" s="59" t="s">
        <v>552</v>
      </c>
      <c r="E43" s="235">
        <v>45496</v>
      </c>
    </row>
    <row r="44" spans="1:5" ht="57" customHeight="1" x14ac:dyDescent="0.25">
      <c r="A44" s="233" t="s">
        <v>28</v>
      </c>
      <c r="B44" s="57" t="s">
        <v>56</v>
      </c>
      <c r="C44" s="58" t="s">
        <v>232</v>
      </c>
      <c r="D44" s="59" t="s">
        <v>553</v>
      </c>
      <c r="E44" s="235">
        <v>45552</v>
      </c>
    </row>
    <row r="45" spans="1:5" ht="60" customHeight="1" x14ac:dyDescent="0.25">
      <c r="A45" s="57" t="s">
        <v>49</v>
      </c>
      <c r="B45" s="57" t="s">
        <v>63</v>
      </c>
      <c r="C45" s="59" t="s">
        <v>505</v>
      </c>
      <c r="D45" s="45" t="s">
        <v>554</v>
      </c>
      <c r="E45" s="228">
        <v>45565</v>
      </c>
    </row>
    <row r="46" spans="1:5" ht="77.25" customHeight="1" x14ac:dyDescent="0.25">
      <c r="A46" s="57" t="s">
        <v>49</v>
      </c>
      <c r="B46" s="57" t="s">
        <v>63</v>
      </c>
      <c r="C46" s="74" t="s">
        <v>324</v>
      </c>
      <c r="D46" s="45" t="s">
        <v>555</v>
      </c>
      <c r="E46" s="228">
        <v>45565</v>
      </c>
    </row>
    <row r="47" spans="1:5" ht="77.25" customHeight="1" x14ac:dyDescent="0.25">
      <c r="A47" s="57" t="s">
        <v>49</v>
      </c>
      <c r="B47" s="57" t="s">
        <v>63</v>
      </c>
      <c r="C47" s="74" t="s">
        <v>556</v>
      </c>
      <c r="D47" s="45" t="s">
        <v>557</v>
      </c>
      <c r="E47" s="228">
        <v>45565</v>
      </c>
    </row>
    <row r="48" spans="1:5" ht="67.5" customHeight="1" x14ac:dyDescent="0.25">
      <c r="A48" s="57" t="s">
        <v>49</v>
      </c>
      <c r="B48" s="57" t="s">
        <v>63</v>
      </c>
      <c r="C48" s="62" t="s">
        <v>558</v>
      </c>
      <c r="D48" s="45" t="s">
        <v>559</v>
      </c>
      <c r="E48" s="228">
        <v>45565</v>
      </c>
    </row>
    <row r="49" spans="1:5" ht="35.25" customHeight="1" x14ac:dyDescent="0.25">
      <c r="A49" s="59" t="s">
        <v>37</v>
      </c>
      <c r="B49" s="57" t="s">
        <v>405</v>
      </c>
      <c r="C49" s="74" t="s">
        <v>560</v>
      </c>
      <c r="D49" s="45" t="s">
        <v>561</v>
      </c>
      <c r="E49" s="228">
        <v>45565</v>
      </c>
    </row>
    <row r="50" spans="1:5" ht="33.75" customHeight="1" x14ac:dyDescent="0.25">
      <c r="A50" s="59" t="s">
        <v>43</v>
      </c>
      <c r="B50" s="59" t="s">
        <v>65</v>
      </c>
      <c r="C50" s="59" t="s">
        <v>562</v>
      </c>
      <c r="D50" s="45" t="s">
        <v>563</v>
      </c>
      <c r="E50" s="228">
        <v>45565</v>
      </c>
    </row>
    <row r="51" spans="1:5" ht="60" customHeight="1" x14ac:dyDescent="0.25">
      <c r="A51" s="59" t="s">
        <v>17</v>
      </c>
      <c r="B51" s="59" t="s">
        <v>35</v>
      </c>
      <c r="C51" s="62" t="s">
        <v>564</v>
      </c>
      <c r="D51" s="45" t="s">
        <v>565</v>
      </c>
      <c r="E51" s="228">
        <v>45588</v>
      </c>
    </row>
    <row r="52" spans="1:5" ht="73.5" customHeight="1" x14ac:dyDescent="0.25">
      <c r="A52" s="43" t="s">
        <v>5</v>
      </c>
      <c r="B52" s="43" t="s">
        <v>6</v>
      </c>
      <c r="C52" s="59" t="s">
        <v>566</v>
      </c>
      <c r="D52" s="45" t="s">
        <v>567</v>
      </c>
      <c r="E52" s="228">
        <v>45670</v>
      </c>
    </row>
    <row r="53" spans="1:5" ht="38.25" customHeight="1" x14ac:dyDescent="0.25">
      <c r="A53" s="43" t="s">
        <v>5</v>
      </c>
      <c r="B53" s="43" t="s">
        <v>6</v>
      </c>
      <c r="C53" s="59" t="s">
        <v>548</v>
      </c>
      <c r="D53" s="45" t="s">
        <v>568</v>
      </c>
      <c r="E53" s="228">
        <v>45670</v>
      </c>
    </row>
    <row r="54" spans="1:5" ht="51.75" customHeight="1" x14ac:dyDescent="0.25">
      <c r="A54" s="59" t="s">
        <v>31</v>
      </c>
      <c r="B54" s="59" t="s">
        <v>12</v>
      </c>
      <c r="C54" s="62" t="s">
        <v>569</v>
      </c>
      <c r="D54" s="45" t="s">
        <v>570</v>
      </c>
      <c r="E54" s="228">
        <v>45685</v>
      </c>
    </row>
    <row r="55" spans="1:5" ht="42.75" customHeight="1" x14ac:dyDescent="0.25">
      <c r="A55" s="59" t="s">
        <v>17</v>
      </c>
      <c r="B55" s="59" t="s">
        <v>38</v>
      </c>
      <c r="C55" s="62" t="s">
        <v>571</v>
      </c>
      <c r="D55" s="45" t="s">
        <v>572</v>
      </c>
      <c r="E55" s="228">
        <v>45688</v>
      </c>
    </row>
    <row r="56" spans="1:5" ht="34.5" customHeight="1" x14ac:dyDescent="0.25">
      <c r="A56" s="59" t="s">
        <v>23</v>
      </c>
      <c r="B56" s="59" t="s">
        <v>44</v>
      </c>
      <c r="C56" s="62" t="s">
        <v>573</v>
      </c>
      <c r="D56" s="45" t="s">
        <v>574</v>
      </c>
      <c r="E56" s="228">
        <v>45688</v>
      </c>
    </row>
    <row r="57" spans="1:5" ht="40.799999999999997" x14ac:dyDescent="0.25">
      <c r="A57" s="59" t="s">
        <v>23</v>
      </c>
      <c r="B57" s="59" t="s">
        <v>44</v>
      </c>
      <c r="C57" s="62" t="s">
        <v>272</v>
      </c>
      <c r="D57" s="45" t="s">
        <v>575</v>
      </c>
      <c r="E57" s="228">
        <v>45688</v>
      </c>
    </row>
    <row r="58" spans="1:5" ht="40.5" customHeight="1" x14ac:dyDescent="0.25">
      <c r="A58" s="236" t="s">
        <v>40</v>
      </c>
      <c r="B58" s="237" t="s">
        <v>74</v>
      </c>
      <c r="C58" s="62" t="s">
        <v>441</v>
      </c>
      <c r="D58" s="45" t="s">
        <v>576</v>
      </c>
      <c r="E58" s="228">
        <v>45733</v>
      </c>
    </row>
    <row r="59" spans="1:5" ht="40.5" customHeight="1" x14ac:dyDescent="0.25">
      <c r="A59" s="236" t="s">
        <v>40</v>
      </c>
      <c r="B59" s="237" t="s">
        <v>74</v>
      </c>
      <c r="C59" s="238" t="s">
        <v>429</v>
      </c>
      <c r="D59" s="45" t="s">
        <v>577</v>
      </c>
      <c r="E59" s="228">
        <v>45733</v>
      </c>
    </row>
    <row r="60" spans="1:5" ht="40.5" customHeight="1" x14ac:dyDescent="0.25">
      <c r="A60" s="236" t="s">
        <v>40</v>
      </c>
      <c r="B60" s="237" t="s">
        <v>74</v>
      </c>
      <c r="C60" s="234" t="s">
        <v>447</v>
      </c>
      <c r="D60" s="45" t="s">
        <v>578</v>
      </c>
      <c r="E60" s="228">
        <v>45733</v>
      </c>
    </row>
    <row r="61" spans="1:5" ht="40.5" customHeight="1" x14ac:dyDescent="0.25">
      <c r="A61" s="239" t="s">
        <v>40</v>
      </c>
      <c r="B61" s="240" t="s">
        <v>74</v>
      </c>
      <c r="C61" s="240" t="s">
        <v>579</v>
      </c>
      <c r="D61" s="45" t="s">
        <v>580</v>
      </c>
      <c r="E61" s="228">
        <v>45733</v>
      </c>
    </row>
    <row r="62" spans="1:5" ht="58.5" customHeight="1" x14ac:dyDescent="0.25">
      <c r="A62" s="59" t="s">
        <v>34</v>
      </c>
      <c r="B62" s="234" t="s">
        <v>67</v>
      </c>
      <c r="C62" s="62" t="s">
        <v>581</v>
      </c>
      <c r="D62" s="45" t="s">
        <v>582</v>
      </c>
      <c r="E62" s="228">
        <v>45743</v>
      </c>
    </row>
    <row r="63" spans="1:5" ht="77.25" customHeight="1" x14ac:dyDescent="0.25">
      <c r="A63" s="59" t="s">
        <v>34</v>
      </c>
      <c r="B63" s="234" t="s">
        <v>70</v>
      </c>
      <c r="C63" s="59" t="s">
        <v>400</v>
      </c>
      <c r="D63" s="45" t="s">
        <v>583</v>
      </c>
      <c r="E63" s="228">
        <v>45743</v>
      </c>
    </row>
    <row r="64" spans="1:5" ht="65.25" customHeight="1" x14ac:dyDescent="0.25">
      <c r="A64" s="59" t="s">
        <v>37</v>
      </c>
      <c r="B64" s="234" t="s">
        <v>71</v>
      </c>
      <c r="C64" s="59" t="s">
        <v>560</v>
      </c>
      <c r="D64" s="45" t="s">
        <v>584</v>
      </c>
      <c r="E64" s="228">
        <v>45786</v>
      </c>
    </row>
    <row r="65" spans="1:5" ht="97.5" customHeight="1" x14ac:dyDescent="0.25">
      <c r="A65" s="59" t="s">
        <v>43</v>
      </c>
      <c r="B65" s="234" t="s">
        <v>65</v>
      </c>
      <c r="C65" s="241" t="s">
        <v>585</v>
      </c>
      <c r="D65" s="45" t="s">
        <v>586</v>
      </c>
      <c r="E65" s="228">
        <v>45786</v>
      </c>
    </row>
    <row r="66" spans="1:5" ht="54" customHeight="1" x14ac:dyDescent="0.25">
      <c r="A66" s="59" t="s">
        <v>43</v>
      </c>
      <c r="B66" s="234" t="s">
        <v>65</v>
      </c>
      <c r="C66" s="242" t="s">
        <v>587</v>
      </c>
      <c r="D66" s="45" t="s">
        <v>588</v>
      </c>
      <c r="E66" s="228">
        <v>45796</v>
      </c>
    </row>
    <row r="67" spans="1:5" ht="34.5" customHeight="1" x14ac:dyDescent="0.25">
      <c r="A67" s="59" t="s">
        <v>55</v>
      </c>
      <c r="B67" s="59" t="s">
        <v>24</v>
      </c>
      <c r="C67" s="58" t="s">
        <v>527</v>
      </c>
      <c r="D67" s="45" t="s">
        <v>589</v>
      </c>
      <c r="E67" s="228">
        <v>45796</v>
      </c>
    </row>
    <row r="68" spans="1:5" ht="51.75" customHeight="1" x14ac:dyDescent="0.25">
      <c r="A68" s="59" t="s">
        <v>37</v>
      </c>
      <c r="B68" s="59" t="s">
        <v>71</v>
      </c>
      <c r="C68" s="243" t="s">
        <v>522</v>
      </c>
      <c r="D68" s="45" t="s">
        <v>590</v>
      </c>
      <c r="E68" s="228">
        <v>45798</v>
      </c>
    </row>
    <row r="69" spans="1:5" ht="44.25" customHeight="1" x14ac:dyDescent="0.25">
      <c r="A69" s="57" t="s">
        <v>49</v>
      </c>
      <c r="B69" s="57" t="s">
        <v>63</v>
      </c>
      <c r="C69" s="96" t="s">
        <v>293</v>
      </c>
      <c r="D69" s="45" t="s">
        <v>591</v>
      </c>
      <c r="E69" s="228">
        <v>45807</v>
      </c>
    </row>
    <row r="70" spans="1:5" ht="48" customHeight="1" x14ac:dyDescent="0.25">
      <c r="A70" s="57" t="s">
        <v>40</v>
      </c>
      <c r="B70" s="57" t="s">
        <v>74</v>
      </c>
      <c r="C70" s="62" t="s">
        <v>592</v>
      </c>
      <c r="D70" s="45" t="s">
        <v>593</v>
      </c>
      <c r="E70" s="228">
        <v>45909</v>
      </c>
    </row>
    <row r="71" spans="1:5" ht="15.75" customHeight="1" x14ac:dyDescent="0.25"/>
    <row r="72" spans="1:5" ht="15.75" customHeight="1" x14ac:dyDescent="0.25"/>
    <row r="73" spans="1:5" ht="15.75" customHeight="1" x14ac:dyDescent="0.25"/>
    <row r="74" spans="1:5" ht="15.75" customHeight="1" x14ac:dyDescent="0.25"/>
    <row r="75" spans="1:5" ht="15.75" customHeight="1" x14ac:dyDescent="0.25"/>
    <row r="76" spans="1:5" ht="15.75" customHeight="1" x14ac:dyDescent="0.25"/>
    <row r="77" spans="1:5" ht="15.75" customHeight="1" x14ac:dyDescent="0.25"/>
    <row r="78" spans="1:5" ht="15.75" customHeight="1" x14ac:dyDescent="0.25"/>
    <row r="79" spans="1:5" ht="15.75" customHeight="1" x14ac:dyDescent="0.25"/>
    <row r="80" spans="1:5"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autoFilter ref="A2:E52" xr:uid="{00000000-0009-0000-0000-000004000000}"/>
  <mergeCells count="1">
    <mergeCell ref="A1:E1"/>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Listados!$A$2:$A$18</xm:f>
          </x14:formula1>
          <xm:sqref>A3:A6 A8:A57 A62:A70</xm:sqref>
        </x14:dataValidation>
        <x14:dataValidation type="list" allowBlank="1" showErrorMessage="1" xr:uid="{00000000-0002-0000-0400-000001000000}">
          <x14:formula1>
            <xm:f>Listados!$B$2:$B$30</xm:f>
          </x14:formula1>
          <xm:sqref>B3:B6 B8:B57 B62:B69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000"/>
  <sheetViews>
    <sheetView workbookViewId="0">
      <selection sqref="A1:J1"/>
    </sheetView>
  </sheetViews>
  <sheetFormatPr baseColWidth="10" defaultColWidth="10.08984375" defaultRowHeight="15" customHeight="1" x14ac:dyDescent="0.25"/>
  <cols>
    <col min="1" max="1" width="13.08984375" customWidth="1"/>
    <col min="2" max="2" width="12.906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6328125" customWidth="1"/>
    <col min="11" max="11" width="4.453125" customWidth="1"/>
    <col min="12" max="12" width="4.54296875" customWidth="1"/>
    <col min="13" max="13" width="4.36328125" customWidth="1"/>
    <col min="14" max="14" width="2.36328125" customWidth="1"/>
    <col min="15" max="16" width="3.36328125" customWidth="1"/>
    <col min="17" max="17" width="3" customWidth="1"/>
    <col min="18" max="18" width="2.36328125" customWidth="1"/>
    <col min="19" max="19" width="3" customWidth="1"/>
    <col min="20" max="20" width="3.08984375" customWidth="1"/>
    <col min="21" max="21" width="2.36328125" customWidth="1"/>
    <col min="22" max="22" width="4.6328125" customWidth="1"/>
    <col min="23" max="23" width="11.54296875" customWidth="1"/>
    <col min="24" max="24" width="11.81640625" customWidth="1"/>
    <col min="25" max="25" width="44.1796875" customWidth="1"/>
    <col min="26" max="26" width="9" customWidth="1"/>
    <col min="27" max="27" width="12.1796875" customWidth="1"/>
    <col min="28" max="28" width="47.1796875" customWidth="1"/>
    <col min="29" max="29" width="16.08984375" customWidth="1"/>
  </cols>
  <sheetData>
    <row r="1" spans="1:32"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575" t="s">
        <v>110</v>
      </c>
      <c r="AA1" s="576"/>
      <c r="AB1" s="577"/>
      <c r="AC1" s="34"/>
      <c r="AD1" s="221"/>
      <c r="AE1" s="221"/>
    </row>
    <row r="2" spans="1:32" ht="102"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45" t="s">
        <v>132</v>
      </c>
      <c r="X2" s="246" t="s">
        <v>134</v>
      </c>
      <c r="Y2" s="247" t="s">
        <v>596</v>
      </c>
      <c r="Z2" s="248" t="s">
        <v>133</v>
      </c>
      <c r="AA2" s="249" t="s">
        <v>134</v>
      </c>
      <c r="AB2" s="42" t="s">
        <v>135</v>
      </c>
      <c r="AD2" s="221"/>
      <c r="AE2" s="221"/>
    </row>
    <row r="3" spans="1:32" ht="135" customHeight="1" x14ac:dyDescent="0.25">
      <c r="A3" s="45" t="s">
        <v>11</v>
      </c>
      <c r="B3" s="45" t="s">
        <v>73</v>
      </c>
      <c r="C3" s="250" t="s">
        <v>479</v>
      </c>
      <c r="D3" s="45" t="s">
        <v>597</v>
      </c>
      <c r="E3" s="46" t="s">
        <v>14</v>
      </c>
      <c r="F3" s="251" t="s">
        <v>598</v>
      </c>
      <c r="G3" s="44" t="s">
        <v>139</v>
      </c>
      <c r="H3" s="250" t="s">
        <v>140</v>
      </c>
      <c r="I3" s="252" t="s">
        <v>164</v>
      </c>
      <c r="J3" s="48" t="s">
        <v>599</v>
      </c>
      <c r="K3" s="253"/>
      <c r="L3" s="254"/>
      <c r="M3" s="64">
        <v>0.25</v>
      </c>
      <c r="N3" s="253"/>
      <c r="O3" s="253"/>
      <c r="P3" s="51">
        <v>0.5</v>
      </c>
      <c r="Q3" s="253"/>
      <c r="R3" s="253"/>
      <c r="S3" s="51">
        <v>0.75</v>
      </c>
      <c r="T3" s="253"/>
      <c r="U3" s="253"/>
      <c r="V3" s="51">
        <v>1</v>
      </c>
      <c r="W3" s="255" t="s">
        <v>600</v>
      </c>
      <c r="X3" s="256">
        <v>46014</v>
      </c>
      <c r="Y3" s="257" t="s">
        <v>601</v>
      </c>
      <c r="Z3" s="258" t="s">
        <v>10</v>
      </c>
      <c r="AA3" s="259">
        <v>46036</v>
      </c>
      <c r="AB3" s="48" t="s">
        <v>602</v>
      </c>
      <c r="AC3" s="260"/>
      <c r="AD3" s="260"/>
      <c r="AE3" s="261"/>
      <c r="AF3" s="95"/>
    </row>
    <row r="4" spans="1:32" ht="110.25" customHeight="1" x14ac:dyDescent="0.25">
      <c r="A4" s="59" t="s">
        <v>11</v>
      </c>
      <c r="B4" s="59" t="s">
        <v>73</v>
      </c>
      <c r="C4" s="73" t="s">
        <v>480</v>
      </c>
      <c r="D4" s="59" t="s">
        <v>167</v>
      </c>
      <c r="E4" s="60" t="s">
        <v>20</v>
      </c>
      <c r="F4" s="74" t="s">
        <v>603</v>
      </c>
      <c r="G4" s="58" t="s">
        <v>139</v>
      </c>
      <c r="H4" s="73" t="s">
        <v>156</v>
      </c>
      <c r="I4" s="58" t="s">
        <v>604</v>
      </c>
      <c r="J4" s="62" t="s">
        <v>605</v>
      </c>
      <c r="K4" s="262"/>
      <c r="L4" s="262"/>
      <c r="M4" s="262"/>
      <c r="N4" s="262"/>
      <c r="O4" s="262"/>
      <c r="P4" s="64">
        <v>0.83</v>
      </c>
      <c r="Q4" s="262"/>
      <c r="R4" s="262"/>
      <c r="S4" s="262"/>
      <c r="T4" s="262"/>
      <c r="U4" s="262"/>
      <c r="V4" s="78">
        <v>1</v>
      </c>
      <c r="W4" s="263" t="s">
        <v>606</v>
      </c>
      <c r="X4" s="264">
        <v>45947</v>
      </c>
      <c r="Y4" s="121" t="s">
        <v>607</v>
      </c>
      <c r="Z4" s="258" t="s">
        <v>10</v>
      </c>
      <c r="AA4" s="259">
        <v>46036</v>
      </c>
      <c r="AB4" s="48" t="s">
        <v>608</v>
      </c>
      <c r="AF4" s="95"/>
    </row>
    <row r="5" spans="1:32" ht="11.25" customHeight="1" x14ac:dyDescent="0.25">
      <c r="A5" s="153">
        <f>COUNTA(A3:A4)</f>
        <v>2</v>
      </c>
      <c r="B5" s="154"/>
      <c r="C5" s="155"/>
      <c r="D5" s="156"/>
      <c r="E5" s="153"/>
      <c r="F5" s="156"/>
      <c r="G5" s="153"/>
      <c r="H5" s="153"/>
      <c r="I5" s="155"/>
      <c r="J5" s="153"/>
      <c r="K5" s="153"/>
      <c r="L5" s="153"/>
      <c r="M5" s="153"/>
      <c r="N5" s="153"/>
      <c r="O5" s="153"/>
      <c r="P5" s="153"/>
      <c r="Q5" s="153"/>
      <c r="R5" s="153"/>
      <c r="S5" s="153"/>
      <c r="T5" s="153"/>
      <c r="U5" s="153"/>
      <c r="V5" s="153"/>
      <c r="W5" s="153"/>
      <c r="X5" s="153"/>
      <c r="Y5" s="153"/>
      <c r="Z5" s="153"/>
      <c r="AA5" s="153"/>
      <c r="AF5" s="95"/>
    </row>
    <row r="6" spans="1:32" ht="11.25" customHeight="1" x14ac:dyDescent="0.25">
      <c r="A6" s="153"/>
      <c r="B6" s="154"/>
      <c r="C6" s="155"/>
      <c r="D6" s="156"/>
      <c r="E6" s="153"/>
      <c r="F6" s="156"/>
      <c r="G6" s="153"/>
      <c r="H6" s="153"/>
      <c r="I6" s="155"/>
      <c r="J6" s="153"/>
      <c r="K6" s="153"/>
      <c r="L6" s="153"/>
      <c r="M6" s="153"/>
      <c r="N6" s="153"/>
      <c r="O6" s="153"/>
      <c r="P6" s="153"/>
      <c r="Q6" s="153"/>
      <c r="R6" s="153"/>
      <c r="S6" s="153"/>
      <c r="T6" s="153"/>
      <c r="U6" s="153"/>
      <c r="V6" s="153"/>
      <c r="W6" s="153"/>
      <c r="X6" s="153"/>
      <c r="Y6" s="153"/>
      <c r="Z6" s="153"/>
      <c r="AA6" s="153"/>
      <c r="AF6" s="95"/>
    </row>
    <row r="7" spans="1:32" ht="11.25" customHeight="1" x14ac:dyDescent="0.25">
      <c r="A7" s="153">
        <f>A5+Planeación!A7+'Gestión Financiera'!A6+'Gestión del TH'!A9+'Gestión Contractual'!A7+'Gestión Admon y Logística'!A7+'Gestión TI'!A6+'Gestión Documental y Corresp'!A7+'Gestión Jurídica'!A6+'Evaluación y Control'!A5+'Control Disciplinario'!A7+'Gestión Patrimonio'!A10+'Investigación y Publicación'!A9+'Apropia y Relacionamiento C'!A12</f>
        <v>61</v>
      </c>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32" ht="11.25" customHeight="1" x14ac:dyDescent="0.25">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32" ht="11.25" customHeight="1" x14ac:dyDescent="0.25">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32" ht="11.25"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2"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2"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32"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32"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32"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2"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5.75" customHeight="1" x14ac:dyDescent="0.25"/>
    <row r="216" spans="1:27" ht="15.75" customHeight="1" x14ac:dyDescent="0.25"/>
    <row r="217" spans="1:27" ht="15.75" customHeight="1" x14ac:dyDescent="0.25"/>
    <row r="218" spans="1:27" ht="15.75" customHeight="1" x14ac:dyDescent="0.25"/>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4">
    <cfRule type="containsText" dxfId="47" priority="1" operator="containsText" text="NO">
      <formula>NOT(ISERROR(SEARCH(("NO"),(Z3))))</formula>
    </cfRule>
    <cfRule type="containsText" dxfId="46" priority="2" operator="containsText" text="SI">
      <formula>NOT(ISERROR(SEARCH(("SI"),(Z3))))</formula>
    </cfRule>
    <cfRule type="containsText" dxfId="45" priority="3" operator="containsText" text="Medición inadecuada">
      <formula>NOT(ISERROR(SEARCH(("Medición inadecuada"),(Z3))))</formula>
    </cfRule>
  </conditionalFormatting>
  <conditionalFormatting sqref="Z4">
    <cfRule type="containsText" dxfId="44" priority="4" operator="containsText" text="En avance">
      <formula>NOT(ISERROR(SEARCH(("En avance"),(Z4))))</formula>
    </cfRule>
  </conditionalFormatting>
  <hyperlinks>
    <hyperlink ref="W3" r:id="rId1" xr:uid="{00000000-0004-0000-0500-000000000000}"/>
    <hyperlink ref="W4" r:id="rId2" xr:uid="{00000000-0004-0000-0500-000001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500-000000000000}">
          <x14:formula1>
            <xm:f>Listados!$F$2:$F$6</xm:f>
          </x14:formula1>
          <xm:sqref>Z4</xm:sqref>
        </x14:dataValidation>
        <x14:dataValidation type="list" allowBlank="1" showErrorMessage="1" xr:uid="{00000000-0002-0000-0500-000001000000}">
          <x14:formula1>
            <xm:f>Listados!$D$2:$D$5</xm:f>
          </x14:formula1>
          <xm:sqref>E3:E4</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500-000002000000}">
          <x14:formula1>
            <xm:f>Listados!$F$2:$F$5</xm:f>
          </x14:formula1>
          <xm:sqref>Z3</xm:sqref>
        </x14:dataValidation>
        <x14:dataValidation type="list" allowBlank="1" showErrorMessage="1" xr:uid="{00000000-0002-0000-0500-000003000000}">
          <x14:formula1>
            <xm:f>Listados!$A$2:$A$18</xm:f>
          </x14:formula1>
          <xm:sqref>A3:A4</xm:sqref>
        </x14:dataValidation>
        <x14:dataValidation type="list" allowBlank="1" showErrorMessage="1" xr:uid="{00000000-0002-0000-0500-000004000000}">
          <x14:formula1>
            <xm:f>Listados!$B$2:$B$30</xm:f>
          </x14:formula1>
          <xm:sqref>B3:B4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999"/>
  <sheetViews>
    <sheetView tabSelected="1" topLeftCell="J1" zoomScale="120" zoomScaleNormal="120" workbookViewId="0">
      <selection activeCell="J3" sqref="J3"/>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2.6328125" customWidth="1"/>
    <col min="10" max="10" width="20.81640625" customWidth="1"/>
    <col min="11" max="11" width="2.453125" customWidth="1"/>
    <col min="12" max="12" width="1.81640625" customWidth="1"/>
    <col min="13" max="13" width="4.453125" customWidth="1"/>
    <col min="14" max="14" width="2.08984375" customWidth="1"/>
    <col min="15" max="15" width="1.81640625" customWidth="1"/>
    <col min="16" max="16" width="5.1796875" customWidth="1"/>
    <col min="17" max="17" width="3.36328125" customWidth="1"/>
    <col min="18" max="18" width="2.08984375" customWidth="1"/>
    <col min="19" max="19" width="3.54296875" customWidth="1"/>
    <col min="20" max="20" width="2.54296875" customWidth="1"/>
    <col min="21" max="21" width="1.81640625" customWidth="1"/>
    <col min="22" max="22" width="4.1796875" customWidth="1"/>
    <col min="23" max="23" width="21.453125" customWidth="1"/>
    <col min="24" max="24" width="9" customWidth="1"/>
    <col min="25" max="25" width="60.453125" customWidth="1"/>
    <col min="26" max="26" width="9" customWidth="1"/>
    <col min="27" max="27" width="12.1796875" customWidth="1"/>
    <col min="28" max="28" width="39.54296875" customWidth="1"/>
  </cols>
  <sheetData>
    <row r="1" spans="1:28"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575" t="s">
        <v>110</v>
      </c>
      <c r="AA1" s="576"/>
      <c r="AB1" s="577"/>
    </row>
    <row r="2" spans="1:28" ht="102"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65" t="s">
        <v>132</v>
      </c>
      <c r="X2" s="266" t="s">
        <v>134</v>
      </c>
      <c r="Y2" s="247" t="s">
        <v>609</v>
      </c>
      <c r="Z2" s="267" t="s">
        <v>133</v>
      </c>
      <c r="AA2" s="267" t="s">
        <v>134</v>
      </c>
      <c r="AB2" s="268" t="s">
        <v>135</v>
      </c>
    </row>
    <row r="3" spans="1:28" ht="193.8" x14ac:dyDescent="0.25">
      <c r="A3" s="43" t="s">
        <v>5</v>
      </c>
      <c r="B3" s="43" t="s">
        <v>6</v>
      </c>
      <c r="C3" s="44" t="s">
        <v>610</v>
      </c>
      <c r="D3" s="45" t="s">
        <v>611</v>
      </c>
      <c r="E3" s="46" t="s">
        <v>14</v>
      </c>
      <c r="F3" s="45" t="s">
        <v>612</v>
      </c>
      <c r="G3" s="250" t="s">
        <v>139</v>
      </c>
      <c r="H3" s="250" t="s">
        <v>613</v>
      </c>
      <c r="I3" s="250" t="s">
        <v>614</v>
      </c>
      <c r="J3" s="269" t="s">
        <v>615</v>
      </c>
      <c r="K3" s="51"/>
      <c r="L3" s="51"/>
      <c r="M3" s="51">
        <v>0.38</v>
      </c>
      <c r="N3" s="270"/>
      <c r="O3" s="270"/>
      <c r="P3" s="51">
        <v>0.49</v>
      </c>
      <c r="Q3" s="270"/>
      <c r="R3" s="270"/>
      <c r="S3" s="271">
        <v>0.6</v>
      </c>
      <c r="T3" s="270"/>
      <c r="U3" s="270"/>
      <c r="V3" s="567">
        <v>0.74</v>
      </c>
      <c r="W3" s="272" t="s">
        <v>616</v>
      </c>
      <c r="X3" s="273">
        <v>45947</v>
      </c>
      <c r="Y3" s="48" t="s">
        <v>617</v>
      </c>
      <c r="Z3" s="258" t="s">
        <v>10</v>
      </c>
      <c r="AA3" s="274">
        <v>46055</v>
      </c>
      <c r="AB3" s="48" t="s">
        <v>1044</v>
      </c>
    </row>
    <row r="4" spans="1:28" ht="119.25" customHeight="1" x14ac:dyDescent="0.25">
      <c r="A4" s="57" t="s">
        <v>5</v>
      </c>
      <c r="B4" s="57" t="s">
        <v>6</v>
      </c>
      <c r="C4" s="275" t="s">
        <v>548</v>
      </c>
      <c r="D4" s="59" t="s">
        <v>618</v>
      </c>
      <c r="E4" s="60" t="s">
        <v>14</v>
      </c>
      <c r="F4" s="59" t="s">
        <v>619</v>
      </c>
      <c r="G4" s="235" t="s">
        <v>139</v>
      </c>
      <c r="H4" s="59" t="s">
        <v>620</v>
      </c>
      <c r="I4" s="59" t="s">
        <v>621</v>
      </c>
      <c r="J4" s="59" t="s">
        <v>622</v>
      </c>
      <c r="K4" s="276"/>
      <c r="L4" s="277"/>
      <c r="M4" s="58" t="s">
        <v>623</v>
      </c>
      <c r="N4" s="277"/>
      <c r="O4" s="277"/>
      <c r="P4" s="75">
        <v>0.89900000000000002</v>
      </c>
      <c r="Q4" s="277"/>
      <c r="R4" s="277"/>
      <c r="S4" s="78">
        <v>0.89</v>
      </c>
      <c r="T4" s="277"/>
      <c r="U4" s="277"/>
      <c r="V4" s="278">
        <v>0.98</v>
      </c>
      <c r="W4" s="279" t="s">
        <v>624</v>
      </c>
      <c r="X4" s="280">
        <v>46043</v>
      </c>
      <c r="Y4" s="121" t="s">
        <v>625</v>
      </c>
      <c r="Z4" s="258" t="s">
        <v>10</v>
      </c>
      <c r="AA4" s="274"/>
      <c r="AB4" s="121"/>
    </row>
    <row r="5" spans="1:28" ht="131.25" customHeight="1" x14ac:dyDescent="0.25">
      <c r="A5" s="59" t="s">
        <v>58</v>
      </c>
      <c r="B5" s="57" t="s">
        <v>6</v>
      </c>
      <c r="C5" s="73" t="s">
        <v>171</v>
      </c>
      <c r="D5" s="59" t="s">
        <v>172</v>
      </c>
      <c r="E5" s="60" t="s">
        <v>14</v>
      </c>
      <c r="F5" s="59" t="s">
        <v>626</v>
      </c>
      <c r="G5" s="58" t="s">
        <v>627</v>
      </c>
      <c r="H5" s="250" t="s">
        <v>169</v>
      </c>
      <c r="I5" s="75" t="s">
        <v>628</v>
      </c>
      <c r="J5" s="62" t="s">
        <v>629</v>
      </c>
      <c r="K5" s="276"/>
      <c r="L5" s="276"/>
      <c r="M5" s="276"/>
      <c r="N5" s="276"/>
      <c r="O5" s="276"/>
      <c r="P5" s="276"/>
      <c r="Q5" s="58">
        <v>81</v>
      </c>
      <c r="R5" s="277"/>
      <c r="S5" s="277"/>
      <c r="T5" s="277"/>
      <c r="U5" s="277"/>
      <c r="V5" s="277"/>
      <c r="W5" s="281" t="s">
        <v>630</v>
      </c>
      <c r="X5" s="282">
        <v>45846</v>
      </c>
      <c r="Y5" s="283" t="s">
        <v>631</v>
      </c>
      <c r="Z5" s="258" t="s">
        <v>10</v>
      </c>
      <c r="AA5" s="274">
        <v>46036</v>
      </c>
      <c r="AB5" s="121" t="s">
        <v>632</v>
      </c>
    </row>
    <row r="6" spans="1:28" ht="237" customHeight="1" x14ac:dyDescent="0.25">
      <c r="A6" s="59" t="s">
        <v>58</v>
      </c>
      <c r="B6" s="57" t="s">
        <v>6</v>
      </c>
      <c r="C6" s="73" t="s">
        <v>633</v>
      </c>
      <c r="D6" s="59" t="s">
        <v>634</v>
      </c>
      <c r="E6" s="60" t="s">
        <v>14</v>
      </c>
      <c r="F6" s="59" t="s">
        <v>635</v>
      </c>
      <c r="G6" s="58" t="s">
        <v>139</v>
      </c>
      <c r="H6" s="73" t="s">
        <v>169</v>
      </c>
      <c r="I6" s="58" t="s">
        <v>636</v>
      </c>
      <c r="J6" s="62" t="s">
        <v>629</v>
      </c>
      <c r="K6" s="276"/>
      <c r="L6" s="276"/>
      <c r="M6" s="276"/>
      <c r="N6" s="276"/>
      <c r="O6" s="276"/>
      <c r="P6" s="276"/>
      <c r="Q6" s="284">
        <f>10/18</f>
        <v>0.55555555555555558</v>
      </c>
      <c r="R6" s="277"/>
      <c r="S6" s="277"/>
      <c r="T6" s="277"/>
      <c r="U6" s="277"/>
      <c r="V6" s="277"/>
      <c r="W6" s="263" t="s">
        <v>630</v>
      </c>
      <c r="X6" s="282">
        <v>45846</v>
      </c>
      <c r="Y6" s="285" t="s">
        <v>637</v>
      </c>
      <c r="Z6" s="258" t="s">
        <v>16</v>
      </c>
      <c r="AA6" s="274">
        <v>46036</v>
      </c>
      <c r="AB6" s="121" t="s">
        <v>638</v>
      </c>
    </row>
    <row r="7" spans="1:28" ht="11.25" customHeight="1" x14ac:dyDescent="0.25">
      <c r="A7" s="153">
        <f>COUNTA(A3:A6)</f>
        <v>4</v>
      </c>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28" ht="11.25" customHeight="1" x14ac:dyDescent="0.25">
      <c r="A8" s="153"/>
      <c r="B8" s="154"/>
      <c r="C8" s="155"/>
      <c r="D8" s="156"/>
      <c r="E8" s="153"/>
      <c r="F8" s="156"/>
      <c r="G8" s="153"/>
      <c r="H8" s="153"/>
      <c r="I8" s="155"/>
      <c r="J8" s="153"/>
      <c r="K8" s="153"/>
      <c r="L8" s="153"/>
      <c r="M8" s="153"/>
      <c r="N8" s="153"/>
      <c r="O8" s="153"/>
      <c r="P8" s="153"/>
      <c r="Q8" s="153"/>
      <c r="R8" s="153"/>
      <c r="S8" s="153"/>
      <c r="T8" s="153"/>
      <c r="U8" s="153"/>
      <c r="V8" s="153"/>
      <c r="W8" s="153"/>
      <c r="X8" s="153"/>
      <c r="Y8" s="153"/>
      <c r="Z8" s="153"/>
      <c r="AA8" s="153"/>
    </row>
    <row r="9" spans="1:28" ht="57.75" customHeight="1" x14ac:dyDescent="0.25">
      <c r="A9" s="153"/>
      <c r="B9" s="154"/>
      <c r="C9" s="155"/>
      <c r="D9" s="156"/>
      <c r="E9" s="153"/>
      <c r="F9" s="156"/>
      <c r="G9" s="153"/>
      <c r="H9" s="153"/>
      <c r="I9" s="155"/>
      <c r="J9" s="153"/>
      <c r="K9" s="153"/>
      <c r="L9" s="153"/>
      <c r="M9" s="153"/>
      <c r="N9" s="153"/>
      <c r="O9" s="153"/>
      <c r="P9" s="153"/>
      <c r="Q9" s="153"/>
      <c r="R9" s="153"/>
      <c r="S9" s="153"/>
      <c r="T9" s="153"/>
      <c r="U9" s="153"/>
      <c r="V9" s="153"/>
      <c r="W9" s="153"/>
      <c r="X9" s="153"/>
      <c r="AA9" s="153"/>
    </row>
    <row r="10" spans="1:28" ht="48"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Z10" s="153"/>
      <c r="AA10" s="153"/>
    </row>
    <row r="11" spans="1:28"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28"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28"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28"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28"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28"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X27" s="153"/>
      <c r="Y27" s="153"/>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5.75" customHeight="1" x14ac:dyDescent="0.25"/>
    <row r="218" spans="1:27" ht="15.75" customHeight="1" x14ac:dyDescent="0.25"/>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4">
    <mergeCell ref="A1:J1"/>
    <mergeCell ref="K1:W1"/>
    <mergeCell ref="X1:Y1"/>
    <mergeCell ref="Z1:AB1"/>
  </mergeCells>
  <conditionalFormatting sqref="Z3:Z6">
    <cfRule type="containsText" dxfId="43" priority="1" operator="containsText" text="NO">
      <formula>NOT(ISERROR(SEARCH(("NO"),(Z3))))</formula>
    </cfRule>
    <cfRule type="containsText" dxfId="42" priority="2" operator="containsText" text="SI">
      <formula>NOT(ISERROR(SEARCH(("SI"),(Z3))))</formula>
    </cfRule>
    <cfRule type="containsText" dxfId="41" priority="3" operator="containsText" text="Medición inadecuada">
      <formula>NOT(ISERROR(SEARCH(("Medición inadecuada"),(Z3))))</formula>
    </cfRule>
  </conditionalFormatting>
  <hyperlinks>
    <hyperlink ref="J3" r:id="rId1" location="gid=2100346286" xr:uid="{00000000-0004-0000-0600-000000000000}"/>
    <hyperlink ref="W3" r:id="rId2" location="gid=2100346286" xr:uid="{00000000-0004-0000-0600-000001000000}"/>
    <hyperlink ref="W4" r:id="rId3" xr:uid="{00000000-0004-0000-0600-000002000000}"/>
    <hyperlink ref="W5" r:id="rId4" xr:uid="{00000000-0004-0000-0600-000003000000}"/>
    <hyperlink ref="W6" r:id="rId5" xr:uid="{00000000-0004-0000-0600-000004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600-000000000000}">
          <x14:formula1>
            <xm:f>Listados!$D$2:$D$5</xm:f>
          </x14:formula1>
          <xm:sqref>E3:E6</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600-000001000000}">
          <x14:formula1>
            <xm:f>Listados!$F$2:$F$5</xm:f>
          </x14:formula1>
          <xm:sqref>Z3:Z6</xm:sqref>
        </x14:dataValidation>
        <x14:dataValidation type="list" allowBlank="1" showErrorMessage="1" xr:uid="{00000000-0002-0000-0600-000002000000}">
          <x14:formula1>
            <xm:f>Listados!$A$2:$A$18</xm:f>
          </x14:formula1>
          <xm:sqref>A3:A6</xm:sqref>
        </x14:dataValidation>
        <x14:dataValidation type="list" allowBlank="1" showErrorMessage="1" xr:uid="{00000000-0002-0000-0600-000003000000}">
          <x14:formula1>
            <xm:f>Listados!$B$2:$B$30</xm:f>
          </x14:formula1>
          <xm:sqref>B3:B6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91"/>
  <sheetViews>
    <sheetView topLeftCell="U3" workbookViewId="0">
      <selection activeCell="AB5" sqref="AB5"/>
    </sheetView>
  </sheetViews>
  <sheetFormatPr baseColWidth="10" defaultColWidth="10.08984375" defaultRowHeight="15" customHeight="1" x14ac:dyDescent="0.25"/>
  <cols>
    <col min="1" max="1" width="8.54296875" customWidth="1"/>
    <col min="2" max="2" width="10.6328125" customWidth="1"/>
    <col min="3" max="3" width="13.1796875" customWidth="1"/>
    <col min="4" max="4" width="17.81640625" customWidth="1"/>
    <col min="5" max="5" width="9.453125" customWidth="1"/>
    <col min="6" max="6" width="21.453125" customWidth="1"/>
    <col min="7" max="7" width="9.90625" customWidth="1"/>
    <col min="8" max="8" width="9" customWidth="1"/>
    <col min="9" max="9" width="11.453125" customWidth="1"/>
    <col min="10" max="10" width="13" customWidth="1"/>
    <col min="11" max="11" width="11.54296875" customWidth="1"/>
    <col min="12" max="12" width="10.6328125" customWidth="1"/>
    <col min="13" max="13" width="13.6328125" customWidth="1"/>
    <col min="14" max="14" width="12" customWidth="1"/>
    <col min="15" max="15" width="12.08984375" customWidth="1"/>
    <col min="16" max="16" width="13.90625" customWidth="1"/>
    <col min="17" max="17" width="14" customWidth="1"/>
    <col min="18" max="18" width="14.6328125" customWidth="1"/>
    <col min="19" max="19" width="15.54296875" customWidth="1"/>
    <col min="20" max="20" width="14" customWidth="1"/>
    <col min="21" max="21" width="10.36328125" customWidth="1"/>
    <col min="22" max="22" width="13.36328125" customWidth="1"/>
    <col min="23" max="23" width="17" customWidth="1"/>
    <col min="24" max="24" width="8.54296875" customWidth="1"/>
    <col min="25" max="25" width="44.1796875" customWidth="1"/>
    <col min="26" max="26" width="7.81640625" customWidth="1"/>
    <col min="27" max="27" width="8.54296875" customWidth="1"/>
    <col min="28" max="28" width="35.6328125" customWidth="1"/>
    <col min="29" max="29" width="22.08984375" customWidth="1"/>
  </cols>
  <sheetData>
    <row r="1" spans="1:30"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575" t="s">
        <v>110</v>
      </c>
      <c r="AA1" s="576"/>
      <c r="AB1" s="577"/>
      <c r="AC1" s="34"/>
    </row>
    <row r="2" spans="1:30" ht="102" customHeight="1" x14ac:dyDescent="0.25">
      <c r="A2" s="36" t="s">
        <v>76</v>
      </c>
      <c r="B2" s="36" t="s">
        <v>493</v>
      </c>
      <c r="C2" s="36" t="s">
        <v>112</v>
      </c>
      <c r="D2" s="36" t="s">
        <v>113</v>
      </c>
      <c r="E2" s="36" t="s">
        <v>114</v>
      </c>
      <c r="F2" s="36" t="s">
        <v>115</v>
      </c>
      <c r="G2" s="36" t="s">
        <v>116</v>
      </c>
      <c r="H2" s="36" t="s">
        <v>117</v>
      </c>
      <c r="I2" s="36" t="s">
        <v>118</v>
      </c>
      <c r="J2" s="36" t="s">
        <v>119</v>
      </c>
      <c r="K2" s="286" t="s">
        <v>120</v>
      </c>
      <c r="L2" s="286" t="s">
        <v>121</v>
      </c>
      <c r="M2" s="286" t="s">
        <v>122</v>
      </c>
      <c r="N2" s="286" t="s">
        <v>123</v>
      </c>
      <c r="O2" s="286" t="s">
        <v>124</v>
      </c>
      <c r="P2" s="286" t="s">
        <v>125</v>
      </c>
      <c r="Q2" s="286" t="s">
        <v>126</v>
      </c>
      <c r="R2" s="286" t="s">
        <v>127</v>
      </c>
      <c r="S2" s="286" t="s">
        <v>128</v>
      </c>
      <c r="T2" s="286" t="s">
        <v>129</v>
      </c>
      <c r="U2" s="286" t="s">
        <v>130</v>
      </c>
      <c r="V2" s="286" t="s">
        <v>131</v>
      </c>
      <c r="W2" s="287" t="s">
        <v>132</v>
      </c>
      <c r="X2" s="288" t="s">
        <v>134</v>
      </c>
      <c r="Y2" s="247" t="s">
        <v>639</v>
      </c>
      <c r="Z2" s="248" t="s">
        <v>133</v>
      </c>
      <c r="AA2" s="249" t="s">
        <v>134</v>
      </c>
      <c r="AB2" s="42" t="s">
        <v>135</v>
      </c>
      <c r="AC2" s="208"/>
    </row>
    <row r="3" spans="1:30" ht="108" customHeight="1" x14ac:dyDescent="0.25">
      <c r="A3" s="289" t="s">
        <v>34</v>
      </c>
      <c r="B3" s="289" t="s">
        <v>67</v>
      </c>
      <c r="C3" s="562" t="s">
        <v>640</v>
      </c>
      <c r="D3" s="291" t="s">
        <v>641</v>
      </c>
      <c r="E3" s="292" t="s">
        <v>14</v>
      </c>
      <c r="F3" s="291" t="s">
        <v>642</v>
      </c>
      <c r="G3" s="290" t="s">
        <v>139</v>
      </c>
      <c r="H3" s="290" t="s">
        <v>643</v>
      </c>
      <c r="I3" s="293" t="s">
        <v>644</v>
      </c>
      <c r="J3" s="294" t="s">
        <v>361</v>
      </c>
      <c r="K3" s="58" t="s">
        <v>645</v>
      </c>
      <c r="L3" s="58" t="s">
        <v>646</v>
      </c>
      <c r="M3" s="58" t="s">
        <v>647</v>
      </c>
      <c r="N3" s="58" t="s">
        <v>648</v>
      </c>
      <c r="O3" s="58" t="s">
        <v>649</v>
      </c>
      <c r="P3" s="58" t="s">
        <v>650</v>
      </c>
      <c r="Q3" s="58" t="s">
        <v>651</v>
      </c>
      <c r="R3" s="58" t="s">
        <v>652</v>
      </c>
      <c r="S3" s="58" t="s">
        <v>653</v>
      </c>
      <c r="T3" s="58" t="s">
        <v>654</v>
      </c>
      <c r="U3" s="58" t="s">
        <v>655</v>
      </c>
      <c r="V3" s="295" t="s">
        <v>656</v>
      </c>
      <c r="W3" s="296" t="s">
        <v>657</v>
      </c>
      <c r="X3" s="274">
        <v>46022</v>
      </c>
      <c r="Y3" s="297" t="s">
        <v>658</v>
      </c>
      <c r="Z3" s="258" t="s">
        <v>16</v>
      </c>
      <c r="AA3" s="259">
        <v>46048</v>
      </c>
      <c r="AB3" s="87" t="s">
        <v>659</v>
      </c>
      <c r="AC3" s="298"/>
      <c r="AD3" s="260"/>
    </row>
    <row r="4" spans="1:30" ht="157.5" customHeight="1" x14ac:dyDescent="0.25">
      <c r="A4" s="299" t="s">
        <v>34</v>
      </c>
      <c r="B4" s="299" t="s">
        <v>67</v>
      </c>
      <c r="C4" s="300" t="s">
        <v>660</v>
      </c>
      <c r="D4" s="301" t="s">
        <v>661</v>
      </c>
      <c r="E4" s="302" t="s">
        <v>14</v>
      </c>
      <c r="F4" s="301" t="s">
        <v>662</v>
      </c>
      <c r="G4" s="300" t="s">
        <v>139</v>
      </c>
      <c r="H4" s="300" t="s">
        <v>643</v>
      </c>
      <c r="I4" s="300" t="s">
        <v>663</v>
      </c>
      <c r="J4" s="303" t="s">
        <v>361</v>
      </c>
      <c r="K4" s="58" t="s">
        <v>664</v>
      </c>
      <c r="L4" s="58" t="s">
        <v>665</v>
      </c>
      <c r="M4" s="58" t="s">
        <v>666</v>
      </c>
      <c r="N4" s="58" t="s">
        <v>667</v>
      </c>
      <c r="O4" s="58" t="s">
        <v>668</v>
      </c>
      <c r="P4" s="58" t="s">
        <v>669</v>
      </c>
      <c r="Q4" s="58" t="s">
        <v>670</v>
      </c>
      <c r="R4" s="58" t="s">
        <v>671</v>
      </c>
      <c r="S4" s="58" t="s">
        <v>672</v>
      </c>
      <c r="T4" s="58" t="s">
        <v>673</v>
      </c>
      <c r="U4" s="58" t="s">
        <v>674</v>
      </c>
      <c r="V4" s="295" t="s">
        <v>675</v>
      </c>
      <c r="W4" s="296" t="s">
        <v>657</v>
      </c>
      <c r="X4" s="274">
        <v>46022</v>
      </c>
      <c r="Y4" s="304" t="s">
        <v>676</v>
      </c>
      <c r="Z4" s="258" t="s">
        <v>16</v>
      </c>
      <c r="AA4" s="259">
        <v>46048</v>
      </c>
      <c r="AB4" s="87" t="s">
        <v>677</v>
      </c>
      <c r="AC4" s="298"/>
      <c r="AD4" s="260"/>
    </row>
    <row r="5" spans="1:30" ht="169.5" customHeight="1" x14ac:dyDescent="0.25">
      <c r="A5" s="299" t="s">
        <v>34</v>
      </c>
      <c r="B5" s="299" t="s">
        <v>67</v>
      </c>
      <c r="C5" s="564" t="s">
        <v>678</v>
      </c>
      <c r="D5" s="563" t="s">
        <v>679</v>
      </c>
      <c r="E5" s="302" t="s">
        <v>14</v>
      </c>
      <c r="F5" s="301" t="s">
        <v>680</v>
      </c>
      <c r="G5" s="300" t="s">
        <v>189</v>
      </c>
      <c r="H5" s="300" t="s">
        <v>681</v>
      </c>
      <c r="I5" s="305" t="s">
        <v>374</v>
      </c>
      <c r="J5" s="561" t="s">
        <v>375</v>
      </c>
      <c r="K5" s="306">
        <v>-891111074.92000008</v>
      </c>
      <c r="L5" s="307">
        <v>-739774614.92000008</v>
      </c>
      <c r="M5" s="308">
        <v>-2064018069.3000002</v>
      </c>
      <c r="N5" s="309">
        <v>-1802174592.7299995</v>
      </c>
      <c r="O5" s="310">
        <v>-1831952448.7299995</v>
      </c>
      <c r="P5" s="311" t="s">
        <v>682</v>
      </c>
      <c r="Q5" s="312">
        <v>-1227418844.0899999</v>
      </c>
      <c r="R5" s="312">
        <v>-1242626353.0899999</v>
      </c>
      <c r="S5" s="313" t="s">
        <v>683</v>
      </c>
      <c r="T5" s="314">
        <v>-278067830</v>
      </c>
      <c r="U5" s="315">
        <v>-47658930</v>
      </c>
      <c r="V5" s="316" t="s">
        <v>684</v>
      </c>
      <c r="W5" s="113" t="s">
        <v>685</v>
      </c>
      <c r="X5" s="317" t="s">
        <v>686</v>
      </c>
      <c r="Y5" s="318" t="s">
        <v>1042</v>
      </c>
      <c r="Z5" s="258" t="s">
        <v>10</v>
      </c>
      <c r="AA5" s="259">
        <v>46048</v>
      </c>
      <c r="AB5" s="87" t="s">
        <v>687</v>
      </c>
      <c r="AC5" s="260"/>
    </row>
    <row r="6" spans="1:30" ht="11.25" customHeight="1" x14ac:dyDescent="0.25">
      <c r="A6" s="153">
        <f>COUNTA(A3:A5)</f>
        <v>3</v>
      </c>
      <c r="B6" s="154"/>
      <c r="C6" s="155"/>
      <c r="D6" s="156"/>
      <c r="E6" s="153"/>
      <c r="F6" s="156"/>
      <c r="G6" s="153"/>
      <c r="H6" s="153"/>
      <c r="I6" s="155"/>
      <c r="J6" s="153"/>
      <c r="K6" s="153"/>
      <c r="L6" s="153"/>
      <c r="M6" s="153"/>
      <c r="N6" s="153"/>
      <c r="O6" s="153"/>
      <c r="P6" s="153"/>
      <c r="Q6" s="153"/>
      <c r="R6" s="153"/>
      <c r="S6" s="153"/>
      <c r="T6" s="153"/>
      <c r="U6" s="153"/>
      <c r="V6" s="153"/>
      <c r="W6" s="153"/>
      <c r="X6" s="319"/>
      <c r="Y6" s="319"/>
      <c r="Z6" s="153"/>
      <c r="AA6" s="153"/>
    </row>
    <row r="7" spans="1:30" ht="11.25" customHeight="1" x14ac:dyDescent="0.25">
      <c r="A7" s="153"/>
      <c r="B7" s="154"/>
      <c r="C7" s="155"/>
      <c r="D7" s="156"/>
      <c r="E7" s="153"/>
      <c r="F7" s="156"/>
      <c r="G7" s="153"/>
      <c r="H7" s="153"/>
      <c r="I7" s="155"/>
      <c r="J7" s="153"/>
      <c r="K7" s="153"/>
      <c r="L7" s="153"/>
      <c r="M7" s="153"/>
      <c r="N7" s="153"/>
      <c r="O7" s="153"/>
      <c r="P7" s="153"/>
      <c r="Q7" s="153"/>
      <c r="R7" s="153"/>
      <c r="S7" s="153"/>
      <c r="T7" s="153"/>
      <c r="U7" s="153"/>
      <c r="V7" s="153"/>
      <c r="W7" s="153"/>
      <c r="X7" s="319"/>
      <c r="Y7" s="319"/>
      <c r="Z7" s="153"/>
      <c r="AA7" s="153"/>
    </row>
    <row r="8" spans="1:30" ht="11.25" customHeight="1" x14ac:dyDescent="0.25">
      <c r="A8" s="153"/>
      <c r="B8" s="154"/>
      <c r="C8" s="155"/>
      <c r="D8" s="156"/>
      <c r="E8" s="153"/>
      <c r="F8" s="156"/>
      <c r="G8" s="153"/>
      <c r="H8" s="153"/>
      <c r="I8" s="155"/>
      <c r="J8" s="153"/>
      <c r="K8" s="153"/>
      <c r="L8" s="153"/>
      <c r="M8" s="153"/>
      <c r="N8" s="153"/>
      <c r="O8" s="153"/>
      <c r="P8" s="153"/>
      <c r="Q8" s="153"/>
      <c r="R8" s="153"/>
      <c r="S8" s="153"/>
      <c r="T8" s="153"/>
      <c r="U8" s="153"/>
      <c r="V8" s="153"/>
      <c r="W8" s="153"/>
      <c r="X8" s="319"/>
      <c r="Y8" s="319"/>
      <c r="Z8" s="153"/>
      <c r="AA8" s="153"/>
    </row>
    <row r="9" spans="1:30" ht="11.25" customHeight="1" x14ac:dyDescent="0.25">
      <c r="A9" s="153"/>
      <c r="B9" s="154"/>
      <c r="C9" s="155"/>
      <c r="D9" s="156"/>
      <c r="E9" s="153"/>
      <c r="F9" s="156"/>
      <c r="G9" s="153"/>
      <c r="H9" s="153"/>
      <c r="I9" s="155"/>
      <c r="J9" s="153"/>
      <c r="K9" s="153"/>
      <c r="L9" s="153"/>
      <c r="M9" s="153"/>
      <c r="N9" s="153"/>
      <c r="O9" s="153"/>
      <c r="P9" s="153"/>
      <c r="Q9" s="153"/>
      <c r="R9" s="153"/>
      <c r="S9" s="153"/>
      <c r="T9" s="153"/>
      <c r="U9" s="153"/>
      <c r="V9" s="153"/>
      <c r="W9" s="153"/>
      <c r="X9" s="319"/>
      <c r="Y9" s="319"/>
      <c r="Z9" s="153"/>
      <c r="AA9" s="153"/>
    </row>
    <row r="10" spans="1:30" ht="11.25" customHeight="1" x14ac:dyDescent="0.25">
      <c r="A10" s="153"/>
      <c r="B10" s="154"/>
      <c r="C10" s="155"/>
      <c r="D10" s="156"/>
      <c r="E10" s="153"/>
      <c r="F10" s="156"/>
      <c r="G10" s="153"/>
      <c r="H10" s="153"/>
      <c r="I10" s="155"/>
      <c r="J10" s="153"/>
      <c r="K10" s="153"/>
      <c r="L10" s="153"/>
      <c r="M10" s="153"/>
      <c r="N10" s="153"/>
      <c r="O10" s="153"/>
      <c r="P10" s="153"/>
      <c r="Q10" s="153"/>
      <c r="R10" s="153"/>
      <c r="S10" s="153"/>
      <c r="T10" s="320"/>
      <c r="U10" s="153"/>
      <c r="V10" s="153"/>
      <c r="W10" s="153"/>
      <c r="X10" s="319"/>
      <c r="Y10" s="319"/>
      <c r="Z10" s="153"/>
      <c r="AA10" s="153"/>
    </row>
    <row r="11" spans="1:30"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319"/>
      <c r="Y11" s="319"/>
      <c r="Z11" s="153"/>
      <c r="AA11" s="153"/>
    </row>
    <row r="12" spans="1:30"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319"/>
      <c r="Y12" s="319"/>
      <c r="Z12" s="153"/>
      <c r="AA12" s="153"/>
    </row>
    <row r="13" spans="1:30"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319"/>
      <c r="Y13" s="319"/>
      <c r="Z13" s="153"/>
      <c r="AA13" s="153"/>
    </row>
    <row r="14" spans="1:30"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319"/>
      <c r="Y14" s="319"/>
      <c r="Z14" s="153"/>
      <c r="AA14" s="153"/>
    </row>
    <row r="15" spans="1:30"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319"/>
      <c r="Y15" s="319"/>
      <c r="Z15" s="153"/>
      <c r="AA15" s="153"/>
    </row>
    <row r="16" spans="1:30"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319"/>
      <c r="Y16" s="319"/>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319"/>
      <c r="Y17" s="319"/>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319"/>
      <c r="Y18" s="319"/>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319"/>
      <c r="Y19" s="319"/>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319"/>
      <c r="Y20" s="319"/>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319"/>
      <c r="Y21" s="319"/>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319"/>
      <c r="Y22" s="319"/>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319"/>
      <c r="Y23" s="319"/>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319"/>
      <c r="Y24" s="319"/>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319"/>
      <c r="Y25" s="319"/>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319"/>
      <c r="Y26" s="319"/>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319"/>
      <c r="Y27" s="319"/>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319"/>
      <c r="Y28" s="319"/>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319"/>
      <c r="Y29" s="319"/>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319"/>
      <c r="Y30" s="319"/>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319"/>
      <c r="Y31" s="319"/>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319"/>
      <c r="Y32" s="319"/>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319"/>
      <c r="Y33" s="319"/>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319"/>
      <c r="Y34" s="319"/>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319"/>
      <c r="Y35" s="319"/>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319"/>
      <c r="Y36" s="319"/>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319"/>
      <c r="Y37" s="319"/>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319"/>
      <c r="Y38" s="319"/>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319"/>
      <c r="Y39" s="319"/>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319"/>
      <c r="Y40" s="319"/>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319"/>
      <c r="Y41" s="319"/>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319"/>
      <c r="Y42" s="319"/>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319"/>
      <c r="Y43" s="319"/>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319"/>
      <c r="Y44" s="319"/>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319"/>
      <c r="Y45" s="319"/>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319"/>
      <c r="Y46" s="319"/>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319"/>
      <c r="Y47" s="319"/>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319"/>
      <c r="Y48" s="319"/>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319"/>
      <c r="Y49" s="319"/>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319"/>
      <c r="Y50" s="319"/>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319"/>
      <c r="Y51" s="319"/>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319"/>
      <c r="Y52" s="319"/>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319"/>
      <c r="Y53" s="319"/>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319"/>
      <c r="Y54" s="319"/>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319"/>
      <c r="Y55" s="319"/>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319"/>
      <c r="Y56" s="319"/>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319"/>
      <c r="Y57" s="319"/>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319"/>
      <c r="Y58" s="319"/>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319"/>
      <c r="Y59" s="319"/>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319"/>
      <c r="Y60" s="319"/>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319"/>
      <c r="Y61" s="319"/>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319"/>
      <c r="Y62" s="319"/>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319"/>
      <c r="Y63" s="319"/>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319"/>
      <c r="Y64" s="319"/>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319"/>
      <c r="Y65" s="319"/>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319"/>
      <c r="Y66" s="319"/>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319"/>
      <c r="Y67" s="319"/>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319"/>
      <c r="Y68" s="319"/>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319"/>
      <c r="Y69" s="319"/>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319"/>
      <c r="Y70" s="319"/>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319"/>
      <c r="Y71" s="319"/>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319"/>
      <c r="Y72" s="319"/>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319"/>
      <c r="Y73" s="319"/>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319"/>
      <c r="Y74" s="319"/>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319"/>
      <c r="Y75" s="319"/>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319"/>
      <c r="Y76" s="319"/>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319"/>
      <c r="Y77" s="319"/>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319"/>
      <c r="Y78" s="319"/>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319"/>
      <c r="Y79" s="319"/>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319"/>
      <c r="Y80" s="319"/>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319"/>
      <c r="Y81" s="319"/>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319"/>
      <c r="Y82" s="319"/>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319"/>
      <c r="Y83" s="319"/>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319"/>
      <c r="Y84" s="319"/>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319"/>
      <c r="Y85" s="319"/>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319"/>
      <c r="Y86" s="319"/>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319"/>
      <c r="Y87" s="319"/>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319"/>
      <c r="Y88" s="319"/>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319"/>
      <c r="Y89" s="319"/>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319"/>
      <c r="Y90" s="319"/>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319"/>
      <c r="Y91" s="319"/>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319"/>
      <c r="Y92" s="319"/>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319"/>
      <c r="Y93" s="319"/>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319"/>
      <c r="Y94" s="319"/>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319"/>
      <c r="Y95" s="319"/>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319"/>
      <c r="Y96" s="319"/>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319"/>
      <c r="Y97" s="319"/>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319"/>
      <c r="Y98" s="319"/>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319"/>
      <c r="Y99" s="319"/>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319"/>
      <c r="Y100" s="319"/>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319"/>
      <c r="Y101" s="319"/>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319"/>
      <c r="Y102" s="319"/>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319"/>
      <c r="Y103" s="319"/>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319"/>
      <c r="Y104" s="319"/>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319"/>
      <c r="Y105" s="319"/>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319"/>
      <c r="Y106" s="319"/>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319"/>
      <c r="Y107" s="319"/>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319"/>
      <c r="Y108" s="319"/>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319"/>
      <c r="Y109" s="319"/>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319"/>
      <c r="Y110" s="319"/>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319"/>
      <c r="Y111" s="319"/>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319"/>
      <c r="Y112" s="319"/>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319"/>
      <c r="Y113" s="319"/>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319"/>
      <c r="Y114" s="319"/>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319"/>
      <c r="Y115" s="319"/>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319"/>
      <c r="Y116" s="319"/>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319"/>
      <c r="Y117" s="319"/>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319"/>
      <c r="Y118" s="319"/>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319"/>
      <c r="Y119" s="319"/>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319"/>
      <c r="Y120" s="319"/>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319"/>
      <c r="Y121" s="319"/>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319"/>
      <c r="Y122" s="319"/>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319"/>
      <c r="Y123" s="319"/>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319"/>
      <c r="Y124" s="319"/>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319"/>
      <c r="Y125" s="319"/>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319"/>
      <c r="Y126" s="319"/>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319"/>
      <c r="Y127" s="319"/>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319"/>
      <c r="Y128" s="319"/>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319"/>
      <c r="Y129" s="319"/>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319"/>
      <c r="Y130" s="319"/>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319"/>
      <c r="Y131" s="319"/>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319"/>
      <c r="Y132" s="319"/>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319"/>
      <c r="Y133" s="319"/>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319"/>
      <c r="Y134" s="319"/>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319"/>
      <c r="Y135" s="319"/>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319"/>
      <c r="Y136" s="319"/>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319"/>
      <c r="Y137" s="319"/>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319"/>
      <c r="Y138" s="319"/>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319"/>
      <c r="Y139" s="319"/>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319"/>
      <c r="Y140" s="319"/>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319"/>
      <c r="Y141" s="319"/>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319"/>
      <c r="Y142" s="319"/>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319"/>
      <c r="Y143" s="319"/>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319"/>
      <c r="Y144" s="319"/>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319"/>
      <c r="Y145" s="319"/>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319"/>
      <c r="Y146" s="319"/>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319"/>
      <c r="Y147" s="319"/>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319"/>
      <c r="Y148" s="319"/>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319"/>
      <c r="Y149" s="319"/>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319"/>
      <c r="Y150" s="319"/>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319"/>
      <c r="Y151" s="319"/>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319"/>
      <c r="Y152" s="319"/>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319"/>
      <c r="Y153" s="319"/>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319"/>
      <c r="Y154" s="319"/>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319"/>
      <c r="Y155" s="319"/>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319"/>
      <c r="Y156" s="319"/>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319"/>
      <c r="Y157" s="319"/>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319"/>
      <c r="Y158" s="319"/>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319"/>
      <c r="Y159" s="319"/>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319"/>
      <c r="Y160" s="319"/>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319"/>
      <c r="Y161" s="319"/>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319"/>
      <c r="Y162" s="319"/>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319"/>
      <c r="Y163" s="319"/>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319"/>
      <c r="Y164" s="319"/>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319"/>
      <c r="Y165" s="319"/>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319"/>
      <c r="Y166" s="319"/>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319"/>
      <c r="Y167" s="319"/>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319"/>
      <c r="Y168" s="319"/>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319"/>
      <c r="Y169" s="319"/>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319"/>
      <c r="Y170" s="319"/>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319"/>
      <c r="Y171" s="319"/>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319"/>
      <c r="Y172" s="319"/>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319"/>
      <c r="Y173" s="319"/>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319"/>
      <c r="Y174" s="319"/>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319"/>
      <c r="Y175" s="319"/>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319"/>
      <c r="Y176" s="319"/>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319"/>
      <c r="Y177" s="319"/>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319"/>
      <c r="Y178" s="319"/>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319"/>
      <c r="Y179" s="319"/>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319"/>
      <c r="Y180" s="319"/>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319"/>
      <c r="Y181" s="319"/>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319"/>
      <c r="Y182" s="319"/>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319"/>
      <c r="Y183" s="319"/>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319"/>
      <c r="Y184" s="319"/>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319"/>
      <c r="Y185" s="319"/>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319"/>
      <c r="Y186" s="319"/>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319"/>
      <c r="Y187" s="319"/>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319"/>
      <c r="Y188" s="319"/>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319"/>
      <c r="Y189" s="319"/>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319"/>
      <c r="Y190" s="319"/>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319"/>
      <c r="Y191" s="319"/>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319"/>
      <c r="Y192" s="319"/>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319"/>
      <c r="Y193" s="319"/>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319"/>
      <c r="Y194" s="319"/>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319"/>
      <c r="Y195" s="319"/>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319"/>
      <c r="Y196" s="319"/>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319"/>
      <c r="Y197" s="319"/>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319"/>
      <c r="Y198" s="319"/>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319"/>
      <c r="Y199" s="319"/>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319"/>
      <c r="Y200" s="319"/>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319"/>
      <c r="Y201" s="319"/>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319"/>
      <c r="Y202" s="319"/>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319"/>
      <c r="Y203" s="319"/>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319"/>
      <c r="Y204" s="319"/>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319"/>
      <c r="Y205" s="319"/>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319"/>
      <c r="Y206" s="319"/>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319"/>
      <c r="Y207" s="319"/>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319"/>
      <c r="Y208" s="319"/>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319"/>
      <c r="Y209" s="319"/>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319"/>
      <c r="Y210" s="319"/>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319"/>
      <c r="Y211" s="319"/>
      <c r="Z211" s="153"/>
      <c r="AA211" s="153"/>
    </row>
    <row r="212" spans="1:27" ht="15.75" customHeight="1" x14ac:dyDescent="0.25"/>
    <row r="213" spans="1:27" ht="15.75" customHeight="1" x14ac:dyDescent="0.25"/>
    <row r="214" spans="1:27" ht="15.75" customHeight="1" x14ac:dyDescent="0.25"/>
    <row r="215" spans="1:27" ht="15.75" customHeight="1" x14ac:dyDescent="0.25"/>
    <row r="216" spans="1:27" ht="15.75" customHeight="1" x14ac:dyDescent="0.25"/>
    <row r="217" spans="1:27" ht="15.75" customHeight="1" x14ac:dyDescent="0.25"/>
    <row r="218" spans="1:27" ht="15.75" customHeight="1" x14ac:dyDescent="0.25"/>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sheetData>
  <mergeCells count="4">
    <mergeCell ref="A1:J1"/>
    <mergeCell ref="K1:W1"/>
    <mergeCell ref="X1:Y1"/>
    <mergeCell ref="Z1:AB1"/>
  </mergeCells>
  <conditionalFormatting sqref="Z3:Z5">
    <cfRule type="containsText" dxfId="40" priority="1" operator="containsText" text="En avance">
      <formula>NOT(ISERROR(SEARCH(("En avance"),(Z3))))</formula>
    </cfRule>
    <cfRule type="containsText" dxfId="39" priority="2" operator="containsText" text="NO">
      <formula>NOT(ISERROR(SEARCH(("NO"),(Z3))))</formula>
    </cfRule>
    <cfRule type="containsText" dxfId="38" priority="3" operator="containsText" text="SI">
      <formula>NOT(ISERROR(SEARCH(("SI"),(Z3))))</formula>
    </cfRule>
    <cfRule type="containsText" dxfId="37" priority="4" operator="containsText" text="Medición inadecuada">
      <formula>NOT(ISERROR(SEARCH(("Medición inadecuada"),(Z3))))</formula>
    </cfRule>
  </conditionalFormatting>
  <hyperlinks>
    <hyperlink ref="W3" r:id="rId1" xr:uid="{00000000-0004-0000-0700-000000000000}"/>
    <hyperlink ref="W4" r:id="rId2" xr:uid="{00000000-0004-0000-0700-000001000000}"/>
    <hyperlink ref="W5" r:id="rId3" xr:uid="{00000000-0004-0000-07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700-000000000000}">
          <x14:formula1>
            <xm:f>Listados!$F$2:$F$6</xm:f>
          </x14:formula1>
          <xm:sqref>Z3:Z5</xm:sqref>
        </x14:dataValidation>
        <x14:dataValidation type="list" allowBlank="1" showErrorMessage="1" xr:uid="{00000000-0002-0000-0700-000001000000}">
          <x14:formula1>
            <xm:f>Listados!$D$2:$D$5</xm:f>
          </x14:formula1>
          <xm:sqref>E3:E5</xm:sqref>
        </x14:dataValidation>
        <x14:dataValidation type="list" allowBlank="1" showErrorMessage="1" xr:uid="{00000000-0002-0000-0700-000002000000}">
          <x14:formula1>
            <xm:f>Listados!$A$2:$A$18</xm:f>
          </x14:formula1>
          <xm:sqref>A3:A5</xm:sqref>
        </x14:dataValidation>
        <x14:dataValidation type="list" allowBlank="1" showErrorMessage="1" xr:uid="{00000000-0002-0000-0700-000003000000}">
          <x14:formula1>
            <xm:f>Listados!$B$2:$B$30</xm:f>
          </x14:formula1>
          <xm:sqref>B3:B5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995"/>
  <sheetViews>
    <sheetView workbookViewId="0"/>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1.453125" customWidth="1"/>
    <col min="10" max="10" width="13.6328125" customWidth="1"/>
    <col min="11" max="11" width="5.1796875" customWidth="1"/>
    <col min="12" max="12" width="5.08984375" customWidth="1"/>
    <col min="13" max="13" width="4.6328125" customWidth="1"/>
    <col min="14" max="14" width="5.36328125" customWidth="1"/>
    <col min="15" max="15" width="3.453125" customWidth="1"/>
    <col min="16" max="16" width="5.6328125" customWidth="1"/>
    <col min="17" max="17" width="4.08984375" customWidth="1"/>
    <col min="18" max="18" width="4.1796875" customWidth="1"/>
    <col min="19" max="19" width="4.08984375" customWidth="1"/>
    <col min="20" max="20" width="4.54296875" customWidth="1"/>
    <col min="21" max="21" width="4.6328125" customWidth="1"/>
    <col min="22" max="22" width="3.453125" customWidth="1"/>
    <col min="23" max="23" width="15.90625" customWidth="1"/>
    <col min="24" max="24" width="12" customWidth="1"/>
    <col min="25" max="25" width="54.54296875" customWidth="1"/>
    <col min="26" max="26" width="16.90625" customWidth="1"/>
    <col min="27" max="27" width="12.1796875" customWidth="1"/>
    <col min="28" max="28" width="37" customWidth="1"/>
  </cols>
  <sheetData>
    <row r="1" spans="1:28"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8" t="s">
        <v>688</v>
      </c>
      <c r="Y1" s="579"/>
      <c r="Z1" s="575" t="s">
        <v>110</v>
      </c>
      <c r="AA1" s="576"/>
      <c r="AB1" s="577"/>
    </row>
    <row r="2" spans="1:28" ht="102"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321" t="s">
        <v>131</v>
      </c>
      <c r="W2" s="245" t="s">
        <v>132</v>
      </c>
      <c r="X2" s="246" t="s">
        <v>134</v>
      </c>
      <c r="Y2" s="247" t="s">
        <v>689</v>
      </c>
      <c r="Z2" s="322" t="s">
        <v>133</v>
      </c>
      <c r="AA2" s="323" t="s">
        <v>134</v>
      </c>
      <c r="AB2" s="324" t="s">
        <v>135</v>
      </c>
    </row>
    <row r="3" spans="1:28" ht="223.5" customHeight="1" x14ac:dyDescent="0.25">
      <c r="A3" s="59" t="s">
        <v>49</v>
      </c>
      <c r="B3" s="59" t="s">
        <v>63</v>
      </c>
      <c r="C3" s="96" t="s">
        <v>690</v>
      </c>
      <c r="D3" s="62" t="s">
        <v>691</v>
      </c>
      <c r="E3" s="60" t="s">
        <v>14</v>
      </c>
      <c r="F3" s="62" t="s">
        <v>692</v>
      </c>
      <c r="G3" s="58" t="s">
        <v>139</v>
      </c>
      <c r="H3" s="58" t="s">
        <v>277</v>
      </c>
      <c r="I3" s="59" t="s">
        <v>197</v>
      </c>
      <c r="J3" s="96" t="s">
        <v>693</v>
      </c>
      <c r="K3" s="325"/>
      <c r="L3" s="325"/>
      <c r="M3" s="326">
        <f>AVERAGE(M4:M7)</f>
        <v>0.29643317230273752</v>
      </c>
      <c r="N3" s="325"/>
      <c r="O3" s="325"/>
      <c r="P3" s="78">
        <f>AVERAGE(P4:P7)</f>
        <v>0.37263317230273751</v>
      </c>
      <c r="Q3" s="325"/>
      <c r="R3" s="325"/>
      <c r="S3" s="327">
        <f>AVERAGE(S4:S7)</f>
        <v>0.65245925925925929</v>
      </c>
      <c r="T3" s="325"/>
      <c r="U3" s="325"/>
      <c r="V3" s="78">
        <f>AVERAGE(V4:V7)</f>
        <v>0.93970925925925919</v>
      </c>
      <c r="W3" s="328" t="s">
        <v>694</v>
      </c>
      <c r="X3" s="329">
        <v>46022</v>
      </c>
      <c r="Y3" s="59" t="s">
        <v>695</v>
      </c>
      <c r="Z3" s="258"/>
      <c r="AA3" s="274"/>
      <c r="AB3" s="59"/>
    </row>
    <row r="4" spans="1:28" ht="409.6" x14ac:dyDescent="0.25">
      <c r="A4" s="59" t="s">
        <v>49</v>
      </c>
      <c r="B4" s="59" t="s">
        <v>63</v>
      </c>
      <c r="C4" s="96" t="s">
        <v>696</v>
      </c>
      <c r="D4" s="62" t="s">
        <v>697</v>
      </c>
      <c r="E4" s="60" t="s">
        <v>14</v>
      </c>
      <c r="F4" s="62" t="s">
        <v>698</v>
      </c>
      <c r="G4" s="58" t="s">
        <v>139</v>
      </c>
      <c r="H4" s="58" t="s">
        <v>699</v>
      </c>
      <c r="I4" s="59" t="s">
        <v>700</v>
      </c>
      <c r="J4" s="96" t="s">
        <v>701</v>
      </c>
      <c r="K4" s="325"/>
      <c r="L4" s="325"/>
      <c r="M4" s="326">
        <f>1/25</f>
        <v>0.04</v>
      </c>
      <c r="N4" s="325"/>
      <c r="O4" s="325"/>
      <c r="P4" s="78">
        <f>21.9%+M4</f>
        <v>0.25899999999999995</v>
      </c>
      <c r="Q4" s="325"/>
      <c r="R4" s="325"/>
      <c r="S4" s="330">
        <f>P4+14%</f>
        <v>0.39899999999999997</v>
      </c>
      <c r="T4" s="325"/>
      <c r="U4" s="325"/>
      <c r="V4" s="64">
        <f>60%+S4</f>
        <v>0.99899999999999989</v>
      </c>
      <c r="W4" s="279" t="s">
        <v>702</v>
      </c>
      <c r="X4" s="331">
        <v>46022</v>
      </c>
      <c r="Y4" s="59" t="s">
        <v>703</v>
      </c>
      <c r="Z4" s="258"/>
      <c r="AA4" s="274"/>
      <c r="AB4" s="59"/>
    </row>
    <row r="5" spans="1:28" ht="409.5" customHeight="1" x14ac:dyDescent="0.25">
      <c r="A5" s="59" t="s">
        <v>49</v>
      </c>
      <c r="B5" s="59" t="s">
        <v>63</v>
      </c>
      <c r="C5" s="96" t="s">
        <v>704</v>
      </c>
      <c r="D5" s="62" t="s">
        <v>705</v>
      </c>
      <c r="E5" s="60" t="s">
        <v>14</v>
      </c>
      <c r="F5" s="62" t="s">
        <v>706</v>
      </c>
      <c r="G5" s="58" t="s">
        <v>139</v>
      </c>
      <c r="H5" s="58" t="s">
        <v>699</v>
      </c>
      <c r="I5" s="59" t="s">
        <v>700</v>
      </c>
      <c r="J5" s="96" t="s">
        <v>707</v>
      </c>
      <c r="K5" s="325"/>
      <c r="L5" s="325"/>
      <c r="M5" s="326">
        <f>1/27</f>
        <v>3.7037037037037035E-2</v>
      </c>
      <c r="N5" s="325"/>
      <c r="O5" s="325"/>
      <c r="P5" s="75">
        <f>14.58%+M5</f>
        <v>0.18283703703703705</v>
      </c>
      <c r="Q5" s="325"/>
      <c r="R5" s="325"/>
      <c r="S5" s="332">
        <f>31.8%+P5</f>
        <v>0.50083703703703708</v>
      </c>
      <c r="T5" s="325"/>
      <c r="U5" s="325"/>
      <c r="V5" s="64">
        <f>35.9%+S5</f>
        <v>0.85983703703703707</v>
      </c>
      <c r="W5" s="279" t="s">
        <v>708</v>
      </c>
      <c r="X5" s="331">
        <v>46022</v>
      </c>
      <c r="Y5" s="59" t="s">
        <v>709</v>
      </c>
      <c r="Z5" s="258"/>
      <c r="AA5" s="274"/>
      <c r="AB5" s="62"/>
    </row>
    <row r="6" spans="1:28" ht="263.25" customHeight="1" x14ac:dyDescent="0.25">
      <c r="A6" s="59" t="s">
        <v>49</v>
      </c>
      <c r="B6" s="59" t="s">
        <v>63</v>
      </c>
      <c r="C6" s="96" t="s">
        <v>710</v>
      </c>
      <c r="D6" s="62" t="s">
        <v>711</v>
      </c>
      <c r="E6" s="60" t="s">
        <v>14</v>
      </c>
      <c r="F6" s="62" t="s">
        <v>712</v>
      </c>
      <c r="G6" s="58" t="s">
        <v>139</v>
      </c>
      <c r="H6" s="58" t="s">
        <v>699</v>
      </c>
      <c r="I6" s="59" t="s">
        <v>197</v>
      </c>
      <c r="J6" s="96" t="s">
        <v>713</v>
      </c>
      <c r="K6" s="325"/>
      <c r="L6" s="325"/>
      <c r="M6" s="278">
        <f>1/1</f>
        <v>1</v>
      </c>
      <c r="N6" s="325"/>
      <c r="O6" s="325"/>
      <c r="P6" s="64">
        <v>0.5</v>
      </c>
      <c r="Q6" s="333"/>
      <c r="R6" s="333"/>
      <c r="S6" s="64">
        <v>1</v>
      </c>
      <c r="T6" s="333"/>
      <c r="U6" s="333"/>
      <c r="V6" s="78">
        <v>1</v>
      </c>
      <c r="W6" s="334" t="s">
        <v>714</v>
      </c>
      <c r="X6" s="331">
        <v>46022</v>
      </c>
      <c r="Y6" s="59" t="s">
        <v>715</v>
      </c>
      <c r="Z6" s="258"/>
      <c r="AA6" s="274"/>
      <c r="AB6" s="62"/>
    </row>
    <row r="7" spans="1:28" ht="377.25" customHeight="1" x14ac:dyDescent="0.25">
      <c r="A7" s="59" t="s">
        <v>49</v>
      </c>
      <c r="B7" s="59" t="s">
        <v>63</v>
      </c>
      <c r="C7" s="96" t="s">
        <v>716</v>
      </c>
      <c r="D7" s="62" t="s">
        <v>717</v>
      </c>
      <c r="E7" s="60" t="s">
        <v>14</v>
      </c>
      <c r="F7" s="62" t="s">
        <v>718</v>
      </c>
      <c r="G7" s="58" t="s">
        <v>139</v>
      </c>
      <c r="H7" s="58" t="s">
        <v>699</v>
      </c>
      <c r="I7" s="59" t="s">
        <v>700</v>
      </c>
      <c r="J7" s="96" t="s">
        <v>719</v>
      </c>
      <c r="K7" s="325"/>
      <c r="L7" s="325"/>
      <c r="M7" s="327">
        <f>5/46</f>
        <v>0.10869565217391304</v>
      </c>
      <c r="N7" s="325"/>
      <c r="O7" s="325"/>
      <c r="P7" s="78">
        <f>M7+44%</f>
        <v>0.54869565217391303</v>
      </c>
      <c r="Q7" s="333"/>
      <c r="R7" s="333"/>
      <c r="S7" s="278">
        <v>0.71</v>
      </c>
      <c r="T7" s="333"/>
      <c r="U7" s="333"/>
      <c r="V7" s="78">
        <v>0.9</v>
      </c>
      <c r="W7" s="335" t="s">
        <v>720</v>
      </c>
      <c r="X7" s="331">
        <v>46022</v>
      </c>
      <c r="Y7" s="59" t="s">
        <v>721</v>
      </c>
      <c r="Z7" s="258"/>
      <c r="AA7" s="274"/>
      <c r="AB7" s="59"/>
    </row>
    <row r="8" spans="1:28" ht="149.25" customHeight="1" x14ac:dyDescent="0.25">
      <c r="A8" s="59" t="s">
        <v>49</v>
      </c>
      <c r="B8" s="59" t="s">
        <v>63</v>
      </c>
      <c r="C8" s="96" t="s">
        <v>722</v>
      </c>
      <c r="D8" s="62" t="s">
        <v>723</v>
      </c>
      <c r="E8" s="60" t="s">
        <v>14</v>
      </c>
      <c r="F8" s="62" t="s">
        <v>724</v>
      </c>
      <c r="G8" s="58" t="s">
        <v>725</v>
      </c>
      <c r="H8" s="58" t="s">
        <v>169</v>
      </c>
      <c r="I8" s="75" t="s">
        <v>628</v>
      </c>
      <c r="J8" s="96" t="s">
        <v>726</v>
      </c>
      <c r="K8" s="325"/>
      <c r="L8" s="325"/>
      <c r="M8" s="325"/>
      <c r="N8" s="325"/>
      <c r="O8" s="325"/>
      <c r="P8" s="336">
        <v>63.2</v>
      </c>
      <c r="Q8" s="333"/>
      <c r="R8" s="333"/>
      <c r="S8" s="333"/>
      <c r="T8" s="333"/>
      <c r="U8" s="333"/>
      <c r="V8" s="333"/>
      <c r="W8" s="337" t="s">
        <v>727</v>
      </c>
      <c r="X8" s="338">
        <v>46022</v>
      </c>
      <c r="Y8" s="339" t="s">
        <v>728</v>
      </c>
      <c r="Z8" s="258" t="s">
        <v>16</v>
      </c>
      <c r="AA8" s="274">
        <v>46048</v>
      </c>
      <c r="AB8" s="59" t="s">
        <v>729</v>
      </c>
    </row>
    <row r="9" spans="1:28" ht="11.25" customHeight="1" x14ac:dyDescent="0.25">
      <c r="A9" s="153">
        <f>COUNTA(A3:A8)</f>
        <v>6</v>
      </c>
      <c r="B9" s="154"/>
      <c r="C9" s="155"/>
      <c r="D9" s="156"/>
      <c r="E9" s="153"/>
      <c r="F9" s="156"/>
      <c r="G9" s="153"/>
      <c r="H9" s="153"/>
      <c r="I9" s="155"/>
      <c r="J9" s="153"/>
      <c r="K9" s="153"/>
      <c r="L9" s="153"/>
      <c r="M9" s="153"/>
      <c r="N9" s="153"/>
      <c r="O9" s="340"/>
      <c r="P9" s="153"/>
      <c r="Q9" s="153"/>
      <c r="R9" s="153"/>
      <c r="S9" s="153"/>
      <c r="T9" s="153"/>
      <c r="U9" s="153"/>
      <c r="V9" s="153"/>
      <c r="W9" s="153"/>
      <c r="X9" s="154"/>
      <c r="Y9" s="153"/>
      <c r="Z9" s="153"/>
      <c r="AA9" s="153"/>
      <c r="AB9" s="341"/>
    </row>
    <row r="10" spans="1:28" ht="11.25" customHeight="1" x14ac:dyDescent="0.25">
      <c r="A10" s="153"/>
      <c r="B10" s="154"/>
      <c r="C10" s="155"/>
      <c r="D10" s="156"/>
      <c r="E10" s="153"/>
      <c r="F10" s="156"/>
      <c r="G10" s="153"/>
      <c r="H10" s="153"/>
      <c r="I10" s="155"/>
      <c r="J10" s="153"/>
      <c r="K10" s="153"/>
      <c r="L10" s="153"/>
      <c r="M10" s="153"/>
      <c r="N10" s="153"/>
      <c r="O10" s="340"/>
      <c r="P10" s="342"/>
      <c r="Q10" s="153"/>
      <c r="R10" s="153"/>
      <c r="S10" s="153"/>
      <c r="T10" s="153"/>
      <c r="U10" s="153"/>
      <c r="V10" s="153"/>
      <c r="W10" s="153"/>
      <c r="X10" s="154"/>
      <c r="Y10" s="153"/>
      <c r="Z10" s="153"/>
      <c r="AA10" s="153"/>
      <c r="AB10" s="341"/>
    </row>
    <row r="11" spans="1:28" ht="11.25" customHeight="1" x14ac:dyDescent="0.25">
      <c r="A11" s="153"/>
      <c r="B11" s="154"/>
      <c r="C11" s="155"/>
      <c r="D11" s="156"/>
      <c r="E11" s="153"/>
      <c r="F11" s="156"/>
      <c r="G11" s="153"/>
      <c r="H11" s="153"/>
      <c r="I11" s="155"/>
      <c r="J11" s="153"/>
      <c r="K11" s="153"/>
      <c r="L11" s="153"/>
      <c r="M11" s="153"/>
      <c r="N11" s="153"/>
      <c r="O11" s="340"/>
      <c r="P11" s="153"/>
      <c r="Q11" s="153"/>
      <c r="R11" s="153"/>
      <c r="S11" s="153"/>
      <c r="T11" s="153"/>
      <c r="U11" s="153"/>
      <c r="V11" s="153"/>
      <c r="W11" s="153"/>
      <c r="X11" s="154"/>
      <c r="Y11" s="153"/>
      <c r="Z11" s="153"/>
      <c r="AA11" s="153"/>
      <c r="AB11" s="341"/>
    </row>
    <row r="12" spans="1:28" ht="11.25" customHeight="1" x14ac:dyDescent="0.25">
      <c r="A12" s="153"/>
      <c r="B12" s="154"/>
      <c r="C12" s="155"/>
      <c r="D12" s="156"/>
      <c r="E12" s="153"/>
      <c r="F12" s="156"/>
      <c r="G12" s="153"/>
      <c r="H12" s="153"/>
      <c r="I12" s="155"/>
      <c r="J12" s="153"/>
      <c r="K12" s="153"/>
      <c r="L12" s="153"/>
      <c r="M12" s="153"/>
      <c r="N12" s="153"/>
      <c r="O12" s="340"/>
      <c r="P12" s="153"/>
      <c r="Q12" s="153"/>
      <c r="R12" s="153"/>
      <c r="S12" s="153"/>
      <c r="T12" s="153"/>
      <c r="U12" s="153"/>
      <c r="V12" s="153"/>
      <c r="W12" s="153"/>
      <c r="X12" s="154"/>
      <c r="Y12" s="153"/>
      <c r="Z12" s="153"/>
      <c r="AA12" s="153"/>
      <c r="AB12" s="341"/>
    </row>
    <row r="13" spans="1:28" ht="11.25" customHeight="1" x14ac:dyDescent="0.25">
      <c r="A13" s="153"/>
      <c r="B13" s="154"/>
      <c r="C13" s="155"/>
      <c r="D13" s="156"/>
      <c r="E13" s="153"/>
      <c r="F13" s="156"/>
      <c r="G13" s="153"/>
      <c r="H13" s="153"/>
      <c r="I13" s="155"/>
      <c r="J13" s="153"/>
      <c r="K13" s="153"/>
      <c r="L13" s="153"/>
      <c r="M13" s="153"/>
      <c r="N13" s="153"/>
      <c r="O13" s="340"/>
      <c r="P13" s="153"/>
      <c r="Q13" s="153"/>
      <c r="R13" s="153"/>
      <c r="S13" s="153"/>
      <c r="T13" s="153"/>
      <c r="U13" s="153"/>
      <c r="V13" s="153"/>
      <c r="W13" s="153"/>
      <c r="X13" s="154"/>
      <c r="Y13" s="153"/>
      <c r="Z13" s="153"/>
      <c r="AA13" s="153"/>
      <c r="AB13" s="341"/>
    </row>
    <row r="14" spans="1:28"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4"/>
      <c r="Y14" s="153"/>
      <c r="Z14" s="153"/>
      <c r="AA14" s="153"/>
      <c r="AB14" s="341"/>
    </row>
    <row r="15" spans="1:28"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4"/>
      <c r="Y15" s="153"/>
      <c r="Z15" s="153"/>
      <c r="AA15" s="153"/>
      <c r="AB15" s="341"/>
    </row>
    <row r="16" spans="1:28"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4"/>
      <c r="Y16" s="153"/>
      <c r="Z16" s="153"/>
      <c r="AA16" s="153"/>
      <c r="AB16" s="341"/>
    </row>
    <row r="17" spans="1:28"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4"/>
      <c r="Y17" s="153"/>
      <c r="Z17" s="153"/>
      <c r="AA17" s="153"/>
      <c r="AB17" s="341"/>
    </row>
    <row r="18" spans="1:28"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4"/>
      <c r="Y18" s="153"/>
      <c r="Z18" s="153"/>
      <c r="AA18" s="153"/>
      <c r="AB18" s="341"/>
    </row>
    <row r="19" spans="1:28"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4"/>
      <c r="Y19" s="153"/>
      <c r="Z19" s="153"/>
      <c r="AA19" s="153"/>
      <c r="AB19" s="341"/>
    </row>
    <row r="20" spans="1:28"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4"/>
      <c r="Y20" s="153"/>
      <c r="Z20" s="153"/>
      <c r="AA20" s="153"/>
      <c r="AB20" s="341"/>
    </row>
    <row r="21" spans="1:28"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4"/>
      <c r="Y21" s="153"/>
      <c r="Z21" s="153"/>
      <c r="AA21" s="153"/>
      <c r="AB21" s="341"/>
    </row>
    <row r="22" spans="1:28"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4"/>
      <c r="Y22" s="153"/>
      <c r="Z22" s="153"/>
      <c r="AA22" s="153"/>
      <c r="AB22" s="341"/>
    </row>
    <row r="23" spans="1:28"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4"/>
      <c r="Y23" s="153"/>
      <c r="Z23" s="153"/>
      <c r="AA23" s="153"/>
      <c r="AB23" s="341"/>
    </row>
    <row r="24" spans="1:28"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4"/>
      <c r="Y24" s="153"/>
      <c r="Z24" s="153"/>
      <c r="AA24" s="153"/>
      <c r="AB24" s="341"/>
    </row>
    <row r="25" spans="1:28" ht="11.25" customHeight="1" x14ac:dyDescent="0.25">
      <c r="A25" s="153"/>
      <c r="B25" s="154"/>
      <c r="C25" s="155"/>
      <c r="D25" s="156"/>
      <c r="E25" s="153"/>
      <c r="F25" s="343"/>
      <c r="G25" s="153"/>
      <c r="H25" s="153"/>
      <c r="I25" s="155"/>
      <c r="J25" s="153"/>
      <c r="K25" s="153"/>
      <c r="L25" s="153"/>
      <c r="M25" s="153"/>
      <c r="N25" s="153"/>
      <c r="O25" s="153"/>
      <c r="P25" s="153"/>
      <c r="Q25" s="153"/>
      <c r="R25" s="153"/>
      <c r="S25" s="153"/>
      <c r="T25" s="153"/>
      <c r="U25" s="153"/>
      <c r="V25" s="153"/>
      <c r="W25" s="153"/>
      <c r="X25" s="154"/>
      <c r="Y25" s="153"/>
      <c r="Z25" s="153"/>
      <c r="AA25" s="153"/>
      <c r="AB25" s="341"/>
    </row>
    <row r="26" spans="1:28" ht="11.25" customHeight="1" x14ac:dyDescent="0.25">
      <c r="A26" s="153"/>
      <c r="B26" s="154"/>
      <c r="C26" s="155"/>
      <c r="D26" s="156"/>
      <c r="E26" s="153"/>
      <c r="F26" s="343"/>
      <c r="G26" s="153"/>
      <c r="H26" s="153"/>
      <c r="I26" s="155"/>
      <c r="J26" s="153"/>
      <c r="K26" s="153"/>
      <c r="L26" s="153"/>
      <c r="M26" s="153"/>
      <c r="N26" s="153"/>
      <c r="O26" s="153"/>
      <c r="P26" s="153"/>
      <c r="Q26" s="153"/>
      <c r="R26" s="153"/>
      <c r="S26" s="153"/>
      <c r="T26" s="153"/>
      <c r="U26" s="153"/>
      <c r="V26" s="153"/>
      <c r="W26" s="153"/>
      <c r="X26" s="154"/>
      <c r="Y26" s="153"/>
      <c r="Z26" s="153"/>
      <c r="AA26" s="153"/>
      <c r="AB26" s="341"/>
    </row>
    <row r="27" spans="1:28" ht="11.25" customHeight="1" x14ac:dyDescent="0.25">
      <c r="A27" s="153"/>
      <c r="B27" s="154"/>
      <c r="C27" s="155"/>
      <c r="D27" s="156"/>
      <c r="E27" s="153"/>
      <c r="F27" s="343"/>
      <c r="G27" s="153"/>
      <c r="H27" s="153"/>
      <c r="I27" s="155"/>
      <c r="J27" s="153"/>
      <c r="K27" s="153"/>
      <c r="L27" s="153"/>
      <c r="M27" s="153"/>
      <c r="N27" s="153"/>
      <c r="O27" s="153"/>
      <c r="P27" s="153"/>
      <c r="Q27" s="153"/>
      <c r="R27" s="153"/>
      <c r="S27" s="153"/>
      <c r="T27" s="153"/>
      <c r="U27" s="153"/>
      <c r="V27" s="153"/>
      <c r="W27" s="153"/>
      <c r="X27" s="154"/>
      <c r="Y27" s="153"/>
      <c r="Z27" s="153"/>
      <c r="AA27" s="153"/>
      <c r="AB27" s="341"/>
    </row>
    <row r="28" spans="1:28" ht="11.25" customHeight="1" x14ac:dyDescent="0.25">
      <c r="A28" s="153"/>
      <c r="B28" s="154"/>
      <c r="C28" s="155"/>
      <c r="D28" s="156"/>
      <c r="E28" s="153"/>
      <c r="F28" s="343"/>
      <c r="G28" s="153"/>
      <c r="H28" s="153"/>
      <c r="I28" s="155"/>
      <c r="J28" s="153"/>
      <c r="K28" s="153"/>
      <c r="L28" s="153"/>
      <c r="M28" s="153"/>
      <c r="N28" s="153"/>
      <c r="O28" s="153"/>
      <c r="P28" s="153"/>
      <c r="Q28" s="153"/>
      <c r="R28" s="153"/>
      <c r="S28" s="153"/>
      <c r="T28" s="153"/>
      <c r="U28" s="153"/>
      <c r="V28" s="153"/>
      <c r="W28" s="153"/>
      <c r="X28" s="154"/>
      <c r="Y28" s="153"/>
      <c r="Z28" s="153"/>
      <c r="AA28" s="153"/>
      <c r="AB28" s="341"/>
    </row>
    <row r="29" spans="1:28"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4"/>
      <c r="Y29" s="153"/>
      <c r="Z29" s="153"/>
      <c r="AA29" s="153"/>
      <c r="AB29" s="341"/>
    </row>
    <row r="30" spans="1:28"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4"/>
      <c r="Y30" s="153"/>
      <c r="Z30" s="153"/>
      <c r="AA30" s="153"/>
      <c r="AB30" s="341"/>
    </row>
    <row r="31" spans="1:28"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4"/>
      <c r="Y31" s="153"/>
      <c r="Z31" s="153"/>
      <c r="AA31" s="153"/>
      <c r="AB31" s="341"/>
    </row>
    <row r="32" spans="1:28"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4"/>
      <c r="Y32" s="153"/>
      <c r="Z32" s="153"/>
      <c r="AA32" s="153"/>
      <c r="AB32" s="341"/>
    </row>
    <row r="33" spans="1:28"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4"/>
      <c r="Y33" s="153"/>
      <c r="Z33" s="153"/>
      <c r="AA33" s="153"/>
      <c r="AB33" s="341"/>
    </row>
    <row r="34" spans="1:28"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4"/>
      <c r="Y34" s="153"/>
      <c r="Z34" s="153"/>
      <c r="AA34" s="153"/>
      <c r="AB34" s="341"/>
    </row>
    <row r="35" spans="1:28"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4"/>
      <c r="Y35" s="153"/>
      <c r="Z35" s="153"/>
      <c r="AA35" s="153"/>
      <c r="AB35" s="341"/>
    </row>
    <row r="36" spans="1:28"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4"/>
      <c r="Y36" s="153"/>
      <c r="Z36" s="153"/>
      <c r="AA36" s="153"/>
      <c r="AB36" s="341"/>
    </row>
    <row r="37" spans="1:28"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4"/>
      <c r="Y37" s="153"/>
      <c r="Z37" s="153"/>
      <c r="AA37" s="153"/>
      <c r="AB37" s="341"/>
    </row>
    <row r="38" spans="1:28"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4"/>
      <c r="Y38" s="153"/>
      <c r="Z38" s="153"/>
      <c r="AA38" s="153"/>
      <c r="AB38" s="341"/>
    </row>
    <row r="39" spans="1:28"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4"/>
      <c r="Y39" s="153"/>
      <c r="Z39" s="153"/>
      <c r="AA39" s="153"/>
      <c r="AB39" s="341"/>
    </row>
    <row r="40" spans="1:28"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4"/>
      <c r="Y40" s="153"/>
      <c r="Z40" s="153"/>
      <c r="AA40" s="153"/>
      <c r="AB40" s="341"/>
    </row>
    <row r="41" spans="1:28"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4"/>
      <c r="Y41" s="153"/>
      <c r="Z41" s="153"/>
      <c r="AA41" s="153"/>
      <c r="AB41" s="341"/>
    </row>
    <row r="42" spans="1:28"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4"/>
      <c r="Y42" s="153"/>
      <c r="Z42" s="153"/>
      <c r="AA42" s="153"/>
      <c r="AB42" s="341"/>
    </row>
    <row r="43" spans="1:28"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4"/>
      <c r="Y43" s="153"/>
      <c r="Z43" s="153"/>
      <c r="AA43" s="153"/>
      <c r="AB43" s="341"/>
    </row>
    <row r="44" spans="1:28"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4"/>
      <c r="Y44" s="153"/>
      <c r="Z44" s="153"/>
      <c r="AA44" s="153"/>
      <c r="AB44" s="341"/>
    </row>
    <row r="45" spans="1:28"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4"/>
      <c r="Y45" s="153"/>
      <c r="Z45" s="153"/>
      <c r="AA45" s="153"/>
      <c r="AB45" s="341"/>
    </row>
    <row r="46" spans="1:28"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4"/>
      <c r="Y46" s="153"/>
      <c r="Z46" s="153"/>
      <c r="AA46" s="153"/>
      <c r="AB46" s="341"/>
    </row>
    <row r="47" spans="1:28"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4"/>
      <c r="Y47" s="153"/>
      <c r="Z47" s="153"/>
      <c r="AA47" s="153"/>
      <c r="AB47" s="341"/>
    </row>
    <row r="48" spans="1:28"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4"/>
      <c r="Y48" s="153"/>
      <c r="Z48" s="153"/>
      <c r="AA48" s="153"/>
      <c r="AB48" s="341"/>
    </row>
    <row r="49" spans="1:28"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4"/>
      <c r="Y49" s="153"/>
      <c r="Z49" s="153"/>
      <c r="AA49" s="153"/>
      <c r="AB49" s="341"/>
    </row>
    <row r="50" spans="1:28"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4"/>
      <c r="Y50" s="153"/>
      <c r="Z50" s="153"/>
      <c r="AA50" s="153"/>
      <c r="AB50" s="341"/>
    </row>
    <row r="51" spans="1:28"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4"/>
      <c r="Y51" s="153"/>
      <c r="Z51" s="153"/>
      <c r="AA51" s="153"/>
      <c r="AB51" s="341"/>
    </row>
    <row r="52" spans="1:28"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4"/>
      <c r="Y52" s="153"/>
      <c r="Z52" s="153"/>
      <c r="AA52" s="153"/>
      <c r="AB52" s="341"/>
    </row>
    <row r="53" spans="1:28"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4"/>
      <c r="Y53" s="153"/>
      <c r="Z53" s="153"/>
      <c r="AA53" s="153"/>
      <c r="AB53" s="341"/>
    </row>
    <row r="54" spans="1:28"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4"/>
      <c r="Y54" s="153"/>
      <c r="Z54" s="153"/>
      <c r="AA54" s="153"/>
      <c r="AB54" s="341"/>
    </row>
    <row r="55" spans="1:28"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4"/>
      <c r="Y55" s="153"/>
      <c r="Z55" s="153"/>
      <c r="AA55" s="153"/>
      <c r="AB55" s="341"/>
    </row>
    <row r="56" spans="1:28"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4"/>
      <c r="Y56" s="153"/>
      <c r="Z56" s="153"/>
      <c r="AA56" s="153"/>
      <c r="AB56" s="341"/>
    </row>
    <row r="57" spans="1:28"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4"/>
      <c r="Y57" s="153"/>
      <c r="Z57" s="153"/>
      <c r="AA57" s="153"/>
      <c r="AB57" s="341"/>
    </row>
    <row r="58" spans="1:28"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4"/>
      <c r="Y58" s="153"/>
      <c r="Z58" s="153"/>
      <c r="AA58" s="153"/>
      <c r="AB58" s="341"/>
    </row>
    <row r="59" spans="1:28"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4"/>
      <c r="Y59" s="153"/>
      <c r="Z59" s="153"/>
      <c r="AA59" s="153"/>
      <c r="AB59" s="341"/>
    </row>
    <row r="60" spans="1:28"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4"/>
      <c r="Y60" s="153"/>
      <c r="Z60" s="153"/>
      <c r="AA60" s="153"/>
      <c r="AB60" s="341"/>
    </row>
    <row r="61" spans="1:28"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4"/>
      <c r="Y61" s="153"/>
      <c r="Z61" s="153"/>
      <c r="AA61" s="153"/>
      <c r="AB61" s="341"/>
    </row>
    <row r="62" spans="1:28"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4"/>
      <c r="Y62" s="153"/>
      <c r="Z62" s="153"/>
      <c r="AA62" s="153"/>
      <c r="AB62" s="341"/>
    </row>
    <row r="63" spans="1:28"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4"/>
      <c r="Y63" s="153"/>
      <c r="Z63" s="153"/>
      <c r="AA63" s="153"/>
      <c r="AB63" s="341"/>
    </row>
    <row r="64" spans="1:28"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4"/>
      <c r="Y64" s="153"/>
      <c r="Z64" s="153"/>
      <c r="AA64" s="153"/>
      <c r="AB64" s="341"/>
    </row>
    <row r="65" spans="1:28"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4"/>
      <c r="Y65" s="153"/>
      <c r="Z65" s="153"/>
      <c r="AA65" s="153"/>
      <c r="AB65" s="341"/>
    </row>
    <row r="66" spans="1:28"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4"/>
      <c r="Y66" s="153"/>
      <c r="Z66" s="153"/>
      <c r="AA66" s="153"/>
      <c r="AB66" s="341"/>
    </row>
    <row r="67" spans="1:28"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4"/>
      <c r="Y67" s="153"/>
      <c r="Z67" s="153"/>
      <c r="AA67" s="153"/>
      <c r="AB67" s="341"/>
    </row>
    <row r="68" spans="1:28"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4"/>
      <c r="Y68" s="153"/>
      <c r="Z68" s="153"/>
      <c r="AA68" s="153"/>
      <c r="AB68" s="341"/>
    </row>
    <row r="69" spans="1:28"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4"/>
      <c r="Y69" s="153"/>
      <c r="Z69" s="153"/>
      <c r="AA69" s="153"/>
      <c r="AB69" s="341"/>
    </row>
    <row r="70" spans="1:28"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4"/>
      <c r="Y70" s="153"/>
      <c r="Z70" s="153"/>
      <c r="AA70" s="153"/>
      <c r="AB70" s="341"/>
    </row>
    <row r="71" spans="1:28"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4"/>
      <c r="Y71" s="153"/>
      <c r="Z71" s="153"/>
      <c r="AA71" s="153"/>
      <c r="AB71" s="341"/>
    </row>
    <row r="72" spans="1:28"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4"/>
      <c r="Y72" s="153"/>
      <c r="Z72" s="153"/>
      <c r="AA72" s="153"/>
      <c r="AB72" s="341"/>
    </row>
    <row r="73" spans="1:28"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4"/>
      <c r="Y73" s="153"/>
      <c r="Z73" s="153"/>
      <c r="AA73" s="153"/>
      <c r="AB73" s="341"/>
    </row>
    <row r="74" spans="1:28"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4"/>
      <c r="Y74" s="153"/>
      <c r="Z74" s="153"/>
      <c r="AA74" s="153"/>
      <c r="AB74" s="341"/>
    </row>
    <row r="75" spans="1:28"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4"/>
      <c r="Y75" s="153"/>
      <c r="Z75" s="153"/>
      <c r="AA75" s="153"/>
      <c r="AB75" s="341"/>
    </row>
    <row r="76" spans="1:28"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4"/>
      <c r="Y76" s="153"/>
      <c r="Z76" s="153"/>
      <c r="AA76" s="153"/>
      <c r="AB76" s="341"/>
    </row>
    <row r="77" spans="1:28"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4"/>
      <c r="Y77" s="153"/>
      <c r="Z77" s="153"/>
      <c r="AA77" s="153"/>
      <c r="AB77" s="341"/>
    </row>
    <row r="78" spans="1:28"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4"/>
      <c r="Y78" s="153"/>
      <c r="Z78" s="153"/>
      <c r="AA78" s="153"/>
      <c r="AB78" s="341"/>
    </row>
    <row r="79" spans="1:28"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4"/>
      <c r="Y79" s="153"/>
      <c r="Z79" s="153"/>
      <c r="AA79" s="153"/>
      <c r="AB79" s="341"/>
    </row>
    <row r="80" spans="1:28"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4"/>
      <c r="Y80" s="153"/>
      <c r="Z80" s="153"/>
      <c r="AA80" s="153"/>
      <c r="AB80" s="341"/>
    </row>
    <row r="81" spans="1:28"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4"/>
      <c r="Y81" s="153"/>
      <c r="Z81" s="153"/>
      <c r="AA81" s="153"/>
      <c r="AB81" s="341"/>
    </row>
    <row r="82" spans="1:28"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4"/>
      <c r="Y82" s="153"/>
      <c r="Z82" s="153"/>
      <c r="AA82" s="153"/>
      <c r="AB82" s="341"/>
    </row>
    <row r="83" spans="1:28"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4"/>
      <c r="Y83" s="153"/>
      <c r="Z83" s="153"/>
      <c r="AA83" s="153"/>
      <c r="AB83" s="341"/>
    </row>
    <row r="84" spans="1:28"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4"/>
      <c r="Y84" s="153"/>
      <c r="Z84" s="153"/>
      <c r="AA84" s="153"/>
      <c r="AB84" s="341"/>
    </row>
    <row r="85" spans="1:28"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4"/>
      <c r="Y85" s="153"/>
      <c r="Z85" s="153"/>
      <c r="AA85" s="153"/>
      <c r="AB85" s="341"/>
    </row>
    <row r="86" spans="1:28"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4"/>
      <c r="Y86" s="153"/>
      <c r="Z86" s="153"/>
      <c r="AA86" s="153"/>
      <c r="AB86" s="341"/>
    </row>
    <row r="87" spans="1:28"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4"/>
      <c r="Y87" s="153"/>
      <c r="Z87" s="153"/>
      <c r="AA87" s="153"/>
      <c r="AB87" s="341"/>
    </row>
    <row r="88" spans="1:28"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4"/>
      <c r="Y88" s="153"/>
      <c r="Z88" s="153"/>
      <c r="AA88" s="153"/>
      <c r="AB88" s="341"/>
    </row>
    <row r="89" spans="1:28"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4"/>
      <c r="Y89" s="153"/>
      <c r="Z89" s="153"/>
      <c r="AA89" s="153"/>
      <c r="AB89" s="341"/>
    </row>
    <row r="90" spans="1:28"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4"/>
      <c r="Y90" s="153"/>
      <c r="Z90" s="153"/>
      <c r="AA90" s="153"/>
      <c r="AB90" s="341"/>
    </row>
    <row r="91" spans="1:28"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4"/>
      <c r="Y91" s="153"/>
      <c r="Z91" s="153"/>
      <c r="AA91" s="153"/>
      <c r="AB91" s="341"/>
    </row>
    <row r="92" spans="1:28"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4"/>
      <c r="Y92" s="153"/>
      <c r="Z92" s="153"/>
      <c r="AA92" s="153"/>
      <c r="AB92" s="341"/>
    </row>
    <row r="93" spans="1:28"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4"/>
      <c r="Y93" s="153"/>
      <c r="Z93" s="153"/>
      <c r="AA93" s="153"/>
      <c r="AB93" s="341"/>
    </row>
    <row r="94" spans="1:28"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4"/>
      <c r="Y94" s="153"/>
      <c r="Z94" s="153"/>
      <c r="AA94" s="153"/>
      <c r="AB94" s="341"/>
    </row>
    <row r="95" spans="1:28"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4"/>
      <c r="Y95" s="153"/>
      <c r="Z95" s="153"/>
      <c r="AA95" s="153"/>
      <c r="AB95" s="341"/>
    </row>
    <row r="96" spans="1:28"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4"/>
      <c r="Y96" s="153"/>
      <c r="Z96" s="153"/>
      <c r="AA96" s="153"/>
      <c r="AB96" s="341"/>
    </row>
    <row r="97" spans="1:28"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4"/>
      <c r="Y97" s="153"/>
      <c r="Z97" s="153"/>
      <c r="AA97" s="153"/>
      <c r="AB97" s="341"/>
    </row>
    <row r="98" spans="1:28"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4"/>
      <c r="Y98" s="153"/>
      <c r="Z98" s="153"/>
      <c r="AA98" s="153"/>
      <c r="AB98" s="341"/>
    </row>
    <row r="99" spans="1:28"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4"/>
      <c r="Y99" s="153"/>
      <c r="Z99" s="153"/>
      <c r="AA99" s="153"/>
      <c r="AB99" s="341"/>
    </row>
    <row r="100" spans="1:28"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4"/>
      <c r="Y100" s="153"/>
      <c r="Z100" s="153"/>
      <c r="AA100" s="153"/>
      <c r="AB100" s="341"/>
    </row>
    <row r="101" spans="1:28"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4"/>
      <c r="Y101" s="153"/>
      <c r="Z101" s="153"/>
      <c r="AA101" s="153"/>
      <c r="AB101" s="341"/>
    </row>
    <row r="102" spans="1:28"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4"/>
      <c r="Y102" s="153"/>
      <c r="Z102" s="153"/>
      <c r="AA102" s="153"/>
      <c r="AB102" s="341"/>
    </row>
    <row r="103" spans="1:28"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4"/>
      <c r="Y103" s="153"/>
      <c r="Z103" s="153"/>
      <c r="AA103" s="153"/>
      <c r="AB103" s="341"/>
    </row>
    <row r="104" spans="1:28"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4"/>
      <c r="Y104" s="153"/>
      <c r="Z104" s="153"/>
      <c r="AA104" s="153"/>
      <c r="AB104" s="341"/>
    </row>
    <row r="105" spans="1:28"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4"/>
      <c r="Y105" s="153"/>
      <c r="Z105" s="153"/>
      <c r="AA105" s="153"/>
      <c r="AB105" s="341"/>
    </row>
    <row r="106" spans="1:28"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4"/>
      <c r="Y106" s="153"/>
      <c r="Z106" s="153"/>
      <c r="AA106" s="153"/>
      <c r="AB106" s="341"/>
    </row>
    <row r="107" spans="1:28"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4"/>
      <c r="Y107" s="153"/>
      <c r="Z107" s="153"/>
      <c r="AA107" s="153"/>
      <c r="AB107" s="341"/>
    </row>
    <row r="108" spans="1:28"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4"/>
      <c r="Y108" s="153"/>
      <c r="Z108" s="153"/>
      <c r="AA108" s="153"/>
      <c r="AB108" s="341"/>
    </row>
    <row r="109" spans="1:28"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4"/>
      <c r="Y109" s="153"/>
      <c r="Z109" s="153"/>
      <c r="AA109" s="153"/>
      <c r="AB109" s="341"/>
    </row>
    <row r="110" spans="1:28"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4"/>
      <c r="Y110" s="153"/>
      <c r="Z110" s="153"/>
      <c r="AA110" s="153"/>
      <c r="AB110" s="341"/>
    </row>
    <row r="111" spans="1:28"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4"/>
      <c r="Y111" s="153"/>
      <c r="Z111" s="153"/>
      <c r="AA111" s="153"/>
      <c r="AB111" s="341"/>
    </row>
    <row r="112" spans="1:28"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4"/>
      <c r="Y112" s="153"/>
      <c r="Z112" s="153"/>
      <c r="AA112" s="153"/>
      <c r="AB112" s="341"/>
    </row>
    <row r="113" spans="1:28"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4"/>
      <c r="Y113" s="153"/>
      <c r="Z113" s="153"/>
      <c r="AA113" s="153"/>
      <c r="AB113" s="341"/>
    </row>
    <row r="114" spans="1:28"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4"/>
      <c r="Y114" s="153"/>
      <c r="Z114" s="153"/>
      <c r="AA114" s="153"/>
      <c r="AB114" s="341"/>
    </row>
    <row r="115" spans="1:28"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4"/>
      <c r="Y115" s="153"/>
      <c r="Z115" s="153"/>
      <c r="AA115" s="153"/>
      <c r="AB115" s="341"/>
    </row>
    <row r="116" spans="1:28"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4"/>
      <c r="Y116" s="153"/>
      <c r="Z116" s="153"/>
      <c r="AA116" s="153"/>
      <c r="AB116" s="341"/>
    </row>
    <row r="117" spans="1:28"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4"/>
      <c r="Y117" s="153"/>
      <c r="Z117" s="153"/>
      <c r="AA117" s="153"/>
      <c r="AB117" s="341"/>
    </row>
    <row r="118" spans="1:28"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4"/>
      <c r="Y118" s="153"/>
      <c r="Z118" s="153"/>
      <c r="AA118" s="153"/>
      <c r="AB118" s="341"/>
    </row>
    <row r="119" spans="1:28"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4"/>
      <c r="Y119" s="153"/>
      <c r="Z119" s="153"/>
      <c r="AA119" s="153"/>
      <c r="AB119" s="341"/>
    </row>
    <row r="120" spans="1:28"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4"/>
      <c r="Y120" s="153"/>
      <c r="Z120" s="153"/>
      <c r="AA120" s="153"/>
      <c r="AB120" s="341"/>
    </row>
    <row r="121" spans="1:28"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4"/>
      <c r="Y121" s="153"/>
      <c r="Z121" s="153"/>
      <c r="AA121" s="153"/>
      <c r="AB121" s="341"/>
    </row>
    <row r="122" spans="1:28"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4"/>
      <c r="Y122" s="153"/>
      <c r="Z122" s="153"/>
      <c r="AA122" s="153"/>
      <c r="AB122" s="341"/>
    </row>
    <row r="123" spans="1:28"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4"/>
      <c r="Y123" s="153"/>
      <c r="Z123" s="153"/>
      <c r="AA123" s="153"/>
      <c r="AB123" s="341"/>
    </row>
    <row r="124" spans="1:28"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4"/>
      <c r="Y124" s="153"/>
      <c r="Z124" s="153"/>
      <c r="AA124" s="153"/>
      <c r="AB124" s="341"/>
    </row>
    <row r="125" spans="1:28"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4"/>
      <c r="Y125" s="153"/>
      <c r="Z125" s="153"/>
      <c r="AA125" s="153"/>
      <c r="AB125" s="341"/>
    </row>
    <row r="126" spans="1:28"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4"/>
      <c r="Y126" s="153"/>
      <c r="Z126" s="153"/>
      <c r="AA126" s="153"/>
      <c r="AB126" s="341"/>
    </row>
    <row r="127" spans="1:28"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4"/>
      <c r="Y127" s="153"/>
      <c r="Z127" s="153"/>
      <c r="AA127" s="153"/>
      <c r="AB127" s="341"/>
    </row>
    <row r="128" spans="1:28"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4"/>
      <c r="Y128" s="153"/>
      <c r="Z128" s="153"/>
      <c r="AA128" s="153"/>
      <c r="AB128" s="341"/>
    </row>
    <row r="129" spans="1:28"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4"/>
      <c r="Y129" s="153"/>
      <c r="Z129" s="153"/>
      <c r="AA129" s="153"/>
      <c r="AB129" s="341"/>
    </row>
    <row r="130" spans="1:28"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4"/>
      <c r="Y130" s="153"/>
      <c r="Z130" s="153"/>
      <c r="AA130" s="153"/>
      <c r="AB130" s="341"/>
    </row>
    <row r="131" spans="1:28"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4"/>
      <c r="Y131" s="153"/>
      <c r="Z131" s="153"/>
      <c r="AA131" s="153"/>
      <c r="AB131" s="341"/>
    </row>
    <row r="132" spans="1:28"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4"/>
      <c r="Y132" s="153"/>
      <c r="Z132" s="153"/>
      <c r="AA132" s="153"/>
      <c r="AB132" s="341"/>
    </row>
    <row r="133" spans="1:28"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4"/>
      <c r="Y133" s="153"/>
      <c r="Z133" s="153"/>
      <c r="AA133" s="153"/>
      <c r="AB133" s="341"/>
    </row>
    <row r="134" spans="1:28"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4"/>
      <c r="Y134" s="153"/>
      <c r="Z134" s="153"/>
      <c r="AA134" s="153"/>
      <c r="AB134" s="341"/>
    </row>
    <row r="135" spans="1:28"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4"/>
      <c r="Y135" s="153"/>
      <c r="Z135" s="153"/>
      <c r="AA135" s="153"/>
      <c r="AB135" s="341"/>
    </row>
    <row r="136" spans="1:28"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4"/>
      <c r="Y136" s="153"/>
      <c r="Z136" s="153"/>
      <c r="AA136" s="153"/>
      <c r="AB136" s="341"/>
    </row>
    <row r="137" spans="1:28"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4"/>
      <c r="Y137" s="153"/>
      <c r="Z137" s="153"/>
      <c r="AA137" s="153"/>
      <c r="AB137" s="341"/>
    </row>
    <row r="138" spans="1:28"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4"/>
      <c r="Y138" s="153"/>
      <c r="Z138" s="153"/>
      <c r="AA138" s="153"/>
      <c r="AB138" s="341"/>
    </row>
    <row r="139" spans="1:28"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4"/>
      <c r="Y139" s="153"/>
      <c r="Z139" s="153"/>
      <c r="AA139" s="153"/>
      <c r="AB139" s="341"/>
    </row>
    <row r="140" spans="1:28"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4"/>
      <c r="Y140" s="153"/>
      <c r="Z140" s="153"/>
      <c r="AA140" s="153"/>
      <c r="AB140" s="341"/>
    </row>
    <row r="141" spans="1:28"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4"/>
      <c r="Y141" s="153"/>
      <c r="Z141" s="153"/>
      <c r="AA141" s="153"/>
      <c r="AB141" s="341"/>
    </row>
    <row r="142" spans="1:28"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4"/>
      <c r="Y142" s="153"/>
      <c r="Z142" s="153"/>
      <c r="AA142" s="153"/>
      <c r="AB142" s="341"/>
    </row>
    <row r="143" spans="1:28"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4"/>
      <c r="Y143" s="153"/>
      <c r="Z143" s="153"/>
      <c r="AA143" s="153"/>
      <c r="AB143" s="341"/>
    </row>
    <row r="144" spans="1:28"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4"/>
      <c r="Y144" s="153"/>
      <c r="Z144" s="153"/>
      <c r="AA144" s="153"/>
      <c r="AB144" s="341"/>
    </row>
    <row r="145" spans="1:28"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4"/>
      <c r="Y145" s="153"/>
      <c r="Z145" s="153"/>
      <c r="AA145" s="153"/>
      <c r="AB145" s="341"/>
    </row>
    <row r="146" spans="1:28"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4"/>
      <c r="Y146" s="153"/>
      <c r="Z146" s="153"/>
      <c r="AA146" s="153"/>
      <c r="AB146" s="341"/>
    </row>
    <row r="147" spans="1:28"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4"/>
      <c r="Y147" s="153"/>
      <c r="Z147" s="153"/>
      <c r="AA147" s="153"/>
      <c r="AB147" s="341"/>
    </row>
    <row r="148" spans="1:28"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4"/>
      <c r="Y148" s="153"/>
      <c r="Z148" s="153"/>
      <c r="AA148" s="153"/>
      <c r="AB148" s="341"/>
    </row>
    <row r="149" spans="1:28"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4"/>
      <c r="Y149" s="153"/>
      <c r="Z149" s="153"/>
      <c r="AA149" s="153"/>
      <c r="AB149" s="341"/>
    </row>
    <row r="150" spans="1:28"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4"/>
      <c r="Y150" s="153"/>
      <c r="Z150" s="153"/>
      <c r="AA150" s="153"/>
      <c r="AB150" s="341"/>
    </row>
    <row r="151" spans="1:28"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4"/>
      <c r="Y151" s="153"/>
      <c r="Z151" s="153"/>
      <c r="AA151" s="153"/>
      <c r="AB151" s="341"/>
    </row>
    <row r="152" spans="1:28"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4"/>
      <c r="Y152" s="153"/>
      <c r="Z152" s="153"/>
      <c r="AA152" s="153"/>
      <c r="AB152" s="341"/>
    </row>
    <row r="153" spans="1:28"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4"/>
      <c r="Y153" s="153"/>
      <c r="Z153" s="153"/>
      <c r="AA153" s="153"/>
      <c r="AB153" s="341"/>
    </row>
    <row r="154" spans="1:28"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4"/>
      <c r="Y154" s="153"/>
      <c r="Z154" s="153"/>
      <c r="AA154" s="153"/>
      <c r="AB154" s="341"/>
    </row>
    <row r="155" spans="1:28"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4"/>
      <c r="Y155" s="153"/>
      <c r="Z155" s="153"/>
      <c r="AA155" s="153"/>
      <c r="AB155" s="341"/>
    </row>
    <row r="156" spans="1:28"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4"/>
      <c r="Y156" s="153"/>
      <c r="Z156" s="153"/>
      <c r="AA156" s="153"/>
      <c r="AB156" s="341"/>
    </row>
    <row r="157" spans="1:28"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4"/>
      <c r="Y157" s="153"/>
      <c r="Z157" s="153"/>
      <c r="AA157" s="153"/>
      <c r="AB157" s="341"/>
    </row>
    <row r="158" spans="1:28"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4"/>
      <c r="Y158" s="153"/>
      <c r="Z158" s="153"/>
      <c r="AA158" s="153"/>
      <c r="AB158" s="341"/>
    </row>
    <row r="159" spans="1:28"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4"/>
      <c r="Y159" s="153"/>
      <c r="Z159" s="153"/>
      <c r="AA159" s="153"/>
      <c r="AB159" s="341"/>
    </row>
    <row r="160" spans="1:28"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4"/>
      <c r="Y160" s="153"/>
      <c r="Z160" s="153"/>
      <c r="AA160" s="153"/>
      <c r="AB160" s="341"/>
    </row>
    <row r="161" spans="1:28"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4"/>
      <c r="Y161" s="153"/>
      <c r="Z161" s="153"/>
      <c r="AA161" s="153"/>
      <c r="AB161" s="341"/>
    </row>
    <row r="162" spans="1:28"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4"/>
      <c r="Y162" s="153"/>
      <c r="Z162" s="153"/>
      <c r="AA162" s="153"/>
      <c r="AB162" s="341"/>
    </row>
    <row r="163" spans="1:28"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4"/>
      <c r="Y163" s="153"/>
      <c r="Z163" s="153"/>
      <c r="AA163" s="153"/>
      <c r="AB163" s="341"/>
    </row>
    <row r="164" spans="1:28"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4"/>
      <c r="Y164" s="153"/>
      <c r="Z164" s="153"/>
      <c r="AA164" s="153"/>
      <c r="AB164" s="341"/>
    </row>
    <row r="165" spans="1:28"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4"/>
      <c r="Y165" s="153"/>
      <c r="Z165" s="153"/>
      <c r="AA165" s="153"/>
      <c r="AB165" s="341"/>
    </row>
    <row r="166" spans="1:28"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4"/>
      <c r="Y166" s="153"/>
      <c r="Z166" s="153"/>
      <c r="AA166" s="153"/>
      <c r="AB166" s="341"/>
    </row>
    <row r="167" spans="1:28"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4"/>
      <c r="Y167" s="153"/>
      <c r="Z167" s="153"/>
      <c r="AA167" s="153"/>
      <c r="AB167" s="341"/>
    </row>
    <row r="168" spans="1:28"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4"/>
      <c r="Y168" s="153"/>
      <c r="Z168" s="153"/>
      <c r="AA168" s="153"/>
      <c r="AB168" s="341"/>
    </row>
    <row r="169" spans="1:28"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4"/>
      <c r="Y169" s="153"/>
      <c r="Z169" s="153"/>
      <c r="AA169" s="153"/>
      <c r="AB169" s="341"/>
    </row>
    <row r="170" spans="1:28"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4"/>
      <c r="Y170" s="153"/>
      <c r="Z170" s="153"/>
      <c r="AA170" s="153"/>
      <c r="AB170" s="341"/>
    </row>
    <row r="171" spans="1:28"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4"/>
      <c r="Y171" s="153"/>
      <c r="Z171" s="153"/>
      <c r="AA171" s="153"/>
      <c r="AB171" s="341"/>
    </row>
    <row r="172" spans="1:28"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4"/>
      <c r="Y172" s="153"/>
      <c r="Z172" s="153"/>
      <c r="AA172" s="153"/>
      <c r="AB172" s="341"/>
    </row>
    <row r="173" spans="1:28"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4"/>
      <c r="Y173" s="153"/>
      <c r="Z173" s="153"/>
      <c r="AA173" s="153"/>
      <c r="AB173" s="341"/>
    </row>
    <row r="174" spans="1:28"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4"/>
      <c r="Y174" s="153"/>
      <c r="Z174" s="153"/>
      <c r="AA174" s="153"/>
      <c r="AB174" s="341"/>
    </row>
    <row r="175" spans="1:28"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4"/>
      <c r="Y175" s="153"/>
      <c r="Z175" s="153"/>
      <c r="AA175" s="153"/>
      <c r="AB175" s="341"/>
    </row>
    <row r="176" spans="1:28"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4"/>
      <c r="Y176" s="153"/>
      <c r="Z176" s="153"/>
      <c r="AA176" s="153"/>
      <c r="AB176" s="341"/>
    </row>
    <row r="177" spans="1:28"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4"/>
      <c r="Y177" s="153"/>
      <c r="Z177" s="153"/>
      <c r="AA177" s="153"/>
      <c r="AB177" s="341"/>
    </row>
    <row r="178" spans="1:28"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4"/>
      <c r="Y178" s="153"/>
      <c r="Z178" s="153"/>
      <c r="AA178" s="153"/>
      <c r="AB178" s="341"/>
    </row>
    <row r="179" spans="1:28"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4"/>
      <c r="Y179" s="153"/>
      <c r="Z179" s="153"/>
      <c r="AA179" s="153"/>
      <c r="AB179" s="341"/>
    </row>
    <row r="180" spans="1:28"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4"/>
      <c r="Y180" s="153"/>
      <c r="Z180" s="153"/>
      <c r="AA180" s="153"/>
      <c r="AB180" s="341"/>
    </row>
    <row r="181" spans="1:28"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4"/>
      <c r="Y181" s="153"/>
      <c r="Z181" s="153"/>
      <c r="AA181" s="153"/>
      <c r="AB181" s="341"/>
    </row>
    <row r="182" spans="1:28"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4"/>
      <c r="Y182" s="153"/>
      <c r="Z182" s="153"/>
      <c r="AA182" s="153"/>
      <c r="AB182" s="341"/>
    </row>
    <row r="183" spans="1:28"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4"/>
      <c r="Y183" s="153"/>
      <c r="Z183" s="153"/>
      <c r="AA183" s="153"/>
      <c r="AB183" s="341"/>
    </row>
    <row r="184" spans="1:28"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4"/>
      <c r="Y184" s="153"/>
      <c r="Z184" s="153"/>
      <c r="AA184" s="153"/>
      <c r="AB184" s="341"/>
    </row>
    <row r="185" spans="1:28"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4"/>
      <c r="Y185" s="153"/>
      <c r="Z185" s="153"/>
      <c r="AA185" s="153"/>
      <c r="AB185" s="341"/>
    </row>
    <row r="186" spans="1:28"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4"/>
      <c r="Y186" s="153"/>
      <c r="Z186" s="153"/>
      <c r="AA186" s="153"/>
      <c r="AB186" s="341"/>
    </row>
    <row r="187" spans="1:28"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4"/>
      <c r="Y187" s="153"/>
      <c r="Z187" s="153"/>
      <c r="AA187" s="153"/>
      <c r="AB187" s="341"/>
    </row>
    <row r="188" spans="1:28"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4"/>
      <c r="Y188" s="153"/>
      <c r="Z188" s="153"/>
      <c r="AA188" s="153"/>
      <c r="AB188" s="341"/>
    </row>
    <row r="189" spans="1:28"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4"/>
      <c r="Y189" s="153"/>
      <c r="Z189" s="153"/>
      <c r="AA189" s="153"/>
      <c r="AB189" s="341"/>
    </row>
    <row r="190" spans="1:28"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4"/>
      <c r="Y190" s="153"/>
      <c r="Z190" s="153"/>
      <c r="AA190" s="153"/>
      <c r="AB190" s="341"/>
    </row>
    <row r="191" spans="1:28"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4"/>
      <c r="Y191" s="153"/>
      <c r="Z191" s="153"/>
      <c r="AA191" s="153"/>
      <c r="AB191" s="341"/>
    </row>
    <row r="192" spans="1:28"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4"/>
      <c r="Y192" s="153"/>
      <c r="Z192" s="153"/>
      <c r="AA192" s="153"/>
      <c r="AB192" s="341"/>
    </row>
    <row r="193" spans="1:28"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4"/>
      <c r="Y193" s="153"/>
      <c r="Z193" s="153"/>
      <c r="AA193" s="153"/>
      <c r="AB193" s="341"/>
    </row>
    <row r="194" spans="1:28"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4"/>
      <c r="Y194" s="153"/>
      <c r="Z194" s="153"/>
      <c r="AA194" s="153"/>
      <c r="AB194" s="341"/>
    </row>
    <row r="195" spans="1:28"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4"/>
      <c r="Y195" s="153"/>
      <c r="Z195" s="153"/>
      <c r="AA195" s="153"/>
      <c r="AB195" s="341"/>
    </row>
    <row r="196" spans="1:28"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4"/>
      <c r="Y196" s="153"/>
      <c r="Z196" s="153"/>
      <c r="AA196" s="153"/>
      <c r="AB196" s="341"/>
    </row>
    <row r="197" spans="1:28"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4"/>
      <c r="Y197" s="153"/>
      <c r="Z197" s="153"/>
      <c r="AA197" s="153"/>
      <c r="AB197" s="341"/>
    </row>
    <row r="198" spans="1:28"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4"/>
      <c r="Y198" s="153"/>
      <c r="Z198" s="153"/>
      <c r="AA198" s="153"/>
      <c r="AB198" s="341"/>
    </row>
    <row r="199" spans="1:28"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4"/>
      <c r="Y199" s="153"/>
      <c r="Z199" s="153"/>
      <c r="AA199" s="153"/>
      <c r="AB199" s="341"/>
    </row>
    <row r="200" spans="1:28"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4"/>
      <c r="Y200" s="153"/>
      <c r="Z200" s="153"/>
      <c r="AA200" s="153"/>
      <c r="AB200" s="341"/>
    </row>
    <row r="201" spans="1:28"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4"/>
      <c r="Y201" s="153"/>
      <c r="Z201" s="153"/>
      <c r="AA201" s="153"/>
      <c r="AB201" s="341"/>
    </row>
    <row r="202" spans="1:28"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4"/>
      <c r="Y202" s="153"/>
      <c r="Z202" s="153"/>
      <c r="AA202" s="153"/>
      <c r="AB202" s="341"/>
    </row>
    <row r="203" spans="1:28"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4"/>
      <c r="Y203" s="153"/>
      <c r="Z203" s="153"/>
      <c r="AA203" s="153"/>
      <c r="AB203" s="341"/>
    </row>
    <row r="204" spans="1:28"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4"/>
      <c r="Y204" s="153"/>
      <c r="Z204" s="153"/>
      <c r="AA204" s="153"/>
      <c r="AB204" s="341"/>
    </row>
    <row r="205" spans="1:28"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4"/>
      <c r="Y205" s="153"/>
      <c r="Z205" s="153"/>
      <c r="AA205" s="153"/>
      <c r="AB205" s="341"/>
    </row>
    <row r="206" spans="1:28"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4"/>
      <c r="Y206" s="153"/>
      <c r="Z206" s="153"/>
      <c r="AA206" s="153"/>
      <c r="AB206" s="341"/>
    </row>
    <row r="207" spans="1:28"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4"/>
      <c r="Y207" s="153"/>
      <c r="Z207" s="153"/>
      <c r="AA207" s="153"/>
      <c r="AB207" s="341"/>
    </row>
    <row r="208" spans="1:28"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4"/>
      <c r="Y208" s="153"/>
      <c r="Z208" s="153"/>
      <c r="AA208" s="153"/>
      <c r="AB208" s="341"/>
    </row>
    <row r="209" spans="1:28"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4"/>
      <c r="Y209" s="153"/>
      <c r="Z209" s="153"/>
      <c r="AA209" s="153"/>
      <c r="AB209" s="341"/>
    </row>
    <row r="210" spans="1:28"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4"/>
      <c r="Y210" s="153"/>
      <c r="Z210" s="153"/>
      <c r="AA210" s="153"/>
      <c r="AB210" s="341"/>
    </row>
    <row r="211" spans="1:28"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4"/>
      <c r="Y211" s="153"/>
      <c r="Z211" s="153"/>
      <c r="AA211" s="153"/>
      <c r="AB211" s="341"/>
    </row>
    <row r="212" spans="1:28"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4"/>
      <c r="Y212" s="153"/>
      <c r="Z212" s="153"/>
      <c r="AA212" s="153"/>
      <c r="AB212" s="341"/>
    </row>
    <row r="213" spans="1:28"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4"/>
      <c r="Y213" s="153"/>
      <c r="Z213" s="153"/>
      <c r="AA213" s="153"/>
      <c r="AB213" s="341"/>
    </row>
    <row r="214" spans="1:28"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4"/>
      <c r="Y214" s="153"/>
      <c r="Z214" s="153"/>
      <c r="AA214" s="153"/>
      <c r="AB214" s="341"/>
    </row>
    <row r="215" spans="1:28"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4"/>
      <c r="Y215" s="153"/>
      <c r="Z215" s="153"/>
      <c r="AA215" s="153"/>
      <c r="AB215" s="341"/>
    </row>
    <row r="216" spans="1:28" ht="15.75" customHeight="1" x14ac:dyDescent="0.25">
      <c r="AB216" s="341"/>
    </row>
    <row r="217" spans="1:28" ht="15.75" customHeight="1" x14ac:dyDescent="0.25">
      <c r="AB217" s="341"/>
    </row>
    <row r="218" spans="1:28" ht="15.75" customHeight="1" x14ac:dyDescent="0.25">
      <c r="AB218" s="341"/>
    </row>
    <row r="219" spans="1:28" ht="15.75" customHeight="1" x14ac:dyDescent="0.25">
      <c r="AB219" s="341"/>
    </row>
    <row r="220" spans="1:28" ht="15.75" customHeight="1" x14ac:dyDescent="0.25">
      <c r="AB220" s="341"/>
    </row>
    <row r="221" spans="1:28" ht="15.75" customHeight="1" x14ac:dyDescent="0.25">
      <c r="AB221" s="341"/>
    </row>
    <row r="222" spans="1:28" ht="15.75" customHeight="1" x14ac:dyDescent="0.25">
      <c r="AB222" s="341"/>
    </row>
    <row r="223" spans="1:28" ht="15.75" customHeight="1" x14ac:dyDescent="0.25">
      <c r="AB223" s="341"/>
    </row>
    <row r="224" spans="1:28" ht="15.75" customHeight="1" x14ac:dyDescent="0.25">
      <c r="AB224" s="341"/>
    </row>
    <row r="225" spans="28:28" ht="15.75" customHeight="1" x14ac:dyDescent="0.25">
      <c r="AB225" s="341"/>
    </row>
    <row r="226" spans="28:28" ht="15.75" customHeight="1" x14ac:dyDescent="0.25">
      <c r="AB226" s="341"/>
    </row>
    <row r="227" spans="28:28" ht="15.75" customHeight="1" x14ac:dyDescent="0.25">
      <c r="AB227" s="341"/>
    </row>
    <row r="228" spans="28:28" ht="15.75" customHeight="1" x14ac:dyDescent="0.25">
      <c r="AB228" s="341"/>
    </row>
    <row r="229" spans="28:28" ht="15.75" customHeight="1" x14ac:dyDescent="0.25">
      <c r="AB229" s="341"/>
    </row>
    <row r="230" spans="28:28" ht="15.75" customHeight="1" x14ac:dyDescent="0.25">
      <c r="AB230" s="341"/>
    </row>
    <row r="231" spans="28:28" ht="15.75" customHeight="1" x14ac:dyDescent="0.25">
      <c r="AB231" s="341"/>
    </row>
    <row r="232" spans="28:28" ht="15.75" customHeight="1" x14ac:dyDescent="0.25">
      <c r="AB232" s="341"/>
    </row>
    <row r="233" spans="28:28" ht="15.75" customHeight="1" x14ac:dyDescent="0.25">
      <c r="AB233" s="341"/>
    </row>
    <row r="234" spans="28:28" ht="15.75" customHeight="1" x14ac:dyDescent="0.25">
      <c r="AB234" s="341"/>
    </row>
    <row r="235" spans="28:28" ht="15.75" customHeight="1" x14ac:dyDescent="0.25">
      <c r="AB235" s="341"/>
    </row>
    <row r="236" spans="28:28" ht="15.75" customHeight="1" x14ac:dyDescent="0.25">
      <c r="AB236" s="341"/>
    </row>
    <row r="237" spans="28:28" ht="15.75" customHeight="1" x14ac:dyDescent="0.25">
      <c r="AB237" s="341"/>
    </row>
    <row r="238" spans="28:28" ht="15.75" customHeight="1" x14ac:dyDescent="0.25">
      <c r="AB238" s="341"/>
    </row>
    <row r="239" spans="28:28" ht="15.75" customHeight="1" x14ac:dyDescent="0.25">
      <c r="AB239" s="341"/>
    </row>
    <row r="240" spans="28:28" ht="15.75" customHeight="1" x14ac:dyDescent="0.25">
      <c r="AB240" s="341"/>
    </row>
    <row r="241" spans="28:28" ht="15.75" customHeight="1" x14ac:dyDescent="0.25">
      <c r="AB241" s="341"/>
    </row>
    <row r="242" spans="28:28" ht="15.75" customHeight="1" x14ac:dyDescent="0.25">
      <c r="AB242" s="341"/>
    </row>
    <row r="243" spans="28:28" ht="15.75" customHeight="1" x14ac:dyDescent="0.25">
      <c r="AB243" s="341"/>
    </row>
    <row r="244" spans="28:28" ht="15.75" customHeight="1" x14ac:dyDescent="0.25">
      <c r="AB244" s="341"/>
    </row>
    <row r="245" spans="28:28" ht="15.75" customHeight="1" x14ac:dyDescent="0.25">
      <c r="AB245" s="341"/>
    </row>
    <row r="246" spans="28:28" ht="15.75" customHeight="1" x14ac:dyDescent="0.25">
      <c r="AB246" s="341"/>
    </row>
    <row r="247" spans="28:28" ht="15.75" customHeight="1" x14ac:dyDescent="0.25">
      <c r="AB247" s="341"/>
    </row>
    <row r="248" spans="28:28" ht="15.75" customHeight="1" x14ac:dyDescent="0.25">
      <c r="AB248" s="341"/>
    </row>
    <row r="249" spans="28:28" ht="15.75" customHeight="1" x14ac:dyDescent="0.25">
      <c r="AB249" s="341"/>
    </row>
    <row r="250" spans="28:28" ht="15.75" customHeight="1" x14ac:dyDescent="0.25">
      <c r="AB250" s="341"/>
    </row>
    <row r="251" spans="28:28" ht="15.75" customHeight="1" x14ac:dyDescent="0.25">
      <c r="AB251" s="341"/>
    </row>
    <row r="252" spans="28:28" ht="15.75" customHeight="1" x14ac:dyDescent="0.25">
      <c r="AB252" s="341"/>
    </row>
    <row r="253" spans="28:28" ht="15.75" customHeight="1" x14ac:dyDescent="0.25">
      <c r="AB253" s="341"/>
    </row>
    <row r="254" spans="28:28" ht="15.75" customHeight="1" x14ac:dyDescent="0.25">
      <c r="AB254" s="341"/>
    </row>
    <row r="255" spans="28:28" ht="15.75" customHeight="1" x14ac:dyDescent="0.25">
      <c r="AB255" s="341"/>
    </row>
    <row r="256" spans="28:28" ht="15.75" customHeight="1" x14ac:dyDescent="0.25">
      <c r="AB256" s="341"/>
    </row>
    <row r="257" spans="28:28" ht="15.75" customHeight="1" x14ac:dyDescent="0.25">
      <c r="AB257" s="341"/>
    </row>
    <row r="258" spans="28:28" ht="15.75" customHeight="1" x14ac:dyDescent="0.25">
      <c r="AB258" s="341"/>
    </row>
    <row r="259" spans="28:28" ht="15.75" customHeight="1" x14ac:dyDescent="0.25">
      <c r="AB259" s="341"/>
    </row>
    <row r="260" spans="28:28" ht="15.75" customHeight="1" x14ac:dyDescent="0.25">
      <c r="AB260" s="341"/>
    </row>
    <row r="261" spans="28:28" ht="15.75" customHeight="1" x14ac:dyDescent="0.25">
      <c r="AB261" s="341"/>
    </row>
    <row r="262" spans="28:28" ht="15.75" customHeight="1" x14ac:dyDescent="0.25">
      <c r="AB262" s="341"/>
    </row>
    <row r="263" spans="28:28" ht="15.75" customHeight="1" x14ac:dyDescent="0.25">
      <c r="AB263" s="341"/>
    </row>
    <row r="264" spans="28:28" ht="15.75" customHeight="1" x14ac:dyDescent="0.25">
      <c r="AB264" s="341"/>
    </row>
    <row r="265" spans="28:28" ht="15.75" customHeight="1" x14ac:dyDescent="0.25">
      <c r="AB265" s="341"/>
    </row>
    <row r="266" spans="28:28" ht="15.75" customHeight="1" x14ac:dyDescent="0.25">
      <c r="AB266" s="341"/>
    </row>
    <row r="267" spans="28:28" ht="15.75" customHeight="1" x14ac:dyDescent="0.25">
      <c r="AB267" s="341"/>
    </row>
    <row r="268" spans="28:28" ht="15.75" customHeight="1" x14ac:dyDescent="0.25">
      <c r="AB268" s="341"/>
    </row>
    <row r="269" spans="28:28" ht="15.75" customHeight="1" x14ac:dyDescent="0.25">
      <c r="AB269" s="341"/>
    </row>
    <row r="270" spans="28:28" ht="15.75" customHeight="1" x14ac:dyDescent="0.25">
      <c r="AB270" s="341"/>
    </row>
    <row r="271" spans="28:28" ht="15.75" customHeight="1" x14ac:dyDescent="0.25">
      <c r="AB271" s="341"/>
    </row>
    <row r="272" spans="28:28" ht="15.75" customHeight="1" x14ac:dyDescent="0.25">
      <c r="AB272" s="341"/>
    </row>
    <row r="273" spans="28:28" ht="15.75" customHeight="1" x14ac:dyDescent="0.25">
      <c r="AB273" s="341"/>
    </row>
    <row r="274" spans="28:28" ht="15.75" customHeight="1" x14ac:dyDescent="0.25">
      <c r="AB274" s="341"/>
    </row>
    <row r="275" spans="28:28" ht="15.75" customHeight="1" x14ac:dyDescent="0.25">
      <c r="AB275" s="341"/>
    </row>
    <row r="276" spans="28:28" ht="15.75" customHeight="1" x14ac:dyDescent="0.25">
      <c r="AB276" s="341"/>
    </row>
    <row r="277" spans="28:28" ht="15.75" customHeight="1" x14ac:dyDescent="0.25">
      <c r="AB277" s="341"/>
    </row>
    <row r="278" spans="28:28" ht="15.75" customHeight="1" x14ac:dyDescent="0.25">
      <c r="AB278" s="341"/>
    </row>
    <row r="279" spans="28:28" ht="15.75" customHeight="1" x14ac:dyDescent="0.25">
      <c r="AB279" s="341"/>
    </row>
    <row r="280" spans="28:28" ht="15.75" customHeight="1" x14ac:dyDescent="0.25">
      <c r="AB280" s="341"/>
    </row>
    <row r="281" spans="28:28" ht="15.75" customHeight="1" x14ac:dyDescent="0.25">
      <c r="AB281" s="341"/>
    </row>
    <row r="282" spans="28:28" ht="15.75" customHeight="1" x14ac:dyDescent="0.25">
      <c r="AB282" s="341"/>
    </row>
    <row r="283" spans="28:28" ht="15.75" customHeight="1" x14ac:dyDescent="0.25">
      <c r="AB283" s="341"/>
    </row>
    <row r="284" spans="28:28" ht="15.75" customHeight="1" x14ac:dyDescent="0.25">
      <c r="AB284" s="341"/>
    </row>
    <row r="285" spans="28:28" ht="15.75" customHeight="1" x14ac:dyDescent="0.25">
      <c r="AB285" s="341"/>
    </row>
    <row r="286" spans="28:28" ht="15.75" customHeight="1" x14ac:dyDescent="0.25">
      <c r="AB286" s="341"/>
    </row>
    <row r="287" spans="28:28" ht="15.75" customHeight="1" x14ac:dyDescent="0.25">
      <c r="AB287" s="341"/>
    </row>
    <row r="288" spans="28:28" ht="15.75" customHeight="1" x14ac:dyDescent="0.25">
      <c r="AB288" s="341"/>
    </row>
    <row r="289" spans="28:28" ht="15.75" customHeight="1" x14ac:dyDescent="0.25">
      <c r="AB289" s="341"/>
    </row>
    <row r="290" spans="28:28" ht="15.75" customHeight="1" x14ac:dyDescent="0.25">
      <c r="AB290" s="341"/>
    </row>
    <row r="291" spans="28:28" ht="15.75" customHeight="1" x14ac:dyDescent="0.25">
      <c r="AB291" s="341"/>
    </row>
    <row r="292" spans="28:28" ht="15.75" customHeight="1" x14ac:dyDescent="0.25">
      <c r="AB292" s="341"/>
    </row>
    <row r="293" spans="28:28" ht="15.75" customHeight="1" x14ac:dyDescent="0.25">
      <c r="AB293" s="341"/>
    </row>
    <row r="294" spans="28:28" ht="15.75" customHeight="1" x14ac:dyDescent="0.25">
      <c r="AB294" s="341"/>
    </row>
    <row r="295" spans="28:28" ht="15.75" customHeight="1" x14ac:dyDescent="0.25">
      <c r="AB295" s="341"/>
    </row>
    <row r="296" spans="28:28" ht="15.75" customHeight="1" x14ac:dyDescent="0.25">
      <c r="AB296" s="341"/>
    </row>
    <row r="297" spans="28:28" ht="15.75" customHeight="1" x14ac:dyDescent="0.25">
      <c r="AB297" s="341"/>
    </row>
    <row r="298" spans="28:28" ht="15.75" customHeight="1" x14ac:dyDescent="0.25">
      <c r="AB298" s="341"/>
    </row>
    <row r="299" spans="28:28" ht="15.75" customHeight="1" x14ac:dyDescent="0.25">
      <c r="AB299" s="341"/>
    </row>
    <row r="300" spans="28:28" ht="15.75" customHeight="1" x14ac:dyDescent="0.25">
      <c r="AB300" s="341"/>
    </row>
    <row r="301" spans="28:28" ht="15.75" customHeight="1" x14ac:dyDescent="0.25">
      <c r="AB301" s="341"/>
    </row>
    <row r="302" spans="28:28" ht="15.75" customHeight="1" x14ac:dyDescent="0.25">
      <c r="AB302" s="341"/>
    </row>
    <row r="303" spans="28:28" ht="15.75" customHeight="1" x14ac:dyDescent="0.25">
      <c r="AB303" s="341"/>
    </row>
    <row r="304" spans="28:28" ht="15.75" customHeight="1" x14ac:dyDescent="0.25">
      <c r="AB304" s="341"/>
    </row>
    <row r="305" spans="28:28" ht="15.75" customHeight="1" x14ac:dyDescent="0.25">
      <c r="AB305" s="341"/>
    </row>
    <row r="306" spans="28:28" ht="15.75" customHeight="1" x14ac:dyDescent="0.25">
      <c r="AB306" s="341"/>
    </row>
    <row r="307" spans="28:28" ht="15.75" customHeight="1" x14ac:dyDescent="0.25">
      <c r="AB307" s="341"/>
    </row>
    <row r="308" spans="28:28" ht="15.75" customHeight="1" x14ac:dyDescent="0.25">
      <c r="AB308" s="341"/>
    </row>
    <row r="309" spans="28:28" ht="15.75" customHeight="1" x14ac:dyDescent="0.25">
      <c r="AB309" s="341"/>
    </row>
    <row r="310" spans="28:28" ht="15.75" customHeight="1" x14ac:dyDescent="0.25">
      <c r="AB310" s="341"/>
    </row>
    <row r="311" spans="28:28" ht="15.75" customHeight="1" x14ac:dyDescent="0.25">
      <c r="AB311" s="341"/>
    </row>
    <row r="312" spans="28:28" ht="15.75" customHeight="1" x14ac:dyDescent="0.25">
      <c r="AB312" s="341"/>
    </row>
    <row r="313" spans="28:28" ht="15.75" customHeight="1" x14ac:dyDescent="0.25">
      <c r="AB313" s="341"/>
    </row>
    <row r="314" spans="28:28" ht="15.75" customHeight="1" x14ac:dyDescent="0.25">
      <c r="AB314" s="341"/>
    </row>
    <row r="315" spans="28:28" ht="15.75" customHeight="1" x14ac:dyDescent="0.25">
      <c r="AB315" s="341"/>
    </row>
    <row r="316" spans="28:28" ht="15.75" customHeight="1" x14ac:dyDescent="0.25">
      <c r="AB316" s="341"/>
    </row>
    <row r="317" spans="28:28" ht="15.75" customHeight="1" x14ac:dyDescent="0.25">
      <c r="AB317" s="341"/>
    </row>
    <row r="318" spans="28:28" ht="15.75" customHeight="1" x14ac:dyDescent="0.25">
      <c r="AB318" s="341"/>
    </row>
    <row r="319" spans="28:28" ht="15.75" customHeight="1" x14ac:dyDescent="0.25">
      <c r="AB319" s="341"/>
    </row>
    <row r="320" spans="28:28" ht="15.75" customHeight="1" x14ac:dyDescent="0.25">
      <c r="AB320" s="341"/>
    </row>
    <row r="321" spans="28:28" ht="15.75" customHeight="1" x14ac:dyDescent="0.25">
      <c r="AB321" s="341"/>
    </row>
    <row r="322" spans="28:28" ht="15.75" customHeight="1" x14ac:dyDescent="0.25">
      <c r="AB322" s="341"/>
    </row>
    <row r="323" spans="28:28" ht="15.75" customHeight="1" x14ac:dyDescent="0.25">
      <c r="AB323" s="341"/>
    </row>
    <row r="324" spans="28:28" ht="15.75" customHeight="1" x14ac:dyDescent="0.25">
      <c r="AB324" s="341"/>
    </row>
    <row r="325" spans="28:28" ht="15.75" customHeight="1" x14ac:dyDescent="0.25">
      <c r="AB325" s="341"/>
    </row>
    <row r="326" spans="28:28" ht="15.75" customHeight="1" x14ac:dyDescent="0.25">
      <c r="AB326" s="341"/>
    </row>
    <row r="327" spans="28:28" ht="15.75" customHeight="1" x14ac:dyDescent="0.25">
      <c r="AB327" s="341"/>
    </row>
    <row r="328" spans="28:28" ht="15.75" customHeight="1" x14ac:dyDescent="0.25">
      <c r="AB328" s="341"/>
    </row>
    <row r="329" spans="28:28" ht="15.75" customHeight="1" x14ac:dyDescent="0.25">
      <c r="AB329" s="341"/>
    </row>
    <row r="330" spans="28:28" ht="15.75" customHeight="1" x14ac:dyDescent="0.25">
      <c r="AB330" s="341"/>
    </row>
    <row r="331" spans="28:28" ht="15.75" customHeight="1" x14ac:dyDescent="0.25">
      <c r="AB331" s="341"/>
    </row>
    <row r="332" spans="28:28" ht="15.75" customHeight="1" x14ac:dyDescent="0.25">
      <c r="AB332" s="341"/>
    </row>
    <row r="333" spans="28:28" ht="15.75" customHeight="1" x14ac:dyDescent="0.25">
      <c r="AB333" s="341"/>
    </row>
    <row r="334" spans="28:28" ht="15.75" customHeight="1" x14ac:dyDescent="0.25">
      <c r="AB334" s="341"/>
    </row>
    <row r="335" spans="28:28" ht="15.75" customHeight="1" x14ac:dyDescent="0.25">
      <c r="AB335" s="341"/>
    </row>
    <row r="336" spans="28:28" ht="15.75" customHeight="1" x14ac:dyDescent="0.25">
      <c r="AB336" s="341"/>
    </row>
    <row r="337" spans="28:28" ht="15.75" customHeight="1" x14ac:dyDescent="0.25">
      <c r="AB337" s="341"/>
    </row>
    <row r="338" spans="28:28" ht="15.75" customHeight="1" x14ac:dyDescent="0.25">
      <c r="AB338" s="341"/>
    </row>
    <row r="339" spans="28:28" ht="15.75" customHeight="1" x14ac:dyDescent="0.25">
      <c r="AB339" s="341"/>
    </row>
    <row r="340" spans="28:28" ht="15.75" customHeight="1" x14ac:dyDescent="0.25">
      <c r="AB340" s="341"/>
    </row>
    <row r="341" spans="28:28" ht="15.75" customHeight="1" x14ac:dyDescent="0.25">
      <c r="AB341" s="341"/>
    </row>
    <row r="342" spans="28:28" ht="15.75" customHeight="1" x14ac:dyDescent="0.25">
      <c r="AB342" s="341"/>
    </row>
    <row r="343" spans="28:28" ht="15.75" customHeight="1" x14ac:dyDescent="0.25">
      <c r="AB343" s="341"/>
    </row>
    <row r="344" spans="28:28" ht="15.75" customHeight="1" x14ac:dyDescent="0.25">
      <c r="AB344" s="341"/>
    </row>
    <row r="345" spans="28:28" ht="15.75" customHeight="1" x14ac:dyDescent="0.25">
      <c r="AB345" s="341"/>
    </row>
    <row r="346" spans="28:28" ht="15.75" customHeight="1" x14ac:dyDescent="0.25">
      <c r="AB346" s="341"/>
    </row>
    <row r="347" spans="28:28" ht="15.75" customHeight="1" x14ac:dyDescent="0.25">
      <c r="AB347" s="341"/>
    </row>
    <row r="348" spans="28:28" ht="15.75" customHeight="1" x14ac:dyDescent="0.25">
      <c r="AB348" s="341"/>
    </row>
    <row r="349" spans="28:28" ht="15.75" customHeight="1" x14ac:dyDescent="0.25">
      <c r="AB349" s="341"/>
    </row>
    <row r="350" spans="28:28" ht="15.75" customHeight="1" x14ac:dyDescent="0.25">
      <c r="AB350" s="341"/>
    </row>
    <row r="351" spans="28:28" ht="15.75" customHeight="1" x14ac:dyDescent="0.25">
      <c r="AB351" s="341"/>
    </row>
    <row r="352" spans="28:28" ht="15.75" customHeight="1" x14ac:dyDescent="0.25">
      <c r="AB352" s="341"/>
    </row>
    <row r="353" spans="28:28" ht="15.75" customHeight="1" x14ac:dyDescent="0.25">
      <c r="AB353" s="341"/>
    </row>
    <row r="354" spans="28:28" ht="15.75" customHeight="1" x14ac:dyDescent="0.25">
      <c r="AB354" s="341"/>
    </row>
    <row r="355" spans="28:28" ht="15.75" customHeight="1" x14ac:dyDescent="0.25">
      <c r="AB355" s="341"/>
    </row>
    <row r="356" spans="28:28" ht="15.75" customHeight="1" x14ac:dyDescent="0.25">
      <c r="AB356" s="341"/>
    </row>
    <row r="357" spans="28:28" ht="15.75" customHeight="1" x14ac:dyDescent="0.25">
      <c r="AB357" s="341"/>
    </row>
    <row r="358" spans="28:28" ht="15.75" customHeight="1" x14ac:dyDescent="0.25">
      <c r="AB358" s="341"/>
    </row>
    <row r="359" spans="28:28" ht="15.75" customHeight="1" x14ac:dyDescent="0.25">
      <c r="AB359" s="341"/>
    </row>
    <row r="360" spans="28:28" ht="15.75" customHeight="1" x14ac:dyDescent="0.25">
      <c r="AB360" s="341"/>
    </row>
    <row r="361" spans="28:28" ht="15.75" customHeight="1" x14ac:dyDescent="0.25">
      <c r="AB361" s="341"/>
    </row>
    <row r="362" spans="28:28" ht="15.75" customHeight="1" x14ac:dyDescent="0.25">
      <c r="AB362" s="341"/>
    </row>
    <row r="363" spans="28:28" ht="15.75" customHeight="1" x14ac:dyDescent="0.25">
      <c r="AB363" s="341"/>
    </row>
    <row r="364" spans="28:28" ht="15.75" customHeight="1" x14ac:dyDescent="0.25">
      <c r="AB364" s="341"/>
    </row>
    <row r="365" spans="28:28" ht="15.75" customHeight="1" x14ac:dyDescent="0.25">
      <c r="AB365" s="341"/>
    </row>
    <row r="366" spans="28:28" ht="15.75" customHeight="1" x14ac:dyDescent="0.25">
      <c r="AB366" s="341"/>
    </row>
    <row r="367" spans="28:28" ht="15.75" customHeight="1" x14ac:dyDescent="0.25">
      <c r="AB367" s="341"/>
    </row>
    <row r="368" spans="28:28" ht="15.75" customHeight="1" x14ac:dyDescent="0.25">
      <c r="AB368" s="341"/>
    </row>
    <row r="369" spans="28:28" ht="15.75" customHeight="1" x14ac:dyDescent="0.25">
      <c r="AB369" s="341"/>
    </row>
    <row r="370" spans="28:28" ht="15.75" customHeight="1" x14ac:dyDescent="0.25">
      <c r="AB370" s="341"/>
    </row>
    <row r="371" spans="28:28" ht="15.75" customHeight="1" x14ac:dyDescent="0.25">
      <c r="AB371" s="341"/>
    </row>
    <row r="372" spans="28:28" ht="15.75" customHeight="1" x14ac:dyDescent="0.25">
      <c r="AB372" s="341"/>
    </row>
    <row r="373" spans="28:28" ht="15.75" customHeight="1" x14ac:dyDescent="0.25">
      <c r="AB373" s="341"/>
    </row>
    <row r="374" spans="28:28" ht="15.75" customHeight="1" x14ac:dyDescent="0.25">
      <c r="AB374" s="341"/>
    </row>
    <row r="375" spans="28:28" ht="15.75" customHeight="1" x14ac:dyDescent="0.25">
      <c r="AB375" s="341"/>
    </row>
    <row r="376" spans="28:28" ht="15.75" customHeight="1" x14ac:dyDescent="0.25">
      <c r="AB376" s="341"/>
    </row>
    <row r="377" spans="28:28" ht="15.75" customHeight="1" x14ac:dyDescent="0.25">
      <c r="AB377" s="341"/>
    </row>
    <row r="378" spans="28:28" ht="15.75" customHeight="1" x14ac:dyDescent="0.25">
      <c r="AB378" s="341"/>
    </row>
    <row r="379" spans="28:28" ht="15.75" customHeight="1" x14ac:dyDescent="0.25">
      <c r="AB379" s="341"/>
    </row>
    <row r="380" spans="28:28" ht="15.75" customHeight="1" x14ac:dyDescent="0.25">
      <c r="AB380" s="341"/>
    </row>
    <row r="381" spans="28:28" ht="15.75" customHeight="1" x14ac:dyDescent="0.25">
      <c r="AB381" s="341"/>
    </row>
    <row r="382" spans="28:28" ht="15.75" customHeight="1" x14ac:dyDescent="0.25">
      <c r="AB382" s="341"/>
    </row>
    <row r="383" spans="28:28" ht="15.75" customHeight="1" x14ac:dyDescent="0.25">
      <c r="AB383" s="341"/>
    </row>
    <row r="384" spans="28:28" ht="15.75" customHeight="1" x14ac:dyDescent="0.25">
      <c r="AB384" s="341"/>
    </row>
    <row r="385" spans="28:28" ht="15.75" customHeight="1" x14ac:dyDescent="0.25">
      <c r="AB385" s="341"/>
    </row>
    <row r="386" spans="28:28" ht="15.75" customHeight="1" x14ac:dyDescent="0.25">
      <c r="AB386" s="341"/>
    </row>
    <row r="387" spans="28:28" ht="15.75" customHeight="1" x14ac:dyDescent="0.25">
      <c r="AB387" s="341"/>
    </row>
    <row r="388" spans="28:28" ht="15.75" customHeight="1" x14ac:dyDescent="0.25">
      <c r="AB388" s="341"/>
    </row>
    <row r="389" spans="28:28" ht="15.75" customHeight="1" x14ac:dyDescent="0.25">
      <c r="AB389" s="341"/>
    </row>
    <row r="390" spans="28:28" ht="15.75" customHeight="1" x14ac:dyDescent="0.25">
      <c r="AB390" s="341"/>
    </row>
    <row r="391" spans="28:28" ht="15.75" customHeight="1" x14ac:dyDescent="0.25">
      <c r="AB391" s="341"/>
    </row>
    <row r="392" spans="28:28" ht="15.75" customHeight="1" x14ac:dyDescent="0.25">
      <c r="AB392" s="341"/>
    </row>
    <row r="393" spans="28:28" ht="15.75" customHeight="1" x14ac:dyDescent="0.25">
      <c r="AB393" s="341"/>
    </row>
    <row r="394" spans="28:28" ht="15.75" customHeight="1" x14ac:dyDescent="0.25">
      <c r="AB394" s="341"/>
    </row>
    <row r="395" spans="28:28" ht="15.75" customHeight="1" x14ac:dyDescent="0.25">
      <c r="AB395" s="341"/>
    </row>
    <row r="396" spans="28:28" ht="15.75" customHeight="1" x14ac:dyDescent="0.25">
      <c r="AB396" s="341"/>
    </row>
    <row r="397" spans="28:28" ht="15.75" customHeight="1" x14ac:dyDescent="0.25">
      <c r="AB397" s="341"/>
    </row>
    <row r="398" spans="28:28" ht="15.75" customHeight="1" x14ac:dyDescent="0.25">
      <c r="AB398" s="341"/>
    </row>
    <row r="399" spans="28:28" ht="15.75" customHeight="1" x14ac:dyDescent="0.25">
      <c r="AB399" s="341"/>
    </row>
    <row r="400" spans="28:28" ht="15.75" customHeight="1" x14ac:dyDescent="0.25">
      <c r="AB400" s="341"/>
    </row>
    <row r="401" spans="28:28" ht="15.75" customHeight="1" x14ac:dyDescent="0.25">
      <c r="AB401" s="341"/>
    </row>
    <row r="402" spans="28:28" ht="15.75" customHeight="1" x14ac:dyDescent="0.25">
      <c r="AB402" s="341"/>
    </row>
    <row r="403" spans="28:28" ht="15.75" customHeight="1" x14ac:dyDescent="0.25">
      <c r="AB403" s="341"/>
    </row>
    <row r="404" spans="28:28" ht="15.75" customHeight="1" x14ac:dyDescent="0.25">
      <c r="AB404" s="341"/>
    </row>
    <row r="405" spans="28:28" ht="15.75" customHeight="1" x14ac:dyDescent="0.25">
      <c r="AB405" s="341"/>
    </row>
    <row r="406" spans="28:28" ht="15.75" customHeight="1" x14ac:dyDescent="0.25">
      <c r="AB406" s="341"/>
    </row>
    <row r="407" spans="28:28" ht="15.75" customHeight="1" x14ac:dyDescent="0.25">
      <c r="AB407" s="341"/>
    </row>
    <row r="408" spans="28:28" ht="15.75" customHeight="1" x14ac:dyDescent="0.25">
      <c r="AB408" s="341"/>
    </row>
    <row r="409" spans="28:28" ht="15.75" customHeight="1" x14ac:dyDescent="0.25">
      <c r="AB409" s="341"/>
    </row>
    <row r="410" spans="28:28" ht="15.75" customHeight="1" x14ac:dyDescent="0.25">
      <c r="AB410" s="341"/>
    </row>
    <row r="411" spans="28:28" ht="15.75" customHeight="1" x14ac:dyDescent="0.25">
      <c r="AB411" s="341"/>
    </row>
    <row r="412" spans="28:28" ht="15.75" customHeight="1" x14ac:dyDescent="0.25">
      <c r="AB412" s="341"/>
    </row>
    <row r="413" spans="28:28" ht="15.75" customHeight="1" x14ac:dyDescent="0.25">
      <c r="AB413" s="341"/>
    </row>
    <row r="414" spans="28:28" ht="15.75" customHeight="1" x14ac:dyDescent="0.25">
      <c r="AB414" s="341"/>
    </row>
    <row r="415" spans="28:28" ht="15.75" customHeight="1" x14ac:dyDescent="0.25">
      <c r="AB415" s="341"/>
    </row>
    <row r="416" spans="28:28" ht="15.75" customHeight="1" x14ac:dyDescent="0.25">
      <c r="AB416" s="341"/>
    </row>
    <row r="417" spans="28:28" ht="15.75" customHeight="1" x14ac:dyDescent="0.25">
      <c r="AB417" s="341"/>
    </row>
    <row r="418" spans="28:28" ht="15.75" customHeight="1" x14ac:dyDescent="0.25">
      <c r="AB418" s="341"/>
    </row>
    <row r="419" spans="28:28" ht="15.75" customHeight="1" x14ac:dyDescent="0.25">
      <c r="AB419" s="341"/>
    </row>
    <row r="420" spans="28:28" ht="15.75" customHeight="1" x14ac:dyDescent="0.25">
      <c r="AB420" s="341"/>
    </row>
    <row r="421" spans="28:28" ht="15.75" customHeight="1" x14ac:dyDescent="0.25">
      <c r="AB421" s="341"/>
    </row>
    <row r="422" spans="28:28" ht="15.75" customHeight="1" x14ac:dyDescent="0.25">
      <c r="AB422" s="341"/>
    </row>
    <row r="423" spans="28:28" ht="15.75" customHeight="1" x14ac:dyDescent="0.25">
      <c r="AB423" s="341"/>
    </row>
    <row r="424" spans="28:28" ht="15.75" customHeight="1" x14ac:dyDescent="0.25">
      <c r="AB424" s="341"/>
    </row>
    <row r="425" spans="28:28" ht="15.75" customHeight="1" x14ac:dyDescent="0.25">
      <c r="AB425" s="341"/>
    </row>
    <row r="426" spans="28:28" ht="15.75" customHeight="1" x14ac:dyDescent="0.25">
      <c r="AB426" s="341"/>
    </row>
    <row r="427" spans="28:28" ht="15.75" customHeight="1" x14ac:dyDescent="0.25">
      <c r="AB427" s="341"/>
    </row>
    <row r="428" spans="28:28" ht="15.75" customHeight="1" x14ac:dyDescent="0.25">
      <c r="AB428" s="341"/>
    </row>
    <row r="429" spans="28:28" ht="15.75" customHeight="1" x14ac:dyDescent="0.25">
      <c r="AB429" s="341"/>
    </row>
    <row r="430" spans="28:28" ht="15.75" customHeight="1" x14ac:dyDescent="0.25">
      <c r="AB430" s="341"/>
    </row>
    <row r="431" spans="28:28" ht="15.75" customHeight="1" x14ac:dyDescent="0.25">
      <c r="AB431" s="341"/>
    </row>
    <row r="432" spans="28:28" ht="15.75" customHeight="1" x14ac:dyDescent="0.25">
      <c r="AB432" s="341"/>
    </row>
    <row r="433" spans="28:28" ht="15.75" customHeight="1" x14ac:dyDescent="0.25">
      <c r="AB433" s="341"/>
    </row>
    <row r="434" spans="28:28" ht="15.75" customHeight="1" x14ac:dyDescent="0.25">
      <c r="AB434" s="341"/>
    </row>
    <row r="435" spans="28:28" ht="15.75" customHeight="1" x14ac:dyDescent="0.25">
      <c r="AB435" s="341"/>
    </row>
    <row r="436" spans="28:28" ht="15.75" customHeight="1" x14ac:dyDescent="0.25">
      <c r="AB436" s="341"/>
    </row>
    <row r="437" spans="28:28" ht="15.75" customHeight="1" x14ac:dyDescent="0.25">
      <c r="AB437" s="341"/>
    </row>
    <row r="438" spans="28:28" ht="15.75" customHeight="1" x14ac:dyDescent="0.25">
      <c r="AB438" s="341"/>
    </row>
    <row r="439" spans="28:28" ht="15.75" customHeight="1" x14ac:dyDescent="0.25">
      <c r="AB439" s="341"/>
    </row>
    <row r="440" spans="28:28" ht="15.75" customHeight="1" x14ac:dyDescent="0.25">
      <c r="AB440" s="341"/>
    </row>
    <row r="441" spans="28:28" ht="15.75" customHeight="1" x14ac:dyDescent="0.25">
      <c r="AB441" s="341"/>
    </row>
    <row r="442" spans="28:28" ht="15.75" customHeight="1" x14ac:dyDescent="0.25">
      <c r="AB442" s="341"/>
    </row>
    <row r="443" spans="28:28" ht="15.75" customHeight="1" x14ac:dyDescent="0.25">
      <c r="AB443" s="341"/>
    </row>
    <row r="444" spans="28:28" ht="15.75" customHeight="1" x14ac:dyDescent="0.25">
      <c r="AB444" s="341"/>
    </row>
    <row r="445" spans="28:28" ht="15.75" customHeight="1" x14ac:dyDescent="0.25">
      <c r="AB445" s="341"/>
    </row>
    <row r="446" spans="28:28" ht="15.75" customHeight="1" x14ac:dyDescent="0.25">
      <c r="AB446" s="341"/>
    </row>
    <row r="447" spans="28:28" ht="15.75" customHeight="1" x14ac:dyDescent="0.25">
      <c r="AB447" s="341"/>
    </row>
    <row r="448" spans="28:28" ht="15.75" customHeight="1" x14ac:dyDescent="0.25">
      <c r="AB448" s="341"/>
    </row>
    <row r="449" spans="28:28" ht="15.75" customHeight="1" x14ac:dyDescent="0.25">
      <c r="AB449" s="341"/>
    </row>
    <row r="450" spans="28:28" ht="15.75" customHeight="1" x14ac:dyDescent="0.25">
      <c r="AB450" s="341"/>
    </row>
    <row r="451" spans="28:28" ht="15.75" customHeight="1" x14ac:dyDescent="0.25">
      <c r="AB451" s="341"/>
    </row>
    <row r="452" spans="28:28" ht="15.75" customHeight="1" x14ac:dyDescent="0.25">
      <c r="AB452" s="341"/>
    </row>
    <row r="453" spans="28:28" ht="15.75" customHeight="1" x14ac:dyDescent="0.25">
      <c r="AB453" s="341"/>
    </row>
    <row r="454" spans="28:28" ht="15.75" customHeight="1" x14ac:dyDescent="0.25">
      <c r="AB454" s="341"/>
    </row>
    <row r="455" spans="28:28" ht="15.75" customHeight="1" x14ac:dyDescent="0.25">
      <c r="AB455" s="341"/>
    </row>
    <row r="456" spans="28:28" ht="15.75" customHeight="1" x14ac:dyDescent="0.25">
      <c r="AB456" s="341"/>
    </row>
    <row r="457" spans="28:28" ht="15.75" customHeight="1" x14ac:dyDescent="0.25">
      <c r="AB457" s="341"/>
    </row>
    <row r="458" spans="28:28" ht="15.75" customHeight="1" x14ac:dyDescent="0.25">
      <c r="AB458" s="341"/>
    </row>
    <row r="459" spans="28:28" ht="15.75" customHeight="1" x14ac:dyDescent="0.25">
      <c r="AB459" s="341"/>
    </row>
    <row r="460" spans="28:28" ht="15.75" customHeight="1" x14ac:dyDescent="0.25">
      <c r="AB460" s="341"/>
    </row>
    <row r="461" spans="28:28" ht="15.75" customHeight="1" x14ac:dyDescent="0.25">
      <c r="AB461" s="341"/>
    </row>
    <row r="462" spans="28:28" ht="15.75" customHeight="1" x14ac:dyDescent="0.25">
      <c r="AB462" s="341"/>
    </row>
    <row r="463" spans="28:28" ht="15.75" customHeight="1" x14ac:dyDescent="0.25">
      <c r="AB463" s="341"/>
    </row>
    <row r="464" spans="28:28" ht="15.75" customHeight="1" x14ac:dyDescent="0.25">
      <c r="AB464" s="341"/>
    </row>
    <row r="465" spans="28:28" ht="15.75" customHeight="1" x14ac:dyDescent="0.25">
      <c r="AB465" s="341"/>
    </row>
    <row r="466" spans="28:28" ht="15.75" customHeight="1" x14ac:dyDescent="0.25">
      <c r="AB466" s="341"/>
    </row>
    <row r="467" spans="28:28" ht="15.75" customHeight="1" x14ac:dyDescent="0.25">
      <c r="AB467" s="341"/>
    </row>
    <row r="468" spans="28:28" ht="15.75" customHeight="1" x14ac:dyDescent="0.25">
      <c r="AB468" s="341"/>
    </row>
    <row r="469" spans="28:28" ht="15.75" customHeight="1" x14ac:dyDescent="0.25">
      <c r="AB469" s="341"/>
    </row>
    <row r="470" spans="28:28" ht="15.75" customHeight="1" x14ac:dyDescent="0.25">
      <c r="AB470" s="341"/>
    </row>
    <row r="471" spans="28:28" ht="15.75" customHeight="1" x14ac:dyDescent="0.25">
      <c r="AB471" s="341"/>
    </row>
    <row r="472" spans="28:28" ht="15.75" customHeight="1" x14ac:dyDescent="0.25">
      <c r="AB472" s="341"/>
    </row>
    <row r="473" spans="28:28" ht="15.75" customHeight="1" x14ac:dyDescent="0.25">
      <c r="AB473" s="341"/>
    </row>
    <row r="474" spans="28:28" ht="15.75" customHeight="1" x14ac:dyDescent="0.25">
      <c r="AB474" s="341"/>
    </row>
    <row r="475" spans="28:28" ht="15.75" customHeight="1" x14ac:dyDescent="0.25">
      <c r="AB475" s="341"/>
    </row>
    <row r="476" spans="28:28" ht="15.75" customHeight="1" x14ac:dyDescent="0.25">
      <c r="AB476" s="341"/>
    </row>
    <row r="477" spans="28:28" ht="15.75" customHeight="1" x14ac:dyDescent="0.25">
      <c r="AB477" s="341"/>
    </row>
    <row r="478" spans="28:28" ht="15.75" customHeight="1" x14ac:dyDescent="0.25">
      <c r="AB478" s="341"/>
    </row>
    <row r="479" spans="28:28" ht="15.75" customHeight="1" x14ac:dyDescent="0.25">
      <c r="AB479" s="341"/>
    </row>
    <row r="480" spans="28:28" ht="15.75" customHeight="1" x14ac:dyDescent="0.25">
      <c r="AB480" s="341"/>
    </row>
    <row r="481" spans="28:28" ht="15.75" customHeight="1" x14ac:dyDescent="0.25">
      <c r="AB481" s="341"/>
    </row>
    <row r="482" spans="28:28" ht="15.75" customHeight="1" x14ac:dyDescent="0.25">
      <c r="AB482" s="341"/>
    </row>
    <row r="483" spans="28:28" ht="15.75" customHeight="1" x14ac:dyDescent="0.25">
      <c r="AB483" s="341"/>
    </row>
    <row r="484" spans="28:28" ht="15.75" customHeight="1" x14ac:dyDescent="0.25">
      <c r="AB484" s="341"/>
    </row>
    <row r="485" spans="28:28" ht="15.75" customHeight="1" x14ac:dyDescent="0.25">
      <c r="AB485" s="341"/>
    </row>
    <row r="486" spans="28:28" ht="15.75" customHeight="1" x14ac:dyDescent="0.25">
      <c r="AB486" s="341"/>
    </row>
    <row r="487" spans="28:28" ht="15.75" customHeight="1" x14ac:dyDescent="0.25">
      <c r="AB487" s="341"/>
    </row>
    <row r="488" spans="28:28" ht="15.75" customHeight="1" x14ac:dyDescent="0.25">
      <c r="AB488" s="341"/>
    </row>
    <row r="489" spans="28:28" ht="15.75" customHeight="1" x14ac:dyDescent="0.25">
      <c r="AB489" s="341"/>
    </row>
    <row r="490" spans="28:28" ht="15.75" customHeight="1" x14ac:dyDescent="0.25">
      <c r="AB490" s="341"/>
    </row>
    <row r="491" spans="28:28" ht="15.75" customHeight="1" x14ac:dyDescent="0.25">
      <c r="AB491" s="341"/>
    </row>
    <row r="492" spans="28:28" ht="15.75" customHeight="1" x14ac:dyDescent="0.25">
      <c r="AB492" s="341"/>
    </row>
    <row r="493" spans="28:28" ht="15.75" customHeight="1" x14ac:dyDescent="0.25">
      <c r="AB493" s="341"/>
    </row>
    <row r="494" spans="28:28" ht="15.75" customHeight="1" x14ac:dyDescent="0.25">
      <c r="AB494" s="341"/>
    </row>
    <row r="495" spans="28:28" ht="15.75" customHeight="1" x14ac:dyDescent="0.25">
      <c r="AB495" s="341"/>
    </row>
    <row r="496" spans="28:28" ht="15.75" customHeight="1" x14ac:dyDescent="0.25">
      <c r="AB496" s="341"/>
    </row>
    <row r="497" spans="28:28" ht="15.75" customHeight="1" x14ac:dyDescent="0.25">
      <c r="AB497" s="341"/>
    </row>
    <row r="498" spans="28:28" ht="15.75" customHeight="1" x14ac:dyDescent="0.25">
      <c r="AB498" s="341"/>
    </row>
    <row r="499" spans="28:28" ht="15.75" customHeight="1" x14ac:dyDescent="0.25">
      <c r="AB499" s="341"/>
    </row>
    <row r="500" spans="28:28" ht="15.75" customHeight="1" x14ac:dyDescent="0.25">
      <c r="AB500" s="341"/>
    </row>
    <row r="501" spans="28:28" ht="15.75" customHeight="1" x14ac:dyDescent="0.25">
      <c r="AB501" s="341"/>
    </row>
    <row r="502" spans="28:28" ht="15.75" customHeight="1" x14ac:dyDescent="0.25">
      <c r="AB502" s="341"/>
    </row>
    <row r="503" spans="28:28" ht="15.75" customHeight="1" x14ac:dyDescent="0.25">
      <c r="AB503" s="341"/>
    </row>
    <row r="504" spans="28:28" ht="15.75" customHeight="1" x14ac:dyDescent="0.25">
      <c r="AB504" s="341"/>
    </row>
    <row r="505" spans="28:28" ht="15.75" customHeight="1" x14ac:dyDescent="0.25">
      <c r="AB505" s="341"/>
    </row>
    <row r="506" spans="28:28" ht="15.75" customHeight="1" x14ac:dyDescent="0.25">
      <c r="AB506" s="341"/>
    </row>
    <row r="507" spans="28:28" ht="15.75" customHeight="1" x14ac:dyDescent="0.25">
      <c r="AB507" s="341"/>
    </row>
    <row r="508" spans="28:28" ht="15.75" customHeight="1" x14ac:dyDescent="0.25">
      <c r="AB508" s="341"/>
    </row>
    <row r="509" spans="28:28" ht="15.75" customHeight="1" x14ac:dyDescent="0.25">
      <c r="AB509" s="341"/>
    </row>
    <row r="510" spans="28:28" ht="15.75" customHeight="1" x14ac:dyDescent="0.25">
      <c r="AB510" s="341"/>
    </row>
    <row r="511" spans="28:28" ht="15.75" customHeight="1" x14ac:dyDescent="0.25">
      <c r="AB511" s="341"/>
    </row>
    <row r="512" spans="28:28" ht="15.75" customHeight="1" x14ac:dyDescent="0.25">
      <c r="AB512" s="341"/>
    </row>
    <row r="513" spans="28:28" ht="15.75" customHeight="1" x14ac:dyDescent="0.25">
      <c r="AB513" s="341"/>
    </row>
    <row r="514" spans="28:28" ht="15.75" customHeight="1" x14ac:dyDescent="0.25">
      <c r="AB514" s="341"/>
    </row>
    <row r="515" spans="28:28" ht="15.75" customHeight="1" x14ac:dyDescent="0.25">
      <c r="AB515" s="341"/>
    </row>
    <row r="516" spans="28:28" ht="15.75" customHeight="1" x14ac:dyDescent="0.25">
      <c r="AB516" s="341"/>
    </row>
    <row r="517" spans="28:28" ht="15.75" customHeight="1" x14ac:dyDescent="0.25">
      <c r="AB517" s="341"/>
    </row>
    <row r="518" spans="28:28" ht="15.75" customHeight="1" x14ac:dyDescent="0.25">
      <c r="AB518" s="341"/>
    </row>
    <row r="519" spans="28:28" ht="15.75" customHeight="1" x14ac:dyDescent="0.25">
      <c r="AB519" s="341"/>
    </row>
    <row r="520" spans="28:28" ht="15.75" customHeight="1" x14ac:dyDescent="0.25">
      <c r="AB520" s="341"/>
    </row>
    <row r="521" spans="28:28" ht="15.75" customHeight="1" x14ac:dyDescent="0.25">
      <c r="AB521" s="341"/>
    </row>
    <row r="522" spans="28:28" ht="15.75" customHeight="1" x14ac:dyDescent="0.25">
      <c r="AB522" s="341"/>
    </row>
    <row r="523" spans="28:28" ht="15.75" customHeight="1" x14ac:dyDescent="0.25">
      <c r="AB523" s="341"/>
    </row>
    <row r="524" spans="28:28" ht="15.75" customHeight="1" x14ac:dyDescent="0.25">
      <c r="AB524" s="341"/>
    </row>
    <row r="525" spans="28:28" ht="15.75" customHeight="1" x14ac:dyDescent="0.25">
      <c r="AB525" s="341"/>
    </row>
    <row r="526" spans="28:28" ht="15.75" customHeight="1" x14ac:dyDescent="0.25">
      <c r="AB526" s="341"/>
    </row>
    <row r="527" spans="28:28" ht="15.75" customHeight="1" x14ac:dyDescent="0.25">
      <c r="AB527" s="341"/>
    </row>
    <row r="528" spans="28:28" ht="15.75" customHeight="1" x14ac:dyDescent="0.25">
      <c r="AB528" s="341"/>
    </row>
    <row r="529" spans="28:28" ht="15.75" customHeight="1" x14ac:dyDescent="0.25">
      <c r="AB529" s="341"/>
    </row>
    <row r="530" spans="28:28" ht="15.75" customHeight="1" x14ac:dyDescent="0.25">
      <c r="AB530" s="341"/>
    </row>
    <row r="531" spans="28:28" ht="15.75" customHeight="1" x14ac:dyDescent="0.25">
      <c r="AB531" s="341"/>
    </row>
    <row r="532" spans="28:28" ht="15.75" customHeight="1" x14ac:dyDescent="0.25">
      <c r="AB532" s="341"/>
    </row>
    <row r="533" spans="28:28" ht="15.75" customHeight="1" x14ac:dyDescent="0.25">
      <c r="AB533" s="341"/>
    </row>
    <row r="534" spans="28:28" ht="15.75" customHeight="1" x14ac:dyDescent="0.25">
      <c r="AB534" s="341"/>
    </row>
    <row r="535" spans="28:28" ht="15.75" customHeight="1" x14ac:dyDescent="0.25">
      <c r="AB535" s="341"/>
    </row>
    <row r="536" spans="28:28" ht="15.75" customHeight="1" x14ac:dyDescent="0.25">
      <c r="AB536" s="341"/>
    </row>
    <row r="537" spans="28:28" ht="15.75" customHeight="1" x14ac:dyDescent="0.25">
      <c r="AB537" s="341"/>
    </row>
    <row r="538" spans="28:28" ht="15.75" customHeight="1" x14ac:dyDescent="0.25">
      <c r="AB538" s="341"/>
    </row>
    <row r="539" spans="28:28" ht="15.75" customHeight="1" x14ac:dyDescent="0.25">
      <c r="AB539" s="341"/>
    </row>
    <row r="540" spans="28:28" ht="15.75" customHeight="1" x14ac:dyDescent="0.25">
      <c r="AB540" s="341"/>
    </row>
    <row r="541" spans="28:28" ht="15.75" customHeight="1" x14ac:dyDescent="0.25">
      <c r="AB541" s="341"/>
    </row>
    <row r="542" spans="28:28" ht="15.75" customHeight="1" x14ac:dyDescent="0.25">
      <c r="AB542" s="341"/>
    </row>
    <row r="543" spans="28:28" ht="15.75" customHeight="1" x14ac:dyDescent="0.25">
      <c r="AB543" s="341"/>
    </row>
    <row r="544" spans="28:28" ht="15.75" customHeight="1" x14ac:dyDescent="0.25">
      <c r="AB544" s="341"/>
    </row>
    <row r="545" spans="28:28" ht="15.75" customHeight="1" x14ac:dyDescent="0.25">
      <c r="AB545" s="341"/>
    </row>
    <row r="546" spans="28:28" ht="15.75" customHeight="1" x14ac:dyDescent="0.25">
      <c r="AB546" s="341"/>
    </row>
    <row r="547" spans="28:28" ht="15.75" customHeight="1" x14ac:dyDescent="0.25">
      <c r="AB547" s="341"/>
    </row>
    <row r="548" spans="28:28" ht="15.75" customHeight="1" x14ac:dyDescent="0.25">
      <c r="AB548" s="341"/>
    </row>
    <row r="549" spans="28:28" ht="15.75" customHeight="1" x14ac:dyDescent="0.25">
      <c r="AB549" s="341"/>
    </row>
    <row r="550" spans="28:28" ht="15.75" customHeight="1" x14ac:dyDescent="0.25">
      <c r="AB550" s="341"/>
    </row>
    <row r="551" spans="28:28" ht="15.75" customHeight="1" x14ac:dyDescent="0.25">
      <c r="AB551" s="341"/>
    </row>
    <row r="552" spans="28:28" ht="15.75" customHeight="1" x14ac:dyDescent="0.25">
      <c r="AB552" s="341"/>
    </row>
    <row r="553" spans="28:28" ht="15.75" customHeight="1" x14ac:dyDescent="0.25">
      <c r="AB553" s="341"/>
    </row>
    <row r="554" spans="28:28" ht="15.75" customHeight="1" x14ac:dyDescent="0.25">
      <c r="AB554" s="341"/>
    </row>
    <row r="555" spans="28:28" ht="15.75" customHeight="1" x14ac:dyDescent="0.25">
      <c r="AB555" s="341"/>
    </row>
    <row r="556" spans="28:28" ht="15.75" customHeight="1" x14ac:dyDescent="0.25">
      <c r="AB556" s="341"/>
    </row>
    <row r="557" spans="28:28" ht="15.75" customHeight="1" x14ac:dyDescent="0.25">
      <c r="AB557" s="341"/>
    </row>
    <row r="558" spans="28:28" ht="15.75" customHeight="1" x14ac:dyDescent="0.25">
      <c r="AB558" s="341"/>
    </row>
    <row r="559" spans="28:28" ht="15.75" customHeight="1" x14ac:dyDescent="0.25">
      <c r="AB559" s="341"/>
    </row>
    <row r="560" spans="28:28" ht="15.75" customHeight="1" x14ac:dyDescent="0.25">
      <c r="AB560" s="341"/>
    </row>
    <row r="561" spans="28:28" ht="15.75" customHeight="1" x14ac:dyDescent="0.25">
      <c r="AB561" s="341"/>
    </row>
    <row r="562" spans="28:28" ht="15.75" customHeight="1" x14ac:dyDescent="0.25">
      <c r="AB562" s="341"/>
    </row>
    <row r="563" spans="28:28" ht="15.75" customHeight="1" x14ac:dyDescent="0.25">
      <c r="AB563" s="341"/>
    </row>
    <row r="564" spans="28:28" ht="15.75" customHeight="1" x14ac:dyDescent="0.25">
      <c r="AB564" s="341"/>
    </row>
    <row r="565" spans="28:28" ht="15.75" customHeight="1" x14ac:dyDescent="0.25">
      <c r="AB565" s="341"/>
    </row>
    <row r="566" spans="28:28" ht="15.75" customHeight="1" x14ac:dyDescent="0.25">
      <c r="AB566" s="341"/>
    </row>
    <row r="567" spans="28:28" ht="15.75" customHeight="1" x14ac:dyDescent="0.25">
      <c r="AB567" s="341"/>
    </row>
    <row r="568" spans="28:28" ht="15.75" customHeight="1" x14ac:dyDescent="0.25">
      <c r="AB568" s="341"/>
    </row>
    <row r="569" spans="28:28" ht="15.75" customHeight="1" x14ac:dyDescent="0.25">
      <c r="AB569" s="341"/>
    </row>
    <row r="570" spans="28:28" ht="15.75" customHeight="1" x14ac:dyDescent="0.25">
      <c r="AB570" s="341"/>
    </row>
    <row r="571" spans="28:28" ht="15.75" customHeight="1" x14ac:dyDescent="0.25">
      <c r="AB571" s="341"/>
    </row>
    <row r="572" spans="28:28" ht="15.75" customHeight="1" x14ac:dyDescent="0.25">
      <c r="AB572" s="341"/>
    </row>
    <row r="573" spans="28:28" ht="15.75" customHeight="1" x14ac:dyDescent="0.25">
      <c r="AB573" s="341"/>
    </row>
    <row r="574" spans="28:28" ht="15.75" customHeight="1" x14ac:dyDescent="0.25">
      <c r="AB574" s="341"/>
    </row>
    <row r="575" spans="28:28" ht="15.75" customHeight="1" x14ac:dyDescent="0.25">
      <c r="AB575" s="341"/>
    </row>
    <row r="576" spans="28:28" ht="15.75" customHeight="1" x14ac:dyDescent="0.25">
      <c r="AB576" s="341"/>
    </row>
    <row r="577" spans="28:28" ht="15.75" customHeight="1" x14ac:dyDescent="0.25">
      <c r="AB577" s="341"/>
    </row>
    <row r="578" spans="28:28" ht="15.75" customHeight="1" x14ac:dyDescent="0.25">
      <c r="AB578" s="341"/>
    </row>
    <row r="579" spans="28:28" ht="15.75" customHeight="1" x14ac:dyDescent="0.25">
      <c r="AB579" s="341"/>
    </row>
    <row r="580" spans="28:28" ht="15.75" customHeight="1" x14ac:dyDescent="0.25">
      <c r="AB580" s="341"/>
    </row>
    <row r="581" spans="28:28" ht="15.75" customHeight="1" x14ac:dyDescent="0.25">
      <c r="AB581" s="341"/>
    </row>
    <row r="582" spans="28:28" ht="15.75" customHeight="1" x14ac:dyDescent="0.25">
      <c r="AB582" s="341"/>
    </row>
    <row r="583" spans="28:28" ht="15.75" customHeight="1" x14ac:dyDescent="0.25">
      <c r="AB583" s="341"/>
    </row>
    <row r="584" spans="28:28" ht="15.75" customHeight="1" x14ac:dyDescent="0.25">
      <c r="AB584" s="341"/>
    </row>
    <row r="585" spans="28:28" ht="15.75" customHeight="1" x14ac:dyDescent="0.25">
      <c r="AB585" s="341"/>
    </row>
    <row r="586" spans="28:28" ht="15.75" customHeight="1" x14ac:dyDescent="0.25">
      <c r="AB586" s="341"/>
    </row>
    <row r="587" spans="28:28" ht="15.75" customHeight="1" x14ac:dyDescent="0.25">
      <c r="AB587" s="341"/>
    </row>
    <row r="588" spans="28:28" ht="15.75" customHeight="1" x14ac:dyDescent="0.25">
      <c r="AB588" s="341"/>
    </row>
    <row r="589" spans="28:28" ht="15.75" customHeight="1" x14ac:dyDescent="0.25">
      <c r="AB589" s="341"/>
    </row>
    <row r="590" spans="28:28" ht="15.75" customHeight="1" x14ac:dyDescent="0.25">
      <c r="AB590" s="341"/>
    </row>
    <row r="591" spans="28:28" ht="15.75" customHeight="1" x14ac:dyDescent="0.25">
      <c r="AB591" s="341"/>
    </row>
    <row r="592" spans="28:28" ht="15.75" customHeight="1" x14ac:dyDescent="0.25">
      <c r="AB592" s="341"/>
    </row>
    <row r="593" spans="28:28" ht="15.75" customHeight="1" x14ac:dyDescent="0.25">
      <c r="AB593" s="341"/>
    </row>
    <row r="594" spans="28:28" ht="15.75" customHeight="1" x14ac:dyDescent="0.25">
      <c r="AB594" s="341"/>
    </row>
    <row r="595" spans="28:28" ht="15.75" customHeight="1" x14ac:dyDescent="0.25">
      <c r="AB595" s="341"/>
    </row>
    <row r="596" spans="28:28" ht="15.75" customHeight="1" x14ac:dyDescent="0.25">
      <c r="AB596" s="341"/>
    </row>
    <row r="597" spans="28:28" ht="15.75" customHeight="1" x14ac:dyDescent="0.25">
      <c r="AB597" s="341"/>
    </row>
    <row r="598" spans="28:28" ht="15.75" customHeight="1" x14ac:dyDescent="0.25">
      <c r="AB598" s="341"/>
    </row>
    <row r="599" spans="28:28" ht="15.75" customHeight="1" x14ac:dyDescent="0.25">
      <c r="AB599" s="341"/>
    </row>
    <row r="600" spans="28:28" ht="15.75" customHeight="1" x14ac:dyDescent="0.25">
      <c r="AB600" s="341"/>
    </row>
    <row r="601" spans="28:28" ht="15.75" customHeight="1" x14ac:dyDescent="0.25">
      <c r="AB601" s="341"/>
    </row>
    <row r="602" spans="28:28" ht="15.75" customHeight="1" x14ac:dyDescent="0.25">
      <c r="AB602" s="341"/>
    </row>
    <row r="603" spans="28:28" ht="15.75" customHeight="1" x14ac:dyDescent="0.25">
      <c r="AB603" s="341"/>
    </row>
    <row r="604" spans="28:28" ht="15.75" customHeight="1" x14ac:dyDescent="0.25">
      <c r="AB604" s="341"/>
    </row>
    <row r="605" spans="28:28" ht="15.75" customHeight="1" x14ac:dyDescent="0.25">
      <c r="AB605" s="341"/>
    </row>
    <row r="606" spans="28:28" ht="15.75" customHeight="1" x14ac:dyDescent="0.25">
      <c r="AB606" s="341"/>
    </row>
    <row r="607" spans="28:28" ht="15.75" customHeight="1" x14ac:dyDescent="0.25">
      <c r="AB607" s="341"/>
    </row>
    <row r="608" spans="28:28" ht="15.75" customHeight="1" x14ac:dyDescent="0.25">
      <c r="AB608" s="341"/>
    </row>
    <row r="609" spans="28:28" ht="15.75" customHeight="1" x14ac:dyDescent="0.25">
      <c r="AB609" s="341"/>
    </row>
    <row r="610" spans="28:28" ht="15.75" customHeight="1" x14ac:dyDescent="0.25">
      <c r="AB610" s="341"/>
    </row>
    <row r="611" spans="28:28" ht="15.75" customHeight="1" x14ac:dyDescent="0.25">
      <c r="AB611" s="341"/>
    </row>
    <row r="612" spans="28:28" ht="15.75" customHeight="1" x14ac:dyDescent="0.25">
      <c r="AB612" s="341"/>
    </row>
    <row r="613" spans="28:28" ht="15.75" customHeight="1" x14ac:dyDescent="0.25">
      <c r="AB613" s="341"/>
    </row>
    <row r="614" spans="28:28" ht="15.75" customHeight="1" x14ac:dyDescent="0.25">
      <c r="AB614" s="341"/>
    </row>
    <row r="615" spans="28:28" ht="15.75" customHeight="1" x14ac:dyDescent="0.25">
      <c r="AB615" s="341"/>
    </row>
    <row r="616" spans="28:28" ht="15.75" customHeight="1" x14ac:dyDescent="0.25">
      <c r="AB616" s="341"/>
    </row>
    <row r="617" spans="28:28" ht="15.75" customHeight="1" x14ac:dyDescent="0.25">
      <c r="AB617" s="341"/>
    </row>
    <row r="618" spans="28:28" ht="15.75" customHeight="1" x14ac:dyDescent="0.25">
      <c r="AB618" s="341"/>
    </row>
    <row r="619" spans="28:28" ht="15.75" customHeight="1" x14ac:dyDescent="0.25">
      <c r="AB619" s="341"/>
    </row>
    <row r="620" spans="28:28" ht="15.75" customHeight="1" x14ac:dyDescent="0.25">
      <c r="AB620" s="341"/>
    </row>
    <row r="621" spans="28:28" ht="15.75" customHeight="1" x14ac:dyDescent="0.25">
      <c r="AB621" s="341"/>
    </row>
    <row r="622" spans="28:28" ht="15.75" customHeight="1" x14ac:dyDescent="0.25">
      <c r="AB622" s="341"/>
    </row>
    <row r="623" spans="28:28" ht="15.75" customHeight="1" x14ac:dyDescent="0.25">
      <c r="AB623" s="341"/>
    </row>
    <row r="624" spans="28:28" ht="15.75" customHeight="1" x14ac:dyDescent="0.25">
      <c r="AB624" s="341"/>
    </row>
    <row r="625" spans="28:28" ht="15.75" customHeight="1" x14ac:dyDescent="0.25">
      <c r="AB625" s="341"/>
    </row>
    <row r="626" spans="28:28" ht="15.75" customHeight="1" x14ac:dyDescent="0.25">
      <c r="AB626" s="341"/>
    </row>
    <row r="627" spans="28:28" ht="15.75" customHeight="1" x14ac:dyDescent="0.25">
      <c r="AB627" s="341"/>
    </row>
    <row r="628" spans="28:28" ht="15.75" customHeight="1" x14ac:dyDescent="0.25">
      <c r="AB628" s="341"/>
    </row>
    <row r="629" spans="28:28" ht="15.75" customHeight="1" x14ac:dyDescent="0.25">
      <c r="AB629" s="341"/>
    </row>
    <row r="630" spans="28:28" ht="15.75" customHeight="1" x14ac:dyDescent="0.25">
      <c r="AB630" s="341"/>
    </row>
    <row r="631" spans="28:28" ht="15.75" customHeight="1" x14ac:dyDescent="0.25">
      <c r="AB631" s="341"/>
    </row>
    <row r="632" spans="28:28" ht="15.75" customHeight="1" x14ac:dyDescent="0.25">
      <c r="AB632" s="341"/>
    </row>
    <row r="633" spans="28:28" ht="15.75" customHeight="1" x14ac:dyDescent="0.25">
      <c r="AB633" s="341"/>
    </row>
    <row r="634" spans="28:28" ht="15.75" customHeight="1" x14ac:dyDescent="0.25">
      <c r="AB634" s="341"/>
    </row>
    <row r="635" spans="28:28" ht="15.75" customHeight="1" x14ac:dyDescent="0.25">
      <c r="AB635" s="341"/>
    </row>
    <row r="636" spans="28:28" ht="15.75" customHeight="1" x14ac:dyDescent="0.25">
      <c r="AB636" s="341"/>
    </row>
    <row r="637" spans="28:28" ht="15.75" customHeight="1" x14ac:dyDescent="0.25">
      <c r="AB637" s="341"/>
    </row>
    <row r="638" spans="28:28" ht="15.75" customHeight="1" x14ac:dyDescent="0.25">
      <c r="AB638" s="341"/>
    </row>
    <row r="639" spans="28:28" ht="15.75" customHeight="1" x14ac:dyDescent="0.25">
      <c r="AB639" s="341"/>
    </row>
    <row r="640" spans="28:28" ht="15.75" customHeight="1" x14ac:dyDescent="0.25">
      <c r="AB640" s="341"/>
    </row>
    <row r="641" spans="28:28" ht="15.75" customHeight="1" x14ac:dyDescent="0.25">
      <c r="AB641" s="341"/>
    </row>
    <row r="642" spans="28:28" ht="15.75" customHeight="1" x14ac:dyDescent="0.25">
      <c r="AB642" s="341"/>
    </row>
    <row r="643" spans="28:28" ht="15.75" customHeight="1" x14ac:dyDescent="0.25">
      <c r="AB643" s="341"/>
    </row>
    <row r="644" spans="28:28" ht="15.75" customHeight="1" x14ac:dyDescent="0.25">
      <c r="AB644" s="341"/>
    </row>
    <row r="645" spans="28:28" ht="15.75" customHeight="1" x14ac:dyDescent="0.25">
      <c r="AB645" s="341"/>
    </row>
    <row r="646" spans="28:28" ht="15.75" customHeight="1" x14ac:dyDescent="0.25">
      <c r="AB646" s="341"/>
    </row>
    <row r="647" spans="28:28" ht="15.75" customHeight="1" x14ac:dyDescent="0.25">
      <c r="AB647" s="341"/>
    </row>
    <row r="648" spans="28:28" ht="15.75" customHeight="1" x14ac:dyDescent="0.25">
      <c r="AB648" s="341"/>
    </row>
    <row r="649" spans="28:28" ht="15.75" customHeight="1" x14ac:dyDescent="0.25">
      <c r="AB649" s="341"/>
    </row>
    <row r="650" spans="28:28" ht="15.75" customHeight="1" x14ac:dyDescent="0.25">
      <c r="AB650" s="341"/>
    </row>
    <row r="651" spans="28:28" ht="15.75" customHeight="1" x14ac:dyDescent="0.25">
      <c r="AB651" s="341"/>
    </row>
    <row r="652" spans="28:28" ht="15.75" customHeight="1" x14ac:dyDescent="0.25">
      <c r="AB652" s="341"/>
    </row>
    <row r="653" spans="28:28" ht="15.75" customHeight="1" x14ac:dyDescent="0.25">
      <c r="AB653" s="341"/>
    </row>
    <row r="654" spans="28:28" ht="15.75" customHeight="1" x14ac:dyDescent="0.25">
      <c r="AB654" s="341"/>
    </row>
    <row r="655" spans="28:28" ht="15.75" customHeight="1" x14ac:dyDescent="0.25">
      <c r="AB655" s="341"/>
    </row>
    <row r="656" spans="28:28" ht="15.75" customHeight="1" x14ac:dyDescent="0.25">
      <c r="AB656" s="341"/>
    </row>
    <row r="657" spans="28:28" ht="15.75" customHeight="1" x14ac:dyDescent="0.25">
      <c r="AB657" s="341"/>
    </row>
    <row r="658" spans="28:28" ht="15.75" customHeight="1" x14ac:dyDescent="0.25">
      <c r="AB658" s="341"/>
    </row>
    <row r="659" spans="28:28" ht="15.75" customHeight="1" x14ac:dyDescent="0.25">
      <c r="AB659" s="341"/>
    </row>
    <row r="660" spans="28:28" ht="15.75" customHeight="1" x14ac:dyDescent="0.25">
      <c r="AB660" s="341"/>
    </row>
    <row r="661" spans="28:28" ht="15.75" customHeight="1" x14ac:dyDescent="0.25">
      <c r="AB661" s="341"/>
    </row>
    <row r="662" spans="28:28" ht="15.75" customHeight="1" x14ac:dyDescent="0.25">
      <c r="AB662" s="341"/>
    </row>
    <row r="663" spans="28:28" ht="15.75" customHeight="1" x14ac:dyDescent="0.25">
      <c r="AB663" s="341"/>
    </row>
    <row r="664" spans="28:28" ht="15.75" customHeight="1" x14ac:dyDescent="0.25">
      <c r="AB664" s="341"/>
    </row>
    <row r="665" spans="28:28" ht="15.75" customHeight="1" x14ac:dyDescent="0.25">
      <c r="AB665" s="341"/>
    </row>
    <row r="666" spans="28:28" ht="15.75" customHeight="1" x14ac:dyDescent="0.25">
      <c r="AB666" s="341"/>
    </row>
    <row r="667" spans="28:28" ht="15.75" customHeight="1" x14ac:dyDescent="0.25">
      <c r="AB667" s="341"/>
    </row>
    <row r="668" spans="28:28" ht="15.75" customHeight="1" x14ac:dyDescent="0.25">
      <c r="AB668" s="341"/>
    </row>
    <row r="669" spans="28:28" ht="15.75" customHeight="1" x14ac:dyDescent="0.25">
      <c r="AB669" s="341"/>
    </row>
    <row r="670" spans="28:28" ht="15.75" customHeight="1" x14ac:dyDescent="0.25">
      <c r="AB670" s="341"/>
    </row>
    <row r="671" spans="28:28" ht="15.75" customHeight="1" x14ac:dyDescent="0.25">
      <c r="AB671" s="341"/>
    </row>
    <row r="672" spans="28:28" ht="15.75" customHeight="1" x14ac:dyDescent="0.25">
      <c r="AB672" s="341"/>
    </row>
    <row r="673" spans="28:28" ht="15.75" customHeight="1" x14ac:dyDescent="0.25">
      <c r="AB673" s="341"/>
    </row>
    <row r="674" spans="28:28" ht="15.75" customHeight="1" x14ac:dyDescent="0.25">
      <c r="AB674" s="341"/>
    </row>
    <row r="675" spans="28:28" ht="15.75" customHeight="1" x14ac:dyDescent="0.25">
      <c r="AB675" s="341"/>
    </row>
    <row r="676" spans="28:28" ht="15.75" customHeight="1" x14ac:dyDescent="0.25">
      <c r="AB676" s="341"/>
    </row>
    <row r="677" spans="28:28" ht="15.75" customHeight="1" x14ac:dyDescent="0.25">
      <c r="AB677" s="341"/>
    </row>
    <row r="678" spans="28:28" ht="15.75" customHeight="1" x14ac:dyDescent="0.25">
      <c r="AB678" s="341"/>
    </row>
    <row r="679" spans="28:28" ht="15.75" customHeight="1" x14ac:dyDescent="0.25">
      <c r="AB679" s="341"/>
    </row>
    <row r="680" spans="28:28" ht="15.75" customHeight="1" x14ac:dyDescent="0.25">
      <c r="AB680" s="341"/>
    </row>
    <row r="681" spans="28:28" ht="15.75" customHeight="1" x14ac:dyDescent="0.25">
      <c r="AB681" s="341"/>
    </row>
    <row r="682" spans="28:28" ht="15.75" customHeight="1" x14ac:dyDescent="0.25">
      <c r="AB682" s="341"/>
    </row>
    <row r="683" spans="28:28" ht="15.75" customHeight="1" x14ac:dyDescent="0.25">
      <c r="AB683" s="341"/>
    </row>
    <row r="684" spans="28:28" ht="15.75" customHeight="1" x14ac:dyDescent="0.25">
      <c r="AB684" s="341"/>
    </row>
    <row r="685" spans="28:28" ht="15.75" customHeight="1" x14ac:dyDescent="0.25">
      <c r="AB685" s="341"/>
    </row>
    <row r="686" spans="28:28" ht="15.75" customHeight="1" x14ac:dyDescent="0.25">
      <c r="AB686" s="341"/>
    </row>
    <row r="687" spans="28:28" ht="15.75" customHeight="1" x14ac:dyDescent="0.25">
      <c r="AB687" s="341"/>
    </row>
    <row r="688" spans="28:28" ht="15.75" customHeight="1" x14ac:dyDescent="0.25">
      <c r="AB688" s="341"/>
    </row>
    <row r="689" spans="28:28" ht="15.75" customHeight="1" x14ac:dyDescent="0.25">
      <c r="AB689" s="341"/>
    </row>
    <row r="690" spans="28:28" ht="15.75" customHeight="1" x14ac:dyDescent="0.25">
      <c r="AB690" s="341"/>
    </row>
    <row r="691" spans="28:28" ht="15.75" customHeight="1" x14ac:dyDescent="0.25">
      <c r="AB691" s="341"/>
    </row>
    <row r="692" spans="28:28" ht="15.75" customHeight="1" x14ac:dyDescent="0.25">
      <c r="AB692" s="341"/>
    </row>
    <row r="693" spans="28:28" ht="15.75" customHeight="1" x14ac:dyDescent="0.25">
      <c r="AB693" s="341"/>
    </row>
    <row r="694" spans="28:28" ht="15.75" customHeight="1" x14ac:dyDescent="0.25">
      <c r="AB694" s="341"/>
    </row>
    <row r="695" spans="28:28" ht="15.75" customHeight="1" x14ac:dyDescent="0.25">
      <c r="AB695" s="341"/>
    </row>
    <row r="696" spans="28:28" ht="15.75" customHeight="1" x14ac:dyDescent="0.25">
      <c r="AB696" s="341"/>
    </row>
    <row r="697" spans="28:28" ht="15.75" customHeight="1" x14ac:dyDescent="0.25">
      <c r="AB697" s="341"/>
    </row>
    <row r="698" spans="28:28" ht="15.75" customHeight="1" x14ac:dyDescent="0.25">
      <c r="AB698" s="341"/>
    </row>
    <row r="699" spans="28:28" ht="15.75" customHeight="1" x14ac:dyDescent="0.25">
      <c r="AB699" s="341"/>
    </row>
    <row r="700" spans="28:28" ht="15.75" customHeight="1" x14ac:dyDescent="0.25">
      <c r="AB700" s="341"/>
    </row>
    <row r="701" spans="28:28" ht="15.75" customHeight="1" x14ac:dyDescent="0.25">
      <c r="AB701" s="341"/>
    </row>
    <row r="702" spans="28:28" ht="15.75" customHeight="1" x14ac:dyDescent="0.25">
      <c r="AB702" s="341"/>
    </row>
    <row r="703" spans="28:28" ht="15.75" customHeight="1" x14ac:dyDescent="0.25">
      <c r="AB703" s="341"/>
    </row>
    <row r="704" spans="28:28" ht="15.75" customHeight="1" x14ac:dyDescent="0.25">
      <c r="AB704" s="341"/>
    </row>
    <row r="705" spans="28:28" ht="15.75" customHeight="1" x14ac:dyDescent="0.25">
      <c r="AB705" s="341"/>
    </row>
    <row r="706" spans="28:28" ht="15.75" customHeight="1" x14ac:dyDescent="0.25">
      <c r="AB706" s="341"/>
    </row>
    <row r="707" spans="28:28" ht="15.75" customHeight="1" x14ac:dyDescent="0.25">
      <c r="AB707" s="341"/>
    </row>
    <row r="708" spans="28:28" ht="15.75" customHeight="1" x14ac:dyDescent="0.25">
      <c r="AB708" s="341"/>
    </row>
    <row r="709" spans="28:28" ht="15.75" customHeight="1" x14ac:dyDescent="0.25">
      <c r="AB709" s="341"/>
    </row>
    <row r="710" spans="28:28" ht="15.75" customHeight="1" x14ac:dyDescent="0.25">
      <c r="AB710" s="341"/>
    </row>
    <row r="711" spans="28:28" ht="15.75" customHeight="1" x14ac:dyDescent="0.25">
      <c r="AB711" s="341"/>
    </row>
    <row r="712" spans="28:28" ht="15.75" customHeight="1" x14ac:dyDescent="0.25">
      <c r="AB712" s="341"/>
    </row>
    <row r="713" spans="28:28" ht="15.75" customHeight="1" x14ac:dyDescent="0.25">
      <c r="AB713" s="341"/>
    </row>
    <row r="714" spans="28:28" ht="15.75" customHeight="1" x14ac:dyDescent="0.25">
      <c r="AB714" s="341"/>
    </row>
    <row r="715" spans="28:28" ht="15.75" customHeight="1" x14ac:dyDescent="0.25">
      <c r="AB715" s="341"/>
    </row>
    <row r="716" spans="28:28" ht="15.75" customHeight="1" x14ac:dyDescent="0.25">
      <c r="AB716" s="341"/>
    </row>
    <row r="717" spans="28:28" ht="15.75" customHeight="1" x14ac:dyDescent="0.25">
      <c r="AB717" s="341"/>
    </row>
    <row r="718" spans="28:28" ht="15.75" customHeight="1" x14ac:dyDescent="0.25">
      <c r="AB718" s="341"/>
    </row>
    <row r="719" spans="28:28" ht="15.75" customHeight="1" x14ac:dyDescent="0.25">
      <c r="AB719" s="341"/>
    </row>
    <row r="720" spans="28:28" ht="15.75" customHeight="1" x14ac:dyDescent="0.25">
      <c r="AB720" s="341"/>
    </row>
    <row r="721" spans="28:28" ht="15.75" customHeight="1" x14ac:dyDescent="0.25">
      <c r="AB721" s="341"/>
    </row>
    <row r="722" spans="28:28" ht="15.75" customHeight="1" x14ac:dyDescent="0.25">
      <c r="AB722" s="341"/>
    </row>
    <row r="723" spans="28:28" ht="15.75" customHeight="1" x14ac:dyDescent="0.25">
      <c r="AB723" s="341"/>
    </row>
    <row r="724" spans="28:28" ht="15.75" customHeight="1" x14ac:dyDescent="0.25">
      <c r="AB724" s="341"/>
    </row>
    <row r="725" spans="28:28" ht="15.75" customHeight="1" x14ac:dyDescent="0.25">
      <c r="AB725" s="341"/>
    </row>
    <row r="726" spans="28:28" ht="15.75" customHeight="1" x14ac:dyDescent="0.25">
      <c r="AB726" s="341"/>
    </row>
    <row r="727" spans="28:28" ht="15.75" customHeight="1" x14ac:dyDescent="0.25">
      <c r="AB727" s="341"/>
    </row>
    <row r="728" spans="28:28" ht="15.75" customHeight="1" x14ac:dyDescent="0.25">
      <c r="AB728" s="341"/>
    </row>
    <row r="729" spans="28:28" ht="15.75" customHeight="1" x14ac:dyDescent="0.25">
      <c r="AB729" s="341"/>
    </row>
    <row r="730" spans="28:28" ht="15.75" customHeight="1" x14ac:dyDescent="0.25">
      <c r="AB730" s="341"/>
    </row>
    <row r="731" spans="28:28" ht="15.75" customHeight="1" x14ac:dyDescent="0.25">
      <c r="AB731" s="341"/>
    </row>
    <row r="732" spans="28:28" ht="15.75" customHeight="1" x14ac:dyDescent="0.25">
      <c r="AB732" s="341"/>
    </row>
    <row r="733" spans="28:28" ht="15.75" customHeight="1" x14ac:dyDescent="0.25">
      <c r="AB733" s="341"/>
    </row>
    <row r="734" spans="28:28" ht="15.75" customHeight="1" x14ac:dyDescent="0.25">
      <c r="AB734" s="341"/>
    </row>
    <row r="735" spans="28:28" ht="15.75" customHeight="1" x14ac:dyDescent="0.25">
      <c r="AB735" s="341"/>
    </row>
    <row r="736" spans="28:28" ht="15.75" customHeight="1" x14ac:dyDescent="0.25">
      <c r="AB736" s="341"/>
    </row>
    <row r="737" spans="28:28" ht="15.75" customHeight="1" x14ac:dyDescent="0.25">
      <c r="AB737" s="341"/>
    </row>
    <row r="738" spans="28:28" ht="15.75" customHeight="1" x14ac:dyDescent="0.25">
      <c r="AB738" s="341"/>
    </row>
    <row r="739" spans="28:28" ht="15.75" customHeight="1" x14ac:dyDescent="0.25">
      <c r="AB739" s="341"/>
    </row>
    <row r="740" spans="28:28" ht="15.75" customHeight="1" x14ac:dyDescent="0.25">
      <c r="AB740" s="341"/>
    </row>
    <row r="741" spans="28:28" ht="15.75" customHeight="1" x14ac:dyDescent="0.25">
      <c r="AB741" s="341"/>
    </row>
    <row r="742" spans="28:28" ht="15.75" customHeight="1" x14ac:dyDescent="0.25">
      <c r="AB742" s="341"/>
    </row>
    <row r="743" spans="28:28" ht="15.75" customHeight="1" x14ac:dyDescent="0.25">
      <c r="AB743" s="341"/>
    </row>
    <row r="744" spans="28:28" ht="15.75" customHeight="1" x14ac:dyDescent="0.25">
      <c r="AB744" s="341"/>
    </row>
    <row r="745" spans="28:28" ht="15.75" customHeight="1" x14ac:dyDescent="0.25">
      <c r="AB745" s="341"/>
    </row>
    <row r="746" spans="28:28" ht="15.75" customHeight="1" x14ac:dyDescent="0.25">
      <c r="AB746" s="341"/>
    </row>
    <row r="747" spans="28:28" ht="15.75" customHeight="1" x14ac:dyDescent="0.25">
      <c r="AB747" s="341"/>
    </row>
    <row r="748" spans="28:28" ht="15.75" customHeight="1" x14ac:dyDescent="0.25">
      <c r="AB748" s="341"/>
    </row>
    <row r="749" spans="28:28" ht="15.75" customHeight="1" x14ac:dyDescent="0.25">
      <c r="AB749" s="341"/>
    </row>
    <row r="750" spans="28:28" ht="15.75" customHeight="1" x14ac:dyDescent="0.25">
      <c r="AB750" s="341"/>
    </row>
    <row r="751" spans="28:28" ht="15.75" customHeight="1" x14ac:dyDescent="0.25">
      <c r="AB751" s="341"/>
    </row>
    <row r="752" spans="28:28" ht="15.75" customHeight="1" x14ac:dyDescent="0.25">
      <c r="AB752" s="341"/>
    </row>
    <row r="753" spans="28:28" ht="15.75" customHeight="1" x14ac:dyDescent="0.25">
      <c r="AB753" s="341"/>
    </row>
    <row r="754" spans="28:28" ht="15.75" customHeight="1" x14ac:dyDescent="0.25">
      <c r="AB754" s="341"/>
    </row>
    <row r="755" spans="28:28" ht="15.75" customHeight="1" x14ac:dyDescent="0.25">
      <c r="AB755" s="341"/>
    </row>
    <row r="756" spans="28:28" ht="15.75" customHeight="1" x14ac:dyDescent="0.25">
      <c r="AB756" s="341"/>
    </row>
    <row r="757" spans="28:28" ht="15.75" customHeight="1" x14ac:dyDescent="0.25">
      <c r="AB757" s="341"/>
    </row>
    <row r="758" spans="28:28" ht="15.75" customHeight="1" x14ac:dyDescent="0.25">
      <c r="AB758" s="341"/>
    </row>
    <row r="759" spans="28:28" ht="15.75" customHeight="1" x14ac:dyDescent="0.25">
      <c r="AB759" s="341"/>
    </row>
    <row r="760" spans="28:28" ht="15.75" customHeight="1" x14ac:dyDescent="0.25">
      <c r="AB760" s="341"/>
    </row>
    <row r="761" spans="28:28" ht="15.75" customHeight="1" x14ac:dyDescent="0.25">
      <c r="AB761" s="341"/>
    </row>
    <row r="762" spans="28:28" ht="15.75" customHeight="1" x14ac:dyDescent="0.25">
      <c r="AB762" s="341"/>
    </row>
    <row r="763" spans="28:28" ht="15.75" customHeight="1" x14ac:dyDescent="0.25">
      <c r="AB763" s="341"/>
    </row>
    <row r="764" spans="28:28" ht="15.75" customHeight="1" x14ac:dyDescent="0.25">
      <c r="AB764" s="341"/>
    </row>
    <row r="765" spans="28:28" ht="15.75" customHeight="1" x14ac:dyDescent="0.25">
      <c r="AB765" s="341"/>
    </row>
    <row r="766" spans="28:28" ht="15.75" customHeight="1" x14ac:dyDescent="0.25">
      <c r="AB766" s="341"/>
    </row>
    <row r="767" spans="28:28" ht="15.75" customHeight="1" x14ac:dyDescent="0.25">
      <c r="AB767" s="341"/>
    </row>
    <row r="768" spans="28:28" ht="15.75" customHeight="1" x14ac:dyDescent="0.25">
      <c r="AB768" s="341"/>
    </row>
    <row r="769" spans="28:28" ht="15.75" customHeight="1" x14ac:dyDescent="0.25">
      <c r="AB769" s="341"/>
    </row>
    <row r="770" spans="28:28" ht="15.75" customHeight="1" x14ac:dyDescent="0.25">
      <c r="AB770" s="341"/>
    </row>
    <row r="771" spans="28:28" ht="15.75" customHeight="1" x14ac:dyDescent="0.25">
      <c r="AB771" s="341"/>
    </row>
    <row r="772" spans="28:28" ht="15.75" customHeight="1" x14ac:dyDescent="0.25">
      <c r="AB772" s="341"/>
    </row>
    <row r="773" spans="28:28" ht="15.75" customHeight="1" x14ac:dyDescent="0.25">
      <c r="AB773" s="341"/>
    </row>
    <row r="774" spans="28:28" ht="15.75" customHeight="1" x14ac:dyDescent="0.25">
      <c r="AB774" s="341"/>
    </row>
    <row r="775" spans="28:28" ht="15.75" customHeight="1" x14ac:dyDescent="0.25">
      <c r="AB775" s="341"/>
    </row>
    <row r="776" spans="28:28" ht="15.75" customHeight="1" x14ac:dyDescent="0.25">
      <c r="AB776" s="341"/>
    </row>
    <row r="777" spans="28:28" ht="15.75" customHeight="1" x14ac:dyDescent="0.25">
      <c r="AB777" s="341"/>
    </row>
    <row r="778" spans="28:28" ht="15.75" customHeight="1" x14ac:dyDescent="0.25">
      <c r="AB778" s="341"/>
    </row>
    <row r="779" spans="28:28" ht="15.75" customHeight="1" x14ac:dyDescent="0.25">
      <c r="AB779" s="341"/>
    </row>
    <row r="780" spans="28:28" ht="15.75" customHeight="1" x14ac:dyDescent="0.25">
      <c r="AB780" s="341"/>
    </row>
    <row r="781" spans="28:28" ht="15.75" customHeight="1" x14ac:dyDescent="0.25">
      <c r="AB781" s="341"/>
    </row>
    <row r="782" spans="28:28" ht="15.75" customHeight="1" x14ac:dyDescent="0.25">
      <c r="AB782" s="341"/>
    </row>
    <row r="783" spans="28:28" ht="15.75" customHeight="1" x14ac:dyDescent="0.25">
      <c r="AB783" s="341"/>
    </row>
    <row r="784" spans="28:28" ht="15.75" customHeight="1" x14ac:dyDescent="0.25">
      <c r="AB784" s="341"/>
    </row>
    <row r="785" spans="28:28" ht="15.75" customHeight="1" x14ac:dyDescent="0.25">
      <c r="AB785" s="341"/>
    </row>
    <row r="786" spans="28:28" ht="15.75" customHeight="1" x14ac:dyDescent="0.25">
      <c r="AB786" s="341"/>
    </row>
    <row r="787" spans="28:28" ht="15.75" customHeight="1" x14ac:dyDescent="0.25">
      <c r="AB787" s="341"/>
    </row>
    <row r="788" spans="28:28" ht="15.75" customHeight="1" x14ac:dyDescent="0.25">
      <c r="AB788" s="341"/>
    </row>
    <row r="789" spans="28:28" ht="15.75" customHeight="1" x14ac:dyDescent="0.25">
      <c r="AB789" s="341"/>
    </row>
    <row r="790" spans="28:28" ht="15.75" customHeight="1" x14ac:dyDescent="0.25">
      <c r="AB790" s="341"/>
    </row>
    <row r="791" spans="28:28" ht="15.75" customHeight="1" x14ac:dyDescent="0.25">
      <c r="AB791" s="341"/>
    </row>
    <row r="792" spans="28:28" ht="15.75" customHeight="1" x14ac:dyDescent="0.25">
      <c r="AB792" s="341"/>
    </row>
    <row r="793" spans="28:28" ht="15.75" customHeight="1" x14ac:dyDescent="0.25">
      <c r="AB793" s="341"/>
    </row>
    <row r="794" spans="28:28" ht="15.75" customHeight="1" x14ac:dyDescent="0.25">
      <c r="AB794" s="341"/>
    </row>
    <row r="795" spans="28:28" ht="15.75" customHeight="1" x14ac:dyDescent="0.25">
      <c r="AB795" s="341"/>
    </row>
    <row r="796" spans="28:28" ht="15.75" customHeight="1" x14ac:dyDescent="0.25">
      <c r="AB796" s="341"/>
    </row>
    <row r="797" spans="28:28" ht="15.75" customHeight="1" x14ac:dyDescent="0.25">
      <c r="AB797" s="341"/>
    </row>
    <row r="798" spans="28:28" ht="15.75" customHeight="1" x14ac:dyDescent="0.25">
      <c r="AB798" s="341"/>
    </row>
    <row r="799" spans="28:28" ht="15.75" customHeight="1" x14ac:dyDescent="0.25">
      <c r="AB799" s="341"/>
    </row>
    <row r="800" spans="28:28" ht="15.75" customHeight="1" x14ac:dyDescent="0.25">
      <c r="AB800" s="341"/>
    </row>
    <row r="801" spans="28:28" ht="15.75" customHeight="1" x14ac:dyDescent="0.25">
      <c r="AB801" s="341"/>
    </row>
    <row r="802" spans="28:28" ht="15.75" customHeight="1" x14ac:dyDescent="0.25">
      <c r="AB802" s="341"/>
    </row>
    <row r="803" spans="28:28" ht="15.75" customHeight="1" x14ac:dyDescent="0.25">
      <c r="AB803" s="341"/>
    </row>
    <row r="804" spans="28:28" ht="15.75" customHeight="1" x14ac:dyDescent="0.25">
      <c r="AB804" s="341"/>
    </row>
    <row r="805" spans="28:28" ht="15.75" customHeight="1" x14ac:dyDescent="0.25">
      <c r="AB805" s="341"/>
    </row>
    <row r="806" spans="28:28" ht="15.75" customHeight="1" x14ac:dyDescent="0.25">
      <c r="AB806" s="341"/>
    </row>
    <row r="807" spans="28:28" ht="15.75" customHeight="1" x14ac:dyDescent="0.25">
      <c r="AB807" s="341"/>
    </row>
    <row r="808" spans="28:28" ht="15.75" customHeight="1" x14ac:dyDescent="0.25">
      <c r="AB808" s="341"/>
    </row>
    <row r="809" spans="28:28" ht="15.75" customHeight="1" x14ac:dyDescent="0.25">
      <c r="AB809" s="341"/>
    </row>
    <row r="810" spans="28:28" ht="15.75" customHeight="1" x14ac:dyDescent="0.25">
      <c r="AB810" s="341"/>
    </row>
    <row r="811" spans="28:28" ht="15.75" customHeight="1" x14ac:dyDescent="0.25">
      <c r="AB811" s="341"/>
    </row>
    <row r="812" spans="28:28" ht="15.75" customHeight="1" x14ac:dyDescent="0.25">
      <c r="AB812" s="341"/>
    </row>
    <row r="813" spans="28:28" ht="15.75" customHeight="1" x14ac:dyDescent="0.25">
      <c r="AB813" s="341"/>
    </row>
    <row r="814" spans="28:28" ht="15.75" customHeight="1" x14ac:dyDescent="0.25">
      <c r="AB814" s="341"/>
    </row>
    <row r="815" spans="28:28" ht="15.75" customHeight="1" x14ac:dyDescent="0.25">
      <c r="AB815" s="341"/>
    </row>
    <row r="816" spans="28:28" ht="15.75" customHeight="1" x14ac:dyDescent="0.25">
      <c r="AB816" s="341"/>
    </row>
    <row r="817" spans="28:28" ht="15.75" customHeight="1" x14ac:dyDescent="0.25">
      <c r="AB817" s="341"/>
    </row>
    <row r="818" spans="28:28" ht="15.75" customHeight="1" x14ac:dyDescent="0.25">
      <c r="AB818" s="341"/>
    </row>
    <row r="819" spans="28:28" ht="15.75" customHeight="1" x14ac:dyDescent="0.25">
      <c r="AB819" s="341"/>
    </row>
    <row r="820" spans="28:28" ht="15.75" customHeight="1" x14ac:dyDescent="0.25">
      <c r="AB820" s="341"/>
    </row>
    <row r="821" spans="28:28" ht="15.75" customHeight="1" x14ac:dyDescent="0.25">
      <c r="AB821" s="341"/>
    </row>
    <row r="822" spans="28:28" ht="15.75" customHeight="1" x14ac:dyDescent="0.25">
      <c r="AB822" s="341"/>
    </row>
    <row r="823" spans="28:28" ht="15.75" customHeight="1" x14ac:dyDescent="0.25">
      <c r="AB823" s="341"/>
    </row>
    <row r="824" spans="28:28" ht="15.75" customHeight="1" x14ac:dyDescent="0.25">
      <c r="AB824" s="341"/>
    </row>
    <row r="825" spans="28:28" ht="15.75" customHeight="1" x14ac:dyDescent="0.25">
      <c r="AB825" s="341"/>
    </row>
    <row r="826" spans="28:28" ht="15.75" customHeight="1" x14ac:dyDescent="0.25">
      <c r="AB826" s="341"/>
    </row>
    <row r="827" spans="28:28" ht="15.75" customHeight="1" x14ac:dyDescent="0.25">
      <c r="AB827" s="341"/>
    </row>
    <row r="828" spans="28:28" ht="15.75" customHeight="1" x14ac:dyDescent="0.25">
      <c r="AB828" s="341"/>
    </row>
    <row r="829" spans="28:28" ht="15.75" customHeight="1" x14ac:dyDescent="0.25">
      <c r="AB829" s="341"/>
    </row>
    <row r="830" spans="28:28" ht="15.75" customHeight="1" x14ac:dyDescent="0.25">
      <c r="AB830" s="341"/>
    </row>
    <row r="831" spans="28:28" ht="15.75" customHeight="1" x14ac:dyDescent="0.25">
      <c r="AB831" s="341"/>
    </row>
    <row r="832" spans="28:28" ht="15.75" customHeight="1" x14ac:dyDescent="0.25">
      <c r="AB832" s="341"/>
    </row>
    <row r="833" spans="28:28" ht="15.75" customHeight="1" x14ac:dyDescent="0.25">
      <c r="AB833" s="341"/>
    </row>
    <row r="834" spans="28:28" ht="15.75" customHeight="1" x14ac:dyDescent="0.25">
      <c r="AB834" s="341"/>
    </row>
    <row r="835" spans="28:28" ht="15.75" customHeight="1" x14ac:dyDescent="0.25">
      <c r="AB835" s="341"/>
    </row>
    <row r="836" spans="28:28" ht="15.75" customHeight="1" x14ac:dyDescent="0.25">
      <c r="AB836" s="341"/>
    </row>
    <row r="837" spans="28:28" ht="15.75" customHeight="1" x14ac:dyDescent="0.25">
      <c r="AB837" s="341"/>
    </row>
    <row r="838" spans="28:28" ht="15.75" customHeight="1" x14ac:dyDescent="0.25">
      <c r="AB838" s="341"/>
    </row>
    <row r="839" spans="28:28" ht="15.75" customHeight="1" x14ac:dyDescent="0.25">
      <c r="AB839" s="341"/>
    </row>
    <row r="840" spans="28:28" ht="15.75" customHeight="1" x14ac:dyDescent="0.25">
      <c r="AB840" s="341"/>
    </row>
    <row r="841" spans="28:28" ht="15.75" customHeight="1" x14ac:dyDescent="0.25">
      <c r="AB841" s="341"/>
    </row>
    <row r="842" spans="28:28" ht="15.75" customHeight="1" x14ac:dyDescent="0.25">
      <c r="AB842" s="341"/>
    </row>
    <row r="843" spans="28:28" ht="15.75" customHeight="1" x14ac:dyDescent="0.25">
      <c r="AB843" s="341"/>
    </row>
    <row r="844" spans="28:28" ht="15.75" customHeight="1" x14ac:dyDescent="0.25">
      <c r="AB844" s="341"/>
    </row>
    <row r="845" spans="28:28" ht="15.75" customHeight="1" x14ac:dyDescent="0.25">
      <c r="AB845" s="341"/>
    </row>
    <row r="846" spans="28:28" ht="15.75" customHeight="1" x14ac:dyDescent="0.25">
      <c r="AB846" s="341"/>
    </row>
    <row r="847" spans="28:28" ht="15.75" customHeight="1" x14ac:dyDescent="0.25">
      <c r="AB847" s="341"/>
    </row>
    <row r="848" spans="28:28" ht="15.75" customHeight="1" x14ac:dyDescent="0.25">
      <c r="AB848" s="341"/>
    </row>
    <row r="849" spans="28:28" ht="15.75" customHeight="1" x14ac:dyDescent="0.25">
      <c r="AB849" s="341"/>
    </row>
    <row r="850" spans="28:28" ht="15.75" customHeight="1" x14ac:dyDescent="0.25">
      <c r="AB850" s="341"/>
    </row>
    <row r="851" spans="28:28" ht="15.75" customHeight="1" x14ac:dyDescent="0.25">
      <c r="AB851" s="341"/>
    </row>
    <row r="852" spans="28:28" ht="15.75" customHeight="1" x14ac:dyDescent="0.25">
      <c r="AB852" s="341"/>
    </row>
    <row r="853" spans="28:28" ht="15.75" customHeight="1" x14ac:dyDescent="0.25">
      <c r="AB853" s="341"/>
    </row>
    <row r="854" spans="28:28" ht="15.75" customHeight="1" x14ac:dyDescent="0.25">
      <c r="AB854" s="341"/>
    </row>
    <row r="855" spans="28:28" ht="15.75" customHeight="1" x14ac:dyDescent="0.25">
      <c r="AB855" s="341"/>
    </row>
    <row r="856" spans="28:28" ht="15.75" customHeight="1" x14ac:dyDescent="0.25">
      <c r="AB856" s="341"/>
    </row>
    <row r="857" spans="28:28" ht="15.75" customHeight="1" x14ac:dyDescent="0.25">
      <c r="AB857" s="341"/>
    </row>
    <row r="858" spans="28:28" ht="15.75" customHeight="1" x14ac:dyDescent="0.25">
      <c r="AB858" s="341"/>
    </row>
    <row r="859" spans="28:28" ht="15.75" customHeight="1" x14ac:dyDescent="0.25">
      <c r="AB859" s="341"/>
    </row>
    <row r="860" spans="28:28" ht="15.75" customHeight="1" x14ac:dyDescent="0.25">
      <c r="AB860" s="341"/>
    </row>
    <row r="861" spans="28:28" ht="15.75" customHeight="1" x14ac:dyDescent="0.25">
      <c r="AB861" s="341"/>
    </row>
    <row r="862" spans="28:28" ht="15.75" customHeight="1" x14ac:dyDescent="0.25">
      <c r="AB862" s="341"/>
    </row>
    <row r="863" spans="28:28" ht="15.75" customHeight="1" x14ac:dyDescent="0.25">
      <c r="AB863" s="341"/>
    </row>
    <row r="864" spans="28:28" ht="15.75" customHeight="1" x14ac:dyDescent="0.25">
      <c r="AB864" s="341"/>
    </row>
    <row r="865" spans="28:28" ht="15.75" customHeight="1" x14ac:dyDescent="0.25">
      <c r="AB865" s="341"/>
    </row>
    <row r="866" spans="28:28" ht="15.75" customHeight="1" x14ac:dyDescent="0.25">
      <c r="AB866" s="341"/>
    </row>
    <row r="867" spans="28:28" ht="15.75" customHeight="1" x14ac:dyDescent="0.25">
      <c r="AB867" s="341"/>
    </row>
    <row r="868" spans="28:28" ht="15.75" customHeight="1" x14ac:dyDescent="0.25">
      <c r="AB868" s="341"/>
    </row>
    <row r="869" spans="28:28" ht="15.75" customHeight="1" x14ac:dyDescent="0.25">
      <c r="AB869" s="341"/>
    </row>
    <row r="870" spans="28:28" ht="15.75" customHeight="1" x14ac:dyDescent="0.25">
      <c r="AB870" s="341"/>
    </row>
    <row r="871" spans="28:28" ht="15.75" customHeight="1" x14ac:dyDescent="0.25">
      <c r="AB871" s="341"/>
    </row>
    <row r="872" spans="28:28" ht="15.75" customHeight="1" x14ac:dyDescent="0.25">
      <c r="AB872" s="341"/>
    </row>
    <row r="873" spans="28:28" ht="15.75" customHeight="1" x14ac:dyDescent="0.25">
      <c r="AB873" s="341"/>
    </row>
    <row r="874" spans="28:28" ht="15.75" customHeight="1" x14ac:dyDescent="0.25">
      <c r="AB874" s="341"/>
    </row>
    <row r="875" spans="28:28" ht="15.75" customHeight="1" x14ac:dyDescent="0.25">
      <c r="AB875" s="341"/>
    </row>
    <row r="876" spans="28:28" ht="15.75" customHeight="1" x14ac:dyDescent="0.25">
      <c r="AB876" s="341"/>
    </row>
    <row r="877" spans="28:28" ht="15.75" customHeight="1" x14ac:dyDescent="0.25">
      <c r="AB877" s="341"/>
    </row>
    <row r="878" spans="28:28" ht="15.75" customHeight="1" x14ac:dyDescent="0.25">
      <c r="AB878" s="341"/>
    </row>
    <row r="879" spans="28:28" ht="15.75" customHeight="1" x14ac:dyDescent="0.25">
      <c r="AB879" s="341"/>
    </row>
    <row r="880" spans="28:28" ht="15.75" customHeight="1" x14ac:dyDescent="0.25">
      <c r="AB880" s="341"/>
    </row>
    <row r="881" spans="28:28" ht="15.75" customHeight="1" x14ac:dyDescent="0.25">
      <c r="AB881" s="341"/>
    </row>
    <row r="882" spans="28:28" ht="15.75" customHeight="1" x14ac:dyDescent="0.25">
      <c r="AB882" s="341"/>
    </row>
    <row r="883" spans="28:28" ht="15.75" customHeight="1" x14ac:dyDescent="0.25">
      <c r="AB883" s="341"/>
    </row>
    <row r="884" spans="28:28" ht="15.75" customHeight="1" x14ac:dyDescent="0.25">
      <c r="AB884" s="341"/>
    </row>
    <row r="885" spans="28:28" ht="15.75" customHeight="1" x14ac:dyDescent="0.25">
      <c r="AB885" s="341"/>
    </row>
    <row r="886" spans="28:28" ht="15.75" customHeight="1" x14ac:dyDescent="0.25">
      <c r="AB886" s="341"/>
    </row>
    <row r="887" spans="28:28" ht="15.75" customHeight="1" x14ac:dyDescent="0.25">
      <c r="AB887" s="341"/>
    </row>
    <row r="888" spans="28:28" ht="15.75" customHeight="1" x14ac:dyDescent="0.25">
      <c r="AB888" s="341"/>
    </row>
    <row r="889" spans="28:28" ht="15.75" customHeight="1" x14ac:dyDescent="0.25">
      <c r="AB889" s="341"/>
    </row>
    <row r="890" spans="28:28" ht="15.75" customHeight="1" x14ac:dyDescent="0.25">
      <c r="AB890" s="341"/>
    </row>
    <row r="891" spans="28:28" ht="15.75" customHeight="1" x14ac:dyDescent="0.25">
      <c r="AB891" s="341"/>
    </row>
    <row r="892" spans="28:28" ht="15.75" customHeight="1" x14ac:dyDescent="0.25">
      <c r="AB892" s="341"/>
    </row>
    <row r="893" spans="28:28" ht="15.75" customHeight="1" x14ac:dyDescent="0.25">
      <c r="AB893" s="341"/>
    </row>
    <row r="894" spans="28:28" ht="15.75" customHeight="1" x14ac:dyDescent="0.25">
      <c r="AB894" s="341"/>
    </row>
    <row r="895" spans="28:28" ht="15.75" customHeight="1" x14ac:dyDescent="0.25">
      <c r="AB895" s="341"/>
    </row>
    <row r="896" spans="28:28" ht="15.75" customHeight="1" x14ac:dyDescent="0.25">
      <c r="AB896" s="341"/>
    </row>
    <row r="897" spans="28:28" ht="15.75" customHeight="1" x14ac:dyDescent="0.25">
      <c r="AB897" s="341"/>
    </row>
    <row r="898" spans="28:28" ht="15.75" customHeight="1" x14ac:dyDescent="0.25">
      <c r="AB898" s="341"/>
    </row>
    <row r="899" spans="28:28" ht="15.75" customHeight="1" x14ac:dyDescent="0.25">
      <c r="AB899" s="341"/>
    </row>
    <row r="900" spans="28:28" ht="15.75" customHeight="1" x14ac:dyDescent="0.25">
      <c r="AB900" s="341"/>
    </row>
    <row r="901" spans="28:28" ht="15.75" customHeight="1" x14ac:dyDescent="0.25">
      <c r="AB901" s="341"/>
    </row>
    <row r="902" spans="28:28" ht="15.75" customHeight="1" x14ac:dyDescent="0.25">
      <c r="AB902" s="341"/>
    </row>
    <row r="903" spans="28:28" ht="15.75" customHeight="1" x14ac:dyDescent="0.25">
      <c r="AB903" s="341"/>
    </row>
    <row r="904" spans="28:28" ht="15.75" customHeight="1" x14ac:dyDescent="0.25">
      <c r="AB904" s="341"/>
    </row>
    <row r="905" spans="28:28" ht="15.75" customHeight="1" x14ac:dyDescent="0.25">
      <c r="AB905" s="341"/>
    </row>
    <row r="906" spans="28:28" ht="15.75" customHeight="1" x14ac:dyDescent="0.25">
      <c r="AB906" s="341"/>
    </row>
    <row r="907" spans="28:28" ht="15.75" customHeight="1" x14ac:dyDescent="0.25">
      <c r="AB907" s="341"/>
    </row>
    <row r="908" spans="28:28" ht="15.75" customHeight="1" x14ac:dyDescent="0.25">
      <c r="AB908" s="341"/>
    </row>
    <row r="909" spans="28:28" ht="15.75" customHeight="1" x14ac:dyDescent="0.25">
      <c r="AB909" s="341"/>
    </row>
    <row r="910" spans="28:28" ht="15.75" customHeight="1" x14ac:dyDescent="0.25">
      <c r="AB910" s="341"/>
    </row>
    <row r="911" spans="28:28" ht="15.75" customHeight="1" x14ac:dyDescent="0.25">
      <c r="AB911" s="341"/>
    </row>
    <row r="912" spans="28:28" ht="15.75" customHeight="1" x14ac:dyDescent="0.25">
      <c r="AB912" s="341"/>
    </row>
    <row r="913" spans="28:28" ht="15.75" customHeight="1" x14ac:dyDescent="0.25">
      <c r="AB913" s="341"/>
    </row>
    <row r="914" spans="28:28" ht="15.75" customHeight="1" x14ac:dyDescent="0.25">
      <c r="AB914" s="341"/>
    </row>
    <row r="915" spans="28:28" ht="15.75" customHeight="1" x14ac:dyDescent="0.25">
      <c r="AB915" s="341"/>
    </row>
    <row r="916" spans="28:28" ht="15.75" customHeight="1" x14ac:dyDescent="0.25">
      <c r="AB916" s="341"/>
    </row>
    <row r="917" spans="28:28" ht="15.75" customHeight="1" x14ac:dyDescent="0.25">
      <c r="AB917" s="341"/>
    </row>
    <row r="918" spans="28:28" ht="15.75" customHeight="1" x14ac:dyDescent="0.25">
      <c r="AB918" s="341"/>
    </row>
    <row r="919" spans="28:28" ht="15.75" customHeight="1" x14ac:dyDescent="0.25">
      <c r="AB919" s="341"/>
    </row>
    <row r="920" spans="28:28" ht="15.75" customHeight="1" x14ac:dyDescent="0.25">
      <c r="AB920" s="341"/>
    </row>
    <row r="921" spans="28:28" ht="15.75" customHeight="1" x14ac:dyDescent="0.25">
      <c r="AB921" s="341"/>
    </row>
    <row r="922" spans="28:28" ht="15.75" customHeight="1" x14ac:dyDescent="0.25">
      <c r="AB922" s="341"/>
    </row>
    <row r="923" spans="28:28" ht="15.75" customHeight="1" x14ac:dyDescent="0.25">
      <c r="AB923" s="341"/>
    </row>
    <row r="924" spans="28:28" ht="15.75" customHeight="1" x14ac:dyDescent="0.25">
      <c r="AB924" s="341"/>
    </row>
    <row r="925" spans="28:28" ht="15.75" customHeight="1" x14ac:dyDescent="0.25">
      <c r="AB925" s="341"/>
    </row>
    <row r="926" spans="28:28" ht="15.75" customHeight="1" x14ac:dyDescent="0.25">
      <c r="AB926" s="341"/>
    </row>
    <row r="927" spans="28:28" ht="15.75" customHeight="1" x14ac:dyDescent="0.25">
      <c r="AB927" s="341"/>
    </row>
    <row r="928" spans="28:28" ht="15.75" customHeight="1" x14ac:dyDescent="0.25">
      <c r="AB928" s="341"/>
    </row>
    <row r="929" spans="28:28" ht="15.75" customHeight="1" x14ac:dyDescent="0.25">
      <c r="AB929" s="341"/>
    </row>
    <row r="930" spans="28:28" ht="15.75" customHeight="1" x14ac:dyDescent="0.25">
      <c r="AB930" s="341"/>
    </row>
    <row r="931" spans="28:28" ht="15.75" customHeight="1" x14ac:dyDescent="0.25">
      <c r="AB931" s="341"/>
    </row>
    <row r="932" spans="28:28" ht="15.75" customHeight="1" x14ac:dyDescent="0.25">
      <c r="AB932" s="341"/>
    </row>
    <row r="933" spans="28:28" ht="15.75" customHeight="1" x14ac:dyDescent="0.25">
      <c r="AB933" s="341"/>
    </row>
    <row r="934" spans="28:28" ht="15.75" customHeight="1" x14ac:dyDescent="0.25">
      <c r="AB934" s="341"/>
    </row>
    <row r="935" spans="28:28" ht="15.75" customHeight="1" x14ac:dyDescent="0.25">
      <c r="AB935" s="341"/>
    </row>
    <row r="936" spans="28:28" ht="15.75" customHeight="1" x14ac:dyDescent="0.25">
      <c r="AB936" s="341"/>
    </row>
    <row r="937" spans="28:28" ht="15.75" customHeight="1" x14ac:dyDescent="0.25">
      <c r="AB937" s="341"/>
    </row>
    <row r="938" spans="28:28" ht="15.75" customHeight="1" x14ac:dyDescent="0.25">
      <c r="AB938" s="341"/>
    </row>
    <row r="939" spans="28:28" ht="15.75" customHeight="1" x14ac:dyDescent="0.25">
      <c r="AB939" s="341"/>
    </row>
    <row r="940" spans="28:28" ht="15.75" customHeight="1" x14ac:dyDescent="0.25">
      <c r="AB940" s="341"/>
    </row>
    <row r="941" spans="28:28" ht="15.75" customHeight="1" x14ac:dyDescent="0.25">
      <c r="AB941" s="341"/>
    </row>
    <row r="942" spans="28:28" ht="15.75" customHeight="1" x14ac:dyDescent="0.25">
      <c r="AB942" s="341"/>
    </row>
    <row r="943" spans="28:28" ht="15.75" customHeight="1" x14ac:dyDescent="0.25">
      <c r="AB943" s="341"/>
    </row>
    <row r="944" spans="28:28" ht="15.75" customHeight="1" x14ac:dyDescent="0.25">
      <c r="AB944" s="341"/>
    </row>
    <row r="945" spans="28:28" ht="15.75" customHeight="1" x14ac:dyDescent="0.25">
      <c r="AB945" s="341"/>
    </row>
    <row r="946" spans="28:28" ht="15.75" customHeight="1" x14ac:dyDescent="0.25">
      <c r="AB946" s="341"/>
    </row>
    <row r="947" spans="28:28" ht="15.75" customHeight="1" x14ac:dyDescent="0.25">
      <c r="AB947" s="341"/>
    </row>
    <row r="948" spans="28:28" ht="15.75" customHeight="1" x14ac:dyDescent="0.25">
      <c r="AB948" s="341"/>
    </row>
    <row r="949" spans="28:28" ht="15.75" customHeight="1" x14ac:dyDescent="0.25">
      <c r="AB949" s="341"/>
    </row>
    <row r="950" spans="28:28" ht="15.75" customHeight="1" x14ac:dyDescent="0.25">
      <c r="AB950" s="341"/>
    </row>
    <row r="951" spans="28:28" ht="15.75" customHeight="1" x14ac:dyDescent="0.25">
      <c r="AB951" s="341"/>
    </row>
    <row r="952" spans="28:28" ht="15.75" customHeight="1" x14ac:dyDescent="0.25">
      <c r="AB952" s="341"/>
    </row>
    <row r="953" spans="28:28" ht="15.75" customHeight="1" x14ac:dyDescent="0.25">
      <c r="AB953" s="341"/>
    </row>
    <row r="954" spans="28:28" ht="15.75" customHeight="1" x14ac:dyDescent="0.25">
      <c r="AB954" s="341"/>
    </row>
    <row r="955" spans="28:28" ht="15.75" customHeight="1" x14ac:dyDescent="0.25">
      <c r="AB955" s="341"/>
    </row>
    <row r="956" spans="28:28" ht="15.75" customHeight="1" x14ac:dyDescent="0.25">
      <c r="AB956" s="341"/>
    </row>
    <row r="957" spans="28:28" ht="15.75" customHeight="1" x14ac:dyDescent="0.25">
      <c r="AB957" s="341"/>
    </row>
    <row r="958" spans="28:28" ht="15.75" customHeight="1" x14ac:dyDescent="0.25">
      <c r="AB958" s="341"/>
    </row>
    <row r="959" spans="28:28" ht="15.75" customHeight="1" x14ac:dyDescent="0.25">
      <c r="AB959" s="341"/>
    </row>
    <row r="960" spans="28:28" ht="15.75" customHeight="1" x14ac:dyDescent="0.25">
      <c r="AB960" s="341"/>
    </row>
    <row r="961" spans="28:28" ht="15.75" customHeight="1" x14ac:dyDescent="0.25">
      <c r="AB961" s="341"/>
    </row>
    <row r="962" spans="28:28" ht="15.75" customHeight="1" x14ac:dyDescent="0.25">
      <c r="AB962" s="341"/>
    </row>
    <row r="963" spans="28:28" ht="15.75" customHeight="1" x14ac:dyDescent="0.25">
      <c r="AB963" s="341"/>
    </row>
    <row r="964" spans="28:28" ht="15.75" customHeight="1" x14ac:dyDescent="0.25">
      <c r="AB964" s="341"/>
    </row>
    <row r="965" spans="28:28" ht="15.75" customHeight="1" x14ac:dyDescent="0.25">
      <c r="AB965" s="341"/>
    </row>
    <row r="966" spans="28:28" ht="15.75" customHeight="1" x14ac:dyDescent="0.25">
      <c r="AB966" s="341"/>
    </row>
    <row r="967" spans="28:28" ht="15.75" customHeight="1" x14ac:dyDescent="0.25">
      <c r="AB967" s="341"/>
    </row>
    <row r="968" spans="28:28" ht="15.75" customHeight="1" x14ac:dyDescent="0.25">
      <c r="AB968" s="341"/>
    </row>
    <row r="969" spans="28:28" ht="15.75" customHeight="1" x14ac:dyDescent="0.25">
      <c r="AB969" s="341"/>
    </row>
    <row r="970" spans="28:28" ht="15.75" customHeight="1" x14ac:dyDescent="0.25">
      <c r="AB970" s="341"/>
    </row>
    <row r="971" spans="28:28" ht="15.75" customHeight="1" x14ac:dyDescent="0.25">
      <c r="AB971" s="341"/>
    </row>
    <row r="972" spans="28:28" ht="15.75" customHeight="1" x14ac:dyDescent="0.25">
      <c r="AB972" s="341"/>
    </row>
    <row r="973" spans="28:28" ht="15.75" customHeight="1" x14ac:dyDescent="0.25">
      <c r="AB973" s="341"/>
    </row>
    <row r="974" spans="28:28" ht="15.75" customHeight="1" x14ac:dyDescent="0.25">
      <c r="AB974" s="341"/>
    </row>
    <row r="975" spans="28:28" ht="15.75" customHeight="1" x14ac:dyDescent="0.25">
      <c r="AB975" s="341"/>
    </row>
    <row r="976" spans="28:28" ht="15.75" customHeight="1" x14ac:dyDescent="0.25">
      <c r="AB976" s="341"/>
    </row>
    <row r="977" spans="28:28" ht="15.75" customHeight="1" x14ac:dyDescent="0.25">
      <c r="AB977" s="341"/>
    </row>
    <row r="978" spans="28:28" ht="15.75" customHeight="1" x14ac:dyDescent="0.25">
      <c r="AB978" s="341"/>
    </row>
    <row r="979" spans="28:28" ht="15.75" customHeight="1" x14ac:dyDescent="0.25">
      <c r="AB979" s="341"/>
    </row>
    <row r="980" spans="28:28" ht="15.75" customHeight="1" x14ac:dyDescent="0.25">
      <c r="AB980" s="341"/>
    </row>
    <row r="981" spans="28:28" ht="15.75" customHeight="1" x14ac:dyDescent="0.25">
      <c r="AB981" s="341"/>
    </row>
    <row r="982" spans="28:28" ht="15.75" customHeight="1" x14ac:dyDescent="0.25">
      <c r="AB982" s="341"/>
    </row>
    <row r="983" spans="28:28" ht="15.75" customHeight="1" x14ac:dyDescent="0.25">
      <c r="AB983" s="341"/>
    </row>
    <row r="984" spans="28:28" ht="15.75" customHeight="1" x14ac:dyDescent="0.25">
      <c r="AB984" s="341"/>
    </row>
    <row r="985" spans="28:28" ht="15.75" customHeight="1" x14ac:dyDescent="0.25">
      <c r="AB985" s="341"/>
    </row>
    <row r="986" spans="28:28" ht="15.75" customHeight="1" x14ac:dyDescent="0.25">
      <c r="AB986" s="341"/>
    </row>
    <row r="987" spans="28:28" ht="15.75" customHeight="1" x14ac:dyDescent="0.25">
      <c r="AB987" s="341"/>
    </row>
    <row r="988" spans="28:28" ht="15.75" customHeight="1" x14ac:dyDescent="0.25">
      <c r="AB988" s="341"/>
    </row>
    <row r="989" spans="28:28" ht="15.75" customHeight="1" x14ac:dyDescent="0.25">
      <c r="AB989" s="341"/>
    </row>
    <row r="990" spans="28:28" ht="15.75" customHeight="1" x14ac:dyDescent="0.25">
      <c r="AB990" s="341"/>
    </row>
    <row r="991" spans="28:28" ht="15.75" customHeight="1" x14ac:dyDescent="0.25">
      <c r="AB991" s="341"/>
    </row>
    <row r="992" spans="28:28" ht="15.75" customHeight="1" x14ac:dyDescent="0.25">
      <c r="AB992" s="341"/>
    </row>
    <row r="993" spans="28:28" ht="15.75" customHeight="1" x14ac:dyDescent="0.25">
      <c r="AB993" s="341"/>
    </row>
    <row r="994" spans="28:28" ht="15.75" customHeight="1" x14ac:dyDescent="0.25">
      <c r="AB994" s="341"/>
    </row>
    <row r="995" spans="28:28" ht="15.75" customHeight="1" x14ac:dyDescent="0.25">
      <c r="AB995" s="341"/>
    </row>
  </sheetData>
  <mergeCells count="4">
    <mergeCell ref="A1:J1"/>
    <mergeCell ref="K1:W1"/>
    <mergeCell ref="X1:Y1"/>
    <mergeCell ref="Z1:AB1"/>
  </mergeCells>
  <conditionalFormatting sqref="Z3:Z8">
    <cfRule type="containsText" dxfId="36" priority="1" operator="containsText" text="NO">
      <formula>NOT(ISERROR(SEARCH(("NO"),(Z3))))</formula>
    </cfRule>
    <cfRule type="containsText" dxfId="35" priority="2" operator="containsText" text="SI">
      <formula>NOT(ISERROR(SEARCH(("SI"),(Z3))))</formula>
    </cfRule>
    <cfRule type="containsText" dxfId="34" priority="3" operator="containsText" text="Medición inadecuada">
      <formula>NOT(ISERROR(SEARCH(("Medición inadecuada"),(Z3))))</formula>
    </cfRule>
    <cfRule type="containsText" dxfId="33" priority="4" operator="containsText" text="En avance">
      <formula>NOT(ISERROR(SEARCH(("En avance"),(Z3))))</formula>
    </cfRule>
  </conditionalFormatting>
  <hyperlinks>
    <hyperlink ref="W3" r:id="rId1" xr:uid="{00000000-0004-0000-0800-000000000000}"/>
    <hyperlink ref="W4" r:id="rId2" xr:uid="{00000000-0004-0000-0800-000001000000}"/>
    <hyperlink ref="W5" r:id="rId3" xr:uid="{00000000-0004-0000-0800-000002000000}"/>
    <hyperlink ref="W6" r:id="rId4" xr:uid="{00000000-0004-0000-0800-000003000000}"/>
    <hyperlink ref="W7" r:id="rId5" xr:uid="{00000000-0004-0000-0800-000004000000}"/>
    <hyperlink ref="W8" r:id="rId6" xr:uid="{00000000-0004-0000-0800-000005000000}"/>
    <hyperlink ref="Y8" r:id="rId7" xr:uid="{00000000-0004-0000-0800-000006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800-000000000000}">
          <x14:formula1>
            <xm:f>Listados!$F$2:$F$6</xm:f>
          </x14:formula1>
          <xm:sqref>Z3:Z8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99"/>
  <sheetViews>
    <sheetView workbookViewId="0"/>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1" width="5.6328125" customWidth="1"/>
    <col min="12" max="12" width="5.81640625" customWidth="1"/>
    <col min="13" max="13" width="5.54296875" customWidth="1"/>
    <col min="14" max="14" width="4.1796875" customWidth="1"/>
    <col min="15" max="15" width="5" customWidth="1"/>
    <col min="16" max="16" width="4.6328125" customWidth="1"/>
    <col min="17" max="18" width="5.36328125" customWidth="1"/>
    <col min="19" max="19" width="5" customWidth="1"/>
    <col min="20" max="20" width="4.1796875" customWidth="1"/>
    <col min="21" max="21" width="6.453125" customWidth="1"/>
    <col min="22" max="22" width="3.81640625" customWidth="1"/>
    <col min="23" max="23" width="17.36328125" customWidth="1"/>
    <col min="24" max="24" width="14.36328125" customWidth="1"/>
    <col min="25" max="25" width="50.08984375" customWidth="1"/>
    <col min="26" max="26" width="8.6328125" customWidth="1"/>
    <col min="27" max="27" width="11.1796875" customWidth="1"/>
    <col min="28" max="28" width="56.90625" customWidth="1"/>
  </cols>
  <sheetData>
    <row r="1" spans="1:30" ht="40.5" customHeight="1" x14ac:dyDescent="0.25">
      <c r="A1" s="58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589" t="s">
        <v>110</v>
      </c>
      <c r="AA1" s="569"/>
      <c r="AB1" s="570"/>
      <c r="AC1" s="34"/>
      <c r="AD1" s="35"/>
    </row>
    <row r="2" spans="1:30" ht="97.5"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45" t="s">
        <v>132</v>
      </c>
      <c r="X2" s="246" t="s">
        <v>134</v>
      </c>
      <c r="Y2" s="344" t="s">
        <v>730</v>
      </c>
      <c r="Z2" s="248" t="s">
        <v>133</v>
      </c>
      <c r="AA2" s="249" t="s">
        <v>134</v>
      </c>
      <c r="AB2" s="42" t="s">
        <v>135</v>
      </c>
    </row>
    <row r="3" spans="1:30" ht="116.25" customHeight="1" x14ac:dyDescent="0.25">
      <c r="A3" s="45" t="s">
        <v>37</v>
      </c>
      <c r="B3" s="43" t="s">
        <v>405</v>
      </c>
      <c r="C3" s="345" t="s">
        <v>731</v>
      </c>
      <c r="D3" s="346" t="s">
        <v>732</v>
      </c>
      <c r="E3" s="347" t="s">
        <v>14</v>
      </c>
      <c r="F3" s="348" t="s">
        <v>733</v>
      </c>
      <c r="G3" s="44" t="s">
        <v>139</v>
      </c>
      <c r="H3" s="44" t="s">
        <v>734</v>
      </c>
      <c r="I3" s="252" t="s">
        <v>410</v>
      </c>
      <c r="J3" s="87" t="s">
        <v>735</v>
      </c>
      <c r="K3" s="349">
        <v>0.98150000000000004</v>
      </c>
      <c r="L3" s="349">
        <v>0.95830000000000004</v>
      </c>
      <c r="M3" s="107">
        <v>0.81</v>
      </c>
      <c r="N3" s="107">
        <v>0.96150000000000002</v>
      </c>
      <c r="O3" s="107">
        <v>0.94440000000000002</v>
      </c>
      <c r="P3" s="107">
        <v>1</v>
      </c>
      <c r="Q3" s="107">
        <v>1</v>
      </c>
      <c r="R3" s="107">
        <v>1</v>
      </c>
      <c r="S3" s="107">
        <v>1</v>
      </c>
      <c r="T3" s="107">
        <v>1</v>
      </c>
      <c r="U3" s="107">
        <v>1</v>
      </c>
      <c r="V3" s="107">
        <v>1</v>
      </c>
      <c r="W3" s="350" t="s">
        <v>736</v>
      </c>
      <c r="X3" s="351">
        <v>46022</v>
      </c>
      <c r="Y3" s="43" t="s">
        <v>737</v>
      </c>
      <c r="Z3" s="258" t="s">
        <v>10</v>
      </c>
      <c r="AA3" s="352">
        <v>46048</v>
      </c>
      <c r="AB3" s="45" t="s">
        <v>738</v>
      </c>
      <c r="AD3" s="221"/>
    </row>
    <row r="4" spans="1:30" ht="115.5" customHeight="1" x14ac:dyDescent="0.25">
      <c r="A4" s="59" t="s">
        <v>37</v>
      </c>
      <c r="B4" s="57" t="s">
        <v>405</v>
      </c>
      <c r="C4" s="353" t="s">
        <v>739</v>
      </c>
      <c r="D4" s="237" t="s">
        <v>740</v>
      </c>
      <c r="E4" s="347" t="s">
        <v>14</v>
      </c>
      <c r="F4" s="348" t="s">
        <v>741</v>
      </c>
      <c r="G4" s="58" t="s">
        <v>139</v>
      </c>
      <c r="H4" s="58" t="s">
        <v>734</v>
      </c>
      <c r="I4" s="75" t="s">
        <v>410</v>
      </c>
      <c r="J4" s="121" t="s">
        <v>742</v>
      </c>
      <c r="K4" s="77" t="s">
        <v>743</v>
      </c>
      <c r="L4" s="140">
        <v>0.92300000000000004</v>
      </c>
      <c r="M4" s="140">
        <v>0.875</v>
      </c>
      <c r="N4" s="77" t="s">
        <v>743</v>
      </c>
      <c r="O4" s="64">
        <v>1</v>
      </c>
      <c r="P4" s="64">
        <v>1</v>
      </c>
      <c r="Q4" s="354">
        <v>1</v>
      </c>
      <c r="R4" s="354">
        <v>1</v>
      </c>
      <c r="S4" s="354">
        <v>1</v>
      </c>
      <c r="T4" s="332">
        <v>0.66600000000000004</v>
      </c>
      <c r="U4" s="333"/>
      <c r="V4" s="64">
        <v>1</v>
      </c>
      <c r="W4" s="263" t="s">
        <v>744</v>
      </c>
      <c r="X4" s="351">
        <v>46022</v>
      </c>
      <c r="Y4" s="57" t="s">
        <v>745</v>
      </c>
      <c r="Z4" s="96" t="s">
        <v>10</v>
      </c>
      <c r="AA4" s="352">
        <v>46048</v>
      </c>
      <c r="AB4" s="45" t="s">
        <v>738</v>
      </c>
    </row>
    <row r="5" spans="1:30" ht="99.75" customHeight="1" x14ac:dyDescent="0.25">
      <c r="A5" s="234" t="s">
        <v>37</v>
      </c>
      <c r="B5" s="355" t="s">
        <v>405</v>
      </c>
      <c r="C5" s="243" t="s">
        <v>746</v>
      </c>
      <c r="D5" s="234" t="s">
        <v>747</v>
      </c>
      <c r="E5" s="111" t="s">
        <v>14</v>
      </c>
      <c r="F5" s="234" t="s">
        <v>748</v>
      </c>
      <c r="G5" s="356" t="s">
        <v>139</v>
      </c>
      <c r="H5" s="356" t="s">
        <v>140</v>
      </c>
      <c r="I5" s="326" t="s">
        <v>749</v>
      </c>
      <c r="J5" s="355" t="s">
        <v>750</v>
      </c>
      <c r="K5" s="333"/>
      <c r="L5" s="333"/>
      <c r="M5" s="77" t="s">
        <v>743</v>
      </c>
      <c r="N5" s="333"/>
      <c r="O5" s="333"/>
      <c r="P5" s="64">
        <v>1</v>
      </c>
      <c r="Q5" s="333"/>
      <c r="R5" s="333"/>
      <c r="S5" s="64">
        <v>1</v>
      </c>
      <c r="T5" s="333"/>
      <c r="U5" s="333"/>
      <c r="V5" s="64">
        <v>0.79279999999999995</v>
      </c>
      <c r="W5" s="357" t="s">
        <v>751</v>
      </c>
      <c r="X5" s="351">
        <v>46022</v>
      </c>
      <c r="Y5" s="355" t="s">
        <v>752</v>
      </c>
      <c r="Z5" s="96" t="s">
        <v>10</v>
      </c>
      <c r="AA5" s="358">
        <v>46042</v>
      </c>
      <c r="AB5" s="59" t="s">
        <v>753</v>
      </c>
      <c r="AC5" s="359"/>
      <c r="AD5" s="359"/>
    </row>
    <row r="6" spans="1:30" ht="228.75" customHeight="1" x14ac:dyDescent="0.25">
      <c r="A6" s="234" t="s">
        <v>37</v>
      </c>
      <c r="B6" s="355" t="s">
        <v>405</v>
      </c>
      <c r="C6" s="360" t="s">
        <v>560</v>
      </c>
      <c r="D6" s="361" t="s">
        <v>754</v>
      </c>
      <c r="E6" s="362" t="s">
        <v>8</v>
      </c>
      <c r="F6" s="363" t="s">
        <v>755</v>
      </c>
      <c r="G6" s="356" t="s">
        <v>139</v>
      </c>
      <c r="H6" s="356" t="s">
        <v>756</v>
      </c>
      <c r="I6" s="356" t="s">
        <v>757</v>
      </c>
      <c r="J6" s="355" t="s">
        <v>758</v>
      </c>
      <c r="K6" s="364">
        <v>0.27689999999999998</v>
      </c>
      <c r="L6" s="364">
        <v>0.1263</v>
      </c>
      <c r="M6" s="364">
        <v>0.17469999999999999</v>
      </c>
      <c r="N6" s="364">
        <v>2.69E-2</v>
      </c>
      <c r="O6" s="364">
        <v>0.15859999999999999</v>
      </c>
      <c r="P6" s="364">
        <v>6.7199999999999996E-2</v>
      </c>
      <c r="Q6" s="364">
        <v>3.7600000000000001E-2</v>
      </c>
      <c r="R6" s="364">
        <v>6.9900000000000004E-2</v>
      </c>
      <c r="S6" s="364">
        <v>4.8399999999999999E-2</v>
      </c>
      <c r="T6" s="330">
        <v>2.69E-2</v>
      </c>
      <c r="U6" s="365"/>
      <c r="V6" s="330">
        <v>1.61E-2</v>
      </c>
      <c r="W6" s="337" t="s">
        <v>759</v>
      </c>
      <c r="X6" s="351">
        <v>46022</v>
      </c>
      <c r="Y6" s="355" t="s">
        <v>760</v>
      </c>
      <c r="Z6" s="96" t="s">
        <v>10</v>
      </c>
      <c r="AA6" s="358">
        <v>46042</v>
      </c>
      <c r="AB6" s="59" t="s">
        <v>761</v>
      </c>
      <c r="AC6" s="359"/>
      <c r="AD6" s="359"/>
    </row>
    <row r="7" spans="1:30" ht="11.25" customHeight="1" x14ac:dyDescent="0.25">
      <c r="A7" s="153">
        <f>COUNTA(A3:A6)</f>
        <v>4</v>
      </c>
      <c r="B7" s="154"/>
      <c r="C7" s="155"/>
      <c r="D7" s="156"/>
      <c r="E7" s="153"/>
      <c r="F7" s="156"/>
      <c r="G7" s="153"/>
      <c r="H7" s="153"/>
      <c r="I7" s="155"/>
      <c r="J7" s="153"/>
      <c r="K7" s="155"/>
      <c r="L7" s="155"/>
      <c r="M7" s="155"/>
      <c r="N7" s="155"/>
      <c r="O7" s="153"/>
      <c r="P7" s="153"/>
      <c r="Q7" s="153"/>
      <c r="R7" s="153"/>
      <c r="S7" s="153"/>
      <c r="T7" s="153"/>
      <c r="U7" s="153"/>
      <c r="V7" s="153"/>
      <c r="W7" s="153"/>
      <c r="X7" s="153"/>
      <c r="Y7" s="153"/>
      <c r="Z7" s="153"/>
      <c r="AA7" s="153"/>
    </row>
    <row r="8" spans="1:30" ht="11.25" customHeight="1" x14ac:dyDescent="0.25">
      <c r="A8" s="153"/>
      <c r="B8" s="154"/>
      <c r="C8" s="155"/>
      <c r="D8" s="156"/>
      <c r="E8" s="153"/>
      <c r="F8" s="156"/>
      <c r="G8" s="153"/>
      <c r="H8" s="153"/>
      <c r="I8" s="155"/>
      <c r="J8" s="153"/>
      <c r="K8" s="155"/>
      <c r="L8" s="155"/>
      <c r="M8" s="155"/>
      <c r="N8" s="155"/>
      <c r="O8" s="153"/>
      <c r="P8" s="153"/>
      <c r="Q8" s="153"/>
      <c r="R8" s="153"/>
      <c r="S8" s="153"/>
      <c r="T8" s="153"/>
      <c r="U8" s="153"/>
      <c r="V8" s="153"/>
      <c r="W8" s="153"/>
      <c r="X8" s="153"/>
      <c r="Y8" s="153"/>
      <c r="Z8" s="153"/>
      <c r="AA8" s="153"/>
    </row>
    <row r="9" spans="1:30" ht="11.25" customHeight="1" x14ac:dyDescent="0.25">
      <c r="A9" s="153"/>
      <c r="B9" s="154"/>
      <c r="C9" s="155"/>
      <c r="D9" s="156"/>
      <c r="E9" s="153"/>
      <c r="F9" s="156"/>
      <c r="G9" s="153"/>
      <c r="H9" s="153"/>
      <c r="I9" s="155"/>
      <c r="J9" s="153"/>
      <c r="K9" s="155"/>
      <c r="L9" s="155"/>
      <c r="M9" s="155"/>
      <c r="N9" s="155"/>
      <c r="O9" s="153"/>
      <c r="P9" s="153"/>
      <c r="Q9" s="153"/>
      <c r="R9" s="153"/>
      <c r="S9" s="153"/>
      <c r="T9" s="153"/>
      <c r="U9" s="153"/>
      <c r="V9" s="153"/>
      <c r="W9" s="153"/>
      <c r="X9" s="153"/>
      <c r="Y9" s="153"/>
      <c r="Z9" s="153"/>
      <c r="AA9" s="153"/>
    </row>
    <row r="10" spans="1:30" ht="11.25" customHeight="1" x14ac:dyDescent="0.25">
      <c r="A10" s="153"/>
      <c r="B10" s="154"/>
      <c r="C10" s="155"/>
      <c r="D10" s="156"/>
      <c r="E10" s="153"/>
      <c r="F10" s="156"/>
      <c r="G10" s="153"/>
      <c r="H10" s="153"/>
      <c r="I10" s="155"/>
      <c r="J10" s="153"/>
      <c r="K10" s="155"/>
      <c r="L10" s="155"/>
      <c r="M10" s="155"/>
      <c r="N10" s="155"/>
      <c r="O10" s="153"/>
      <c r="P10" s="153"/>
      <c r="Q10" s="153"/>
      <c r="R10" s="153"/>
      <c r="S10" s="153"/>
      <c r="T10" s="153"/>
      <c r="U10" s="153"/>
      <c r="V10" s="153"/>
      <c r="W10" s="153"/>
      <c r="X10" s="153"/>
      <c r="Y10" s="153"/>
      <c r="Z10" s="153"/>
      <c r="AA10" s="153"/>
    </row>
    <row r="11" spans="1:30" ht="11.25" customHeight="1" x14ac:dyDescent="0.25">
      <c r="A11" s="153"/>
      <c r="B11" s="154"/>
      <c r="C11" s="155"/>
      <c r="D11" s="156"/>
      <c r="E11" s="153"/>
      <c r="F11" s="156"/>
      <c r="G11" s="153"/>
      <c r="H11" s="153"/>
      <c r="I11" s="155"/>
      <c r="J11" s="153"/>
      <c r="K11" s="155"/>
      <c r="L11" s="155"/>
      <c r="M11" s="155"/>
      <c r="N11" s="155"/>
      <c r="O11" s="153"/>
      <c r="P11" s="153"/>
      <c r="Q11" s="153"/>
      <c r="R11" s="153"/>
      <c r="S11" s="153"/>
      <c r="T11" s="153"/>
      <c r="U11" s="153"/>
      <c r="V11" s="153"/>
      <c r="W11" s="153"/>
      <c r="X11" s="153"/>
      <c r="Y11" s="153"/>
      <c r="Z11" s="153"/>
      <c r="AA11" s="153"/>
    </row>
    <row r="12" spans="1:30" ht="11.25" customHeight="1" x14ac:dyDescent="0.25">
      <c r="A12" s="153"/>
      <c r="B12" s="154"/>
      <c r="C12" s="155"/>
      <c r="D12" s="156"/>
      <c r="E12" s="153"/>
      <c r="F12" s="156"/>
      <c r="G12" s="153"/>
      <c r="H12" s="153"/>
      <c r="I12" s="155"/>
      <c r="J12" s="153"/>
      <c r="K12" s="155"/>
      <c r="L12" s="155"/>
      <c r="M12" s="155"/>
      <c r="N12" s="155"/>
      <c r="O12" s="153"/>
      <c r="P12" s="153"/>
      <c r="Q12" s="153"/>
      <c r="R12" s="153"/>
      <c r="S12" s="153"/>
      <c r="T12" s="153"/>
      <c r="U12" s="153"/>
      <c r="V12" s="153"/>
      <c r="W12" s="153"/>
      <c r="X12" s="153"/>
      <c r="Y12" s="153"/>
      <c r="Z12" s="153"/>
      <c r="AA12" s="153"/>
    </row>
    <row r="13" spans="1:30" ht="11.25" customHeight="1" x14ac:dyDescent="0.25">
      <c r="A13" s="153"/>
      <c r="B13" s="154"/>
      <c r="C13" s="155"/>
      <c r="D13" s="156"/>
      <c r="E13" s="153"/>
      <c r="F13" s="156"/>
      <c r="G13" s="153"/>
      <c r="H13" s="153"/>
      <c r="I13" s="155"/>
      <c r="J13" s="153"/>
      <c r="K13" s="155"/>
      <c r="L13" s="155"/>
      <c r="M13" s="155"/>
      <c r="N13" s="155"/>
      <c r="O13" s="153"/>
      <c r="P13" s="153"/>
      <c r="Q13" s="153"/>
      <c r="R13" s="153"/>
      <c r="S13" s="153"/>
      <c r="T13" s="153"/>
      <c r="U13" s="153"/>
      <c r="V13" s="153"/>
      <c r="W13" s="153"/>
      <c r="X13" s="153"/>
      <c r="Y13" s="153"/>
      <c r="Z13" s="153"/>
      <c r="AA13" s="153"/>
    </row>
    <row r="14" spans="1:30" ht="11.25" customHeight="1" x14ac:dyDescent="0.25">
      <c r="A14" s="153"/>
      <c r="B14" s="154"/>
      <c r="C14" s="155"/>
      <c r="D14" s="156"/>
      <c r="E14" s="153"/>
      <c r="F14" s="156"/>
      <c r="G14" s="153"/>
      <c r="H14" s="153"/>
      <c r="I14" s="155"/>
      <c r="J14" s="153"/>
      <c r="K14" s="155"/>
      <c r="L14" s="155"/>
      <c r="M14" s="155"/>
      <c r="N14" s="155"/>
      <c r="O14" s="153"/>
      <c r="P14" s="153"/>
      <c r="Q14" s="153"/>
      <c r="R14" s="153"/>
      <c r="S14" s="153"/>
      <c r="T14" s="153"/>
      <c r="U14" s="153"/>
      <c r="V14" s="153"/>
      <c r="W14" s="153"/>
      <c r="X14" s="153"/>
      <c r="Y14" s="153"/>
      <c r="Z14" s="153"/>
      <c r="AA14" s="153"/>
    </row>
    <row r="15" spans="1:30" ht="11.25" customHeight="1" x14ac:dyDescent="0.25">
      <c r="A15" s="153"/>
      <c r="B15" s="154"/>
      <c r="C15" s="155"/>
      <c r="D15" s="156"/>
      <c r="E15" s="153"/>
      <c r="F15" s="156"/>
      <c r="G15" s="153"/>
      <c r="H15" s="153"/>
      <c r="I15" s="155"/>
      <c r="J15" s="153"/>
      <c r="K15" s="155"/>
      <c r="L15" s="155"/>
      <c r="M15" s="155"/>
      <c r="N15" s="155"/>
      <c r="O15" s="153"/>
      <c r="P15" s="153"/>
      <c r="Q15" s="153"/>
      <c r="R15" s="153"/>
      <c r="S15" s="153"/>
      <c r="T15" s="153"/>
      <c r="U15" s="153"/>
      <c r="V15" s="153"/>
      <c r="W15" s="153"/>
      <c r="X15" s="153"/>
      <c r="Y15" s="153"/>
      <c r="Z15" s="153"/>
      <c r="AA15" s="153"/>
    </row>
    <row r="16" spans="1:30" ht="11.25" customHeight="1" x14ac:dyDescent="0.25">
      <c r="A16" s="153"/>
      <c r="B16" s="154"/>
      <c r="C16" s="155"/>
      <c r="D16" s="156"/>
      <c r="E16" s="153"/>
      <c r="F16" s="156"/>
      <c r="G16" s="153"/>
      <c r="H16" s="153"/>
      <c r="I16" s="155"/>
      <c r="J16" s="153"/>
      <c r="K16" s="155"/>
      <c r="L16" s="155"/>
      <c r="M16" s="155"/>
      <c r="N16" s="155"/>
      <c r="O16" s="153"/>
      <c r="P16" s="153"/>
      <c r="Q16" s="153"/>
      <c r="R16" s="153"/>
      <c r="S16" s="153"/>
      <c r="T16" s="153"/>
      <c r="U16" s="153"/>
      <c r="V16" s="153"/>
      <c r="W16" s="153"/>
      <c r="X16" s="153"/>
      <c r="Y16" s="153"/>
      <c r="Z16" s="153"/>
      <c r="AA16" s="153"/>
    </row>
    <row r="17" spans="1:27" ht="11.25" customHeight="1" x14ac:dyDescent="0.25">
      <c r="A17" s="153"/>
      <c r="B17" s="154"/>
      <c r="C17" s="155"/>
      <c r="D17" s="156"/>
      <c r="E17" s="153"/>
      <c r="F17" s="156"/>
      <c r="G17" s="153"/>
      <c r="H17" s="153"/>
      <c r="I17" s="155"/>
      <c r="J17" s="153"/>
      <c r="K17" s="155"/>
      <c r="L17" s="155"/>
      <c r="M17" s="155"/>
      <c r="N17" s="155"/>
      <c r="O17" s="153"/>
      <c r="P17" s="153"/>
      <c r="Q17" s="153"/>
      <c r="R17" s="153"/>
      <c r="S17" s="153"/>
      <c r="T17" s="153"/>
      <c r="U17" s="153"/>
      <c r="V17" s="153"/>
      <c r="W17" s="153"/>
      <c r="X17" s="153"/>
      <c r="Y17" s="153"/>
      <c r="Z17" s="153"/>
      <c r="AA17" s="153"/>
    </row>
    <row r="18" spans="1:27" ht="11.25" customHeight="1" x14ac:dyDescent="0.25">
      <c r="A18" s="153"/>
      <c r="B18" s="154"/>
      <c r="C18" s="155"/>
      <c r="D18" s="156"/>
      <c r="E18" s="153"/>
      <c r="F18" s="156"/>
      <c r="G18" s="153"/>
      <c r="H18" s="153"/>
      <c r="I18" s="155"/>
      <c r="J18" s="153"/>
      <c r="K18" s="155"/>
      <c r="L18" s="155"/>
      <c r="M18" s="155"/>
      <c r="N18" s="155"/>
      <c r="O18" s="153"/>
      <c r="P18" s="153"/>
      <c r="Q18" s="153"/>
      <c r="R18" s="153"/>
      <c r="S18" s="153"/>
      <c r="T18" s="153"/>
      <c r="U18" s="153"/>
      <c r="V18" s="153"/>
      <c r="W18" s="153"/>
      <c r="X18" s="153"/>
      <c r="Y18" s="153"/>
      <c r="Z18" s="153"/>
      <c r="AA18" s="153"/>
    </row>
    <row r="19" spans="1:27" ht="11.25" customHeight="1" x14ac:dyDescent="0.25">
      <c r="A19" s="153"/>
      <c r="B19" s="154"/>
      <c r="C19" s="155"/>
      <c r="D19" s="156"/>
      <c r="E19" s="153"/>
      <c r="F19" s="156"/>
      <c r="G19" s="153"/>
      <c r="H19" s="153"/>
      <c r="I19" s="155"/>
      <c r="J19" s="153"/>
      <c r="K19" s="155"/>
      <c r="L19" s="155"/>
      <c r="M19" s="155"/>
      <c r="N19" s="155"/>
      <c r="O19" s="153"/>
      <c r="P19" s="153"/>
      <c r="Q19" s="153"/>
      <c r="R19" s="153"/>
      <c r="S19" s="153"/>
      <c r="T19" s="153"/>
      <c r="U19" s="153"/>
      <c r="V19" s="153"/>
      <c r="W19" s="153"/>
      <c r="X19" s="153"/>
      <c r="Y19" s="153"/>
      <c r="Z19" s="153"/>
      <c r="AA19" s="153"/>
    </row>
    <row r="20" spans="1:27" ht="11.25" customHeight="1" x14ac:dyDescent="0.25">
      <c r="A20" s="153"/>
      <c r="B20" s="154"/>
      <c r="C20" s="155"/>
      <c r="D20" s="156"/>
      <c r="E20" s="153"/>
      <c r="F20" s="156"/>
      <c r="G20" s="153"/>
      <c r="H20" s="153"/>
      <c r="I20" s="155"/>
      <c r="J20" s="153"/>
      <c r="K20" s="155"/>
      <c r="L20" s="155"/>
      <c r="M20" s="155"/>
      <c r="N20" s="155"/>
      <c r="O20" s="153"/>
      <c r="P20" s="153"/>
      <c r="Q20" s="153"/>
      <c r="R20" s="153"/>
      <c r="S20" s="153"/>
      <c r="T20" s="153"/>
      <c r="U20" s="153"/>
      <c r="V20" s="153"/>
      <c r="W20" s="153"/>
      <c r="X20" s="153"/>
      <c r="Y20" s="153"/>
      <c r="Z20" s="153"/>
      <c r="AA20" s="153"/>
    </row>
    <row r="21" spans="1:27" ht="11.25" customHeight="1" x14ac:dyDescent="0.25">
      <c r="A21" s="153"/>
      <c r="B21" s="154"/>
      <c r="C21" s="155"/>
      <c r="D21" s="156"/>
      <c r="E21" s="153"/>
      <c r="F21" s="156"/>
      <c r="G21" s="153"/>
      <c r="H21" s="153"/>
      <c r="I21" s="155"/>
      <c r="J21" s="153"/>
      <c r="K21" s="155"/>
      <c r="L21" s="155"/>
      <c r="M21" s="155"/>
      <c r="N21" s="155"/>
      <c r="O21" s="153"/>
      <c r="P21" s="153"/>
      <c r="Q21" s="153"/>
      <c r="R21" s="153"/>
      <c r="S21" s="153"/>
      <c r="T21" s="153"/>
      <c r="U21" s="153"/>
      <c r="V21" s="153"/>
      <c r="W21" s="153"/>
      <c r="X21" s="153"/>
      <c r="Y21" s="153"/>
      <c r="Z21" s="153"/>
      <c r="AA21" s="153"/>
    </row>
    <row r="22" spans="1:27" ht="11.25" customHeight="1" x14ac:dyDescent="0.25">
      <c r="A22" s="153"/>
      <c r="B22" s="154"/>
      <c r="C22" s="155"/>
      <c r="D22" s="156"/>
      <c r="E22" s="153"/>
      <c r="F22" s="156"/>
      <c r="G22" s="153"/>
      <c r="H22" s="153"/>
      <c r="I22" s="155"/>
      <c r="J22" s="153"/>
      <c r="K22" s="155"/>
      <c r="L22" s="155"/>
      <c r="M22" s="155"/>
      <c r="N22" s="155"/>
      <c r="O22" s="153"/>
      <c r="P22" s="153"/>
      <c r="Q22" s="153"/>
      <c r="R22" s="153"/>
      <c r="S22" s="153"/>
      <c r="T22" s="153"/>
      <c r="U22" s="153"/>
      <c r="V22" s="153"/>
      <c r="W22" s="153"/>
      <c r="X22" s="153"/>
      <c r="Y22" s="153"/>
      <c r="Z22" s="153"/>
      <c r="AA22" s="153"/>
    </row>
    <row r="23" spans="1:27" ht="11.25" customHeight="1" x14ac:dyDescent="0.25">
      <c r="A23" s="153"/>
      <c r="B23" s="154"/>
      <c r="C23" s="155"/>
      <c r="D23" s="156"/>
      <c r="E23" s="153"/>
      <c r="F23" s="156"/>
      <c r="G23" s="153"/>
      <c r="H23" s="153"/>
      <c r="I23" s="155"/>
      <c r="J23" s="153"/>
      <c r="K23" s="155"/>
      <c r="L23" s="155"/>
      <c r="M23" s="155"/>
      <c r="N23" s="155"/>
      <c r="O23" s="153"/>
      <c r="P23" s="153"/>
      <c r="Q23" s="153"/>
      <c r="R23" s="153"/>
      <c r="S23" s="153"/>
      <c r="T23" s="153"/>
      <c r="U23" s="153"/>
      <c r="V23" s="153"/>
      <c r="W23" s="153"/>
      <c r="X23" s="153"/>
      <c r="Y23" s="153"/>
      <c r="Z23" s="153"/>
      <c r="AA23" s="153"/>
    </row>
    <row r="24" spans="1:27" ht="11.25" customHeight="1" x14ac:dyDescent="0.25">
      <c r="A24" s="153"/>
      <c r="B24" s="154"/>
      <c r="C24" s="155"/>
      <c r="D24" s="156"/>
      <c r="E24" s="153"/>
      <c r="F24" s="156"/>
      <c r="G24" s="153"/>
      <c r="H24" s="153"/>
      <c r="I24" s="155"/>
      <c r="J24" s="153"/>
      <c r="K24" s="155"/>
      <c r="L24" s="155"/>
      <c r="M24" s="155"/>
      <c r="N24" s="155"/>
      <c r="O24" s="153"/>
      <c r="P24" s="153"/>
      <c r="Q24" s="153"/>
      <c r="R24" s="153"/>
      <c r="S24" s="153"/>
      <c r="T24" s="153"/>
      <c r="U24" s="153"/>
      <c r="V24" s="153"/>
      <c r="W24" s="153"/>
      <c r="X24" s="153"/>
      <c r="Y24" s="153"/>
      <c r="Z24" s="153"/>
      <c r="AA24" s="153"/>
    </row>
    <row r="25" spans="1:27" ht="11.25" customHeight="1" x14ac:dyDescent="0.25">
      <c r="A25" s="153"/>
      <c r="B25" s="154"/>
      <c r="C25" s="155"/>
      <c r="D25" s="156"/>
      <c r="E25" s="153"/>
      <c r="F25" s="156"/>
      <c r="G25" s="153"/>
      <c r="H25" s="153"/>
      <c r="I25" s="155"/>
      <c r="J25" s="153"/>
      <c r="K25" s="155"/>
      <c r="L25" s="155"/>
      <c r="M25" s="155"/>
      <c r="N25" s="155"/>
      <c r="O25" s="153"/>
      <c r="P25" s="153"/>
      <c r="Q25" s="153"/>
      <c r="R25" s="153"/>
      <c r="S25" s="153"/>
      <c r="T25" s="153"/>
      <c r="U25" s="153"/>
      <c r="V25" s="153"/>
      <c r="W25" s="153"/>
      <c r="X25" s="153"/>
      <c r="Y25" s="153"/>
      <c r="Z25" s="153"/>
      <c r="AA25" s="153"/>
    </row>
    <row r="26" spans="1:27" ht="11.25" customHeight="1" x14ac:dyDescent="0.25">
      <c r="A26" s="153"/>
      <c r="B26" s="154"/>
      <c r="C26" s="155"/>
      <c r="D26" s="156"/>
      <c r="E26" s="153"/>
      <c r="F26" s="156"/>
      <c r="G26" s="153"/>
      <c r="H26" s="153"/>
      <c r="I26" s="155"/>
      <c r="J26" s="153"/>
      <c r="K26" s="155"/>
      <c r="L26" s="155"/>
      <c r="M26" s="155"/>
      <c r="N26" s="155"/>
      <c r="O26" s="153"/>
      <c r="P26" s="153"/>
      <c r="Q26" s="153"/>
      <c r="R26" s="153"/>
      <c r="S26" s="153"/>
      <c r="T26" s="153"/>
      <c r="U26" s="153"/>
      <c r="V26" s="153"/>
      <c r="W26" s="153"/>
      <c r="X26" s="153"/>
      <c r="Y26" s="153"/>
      <c r="Z26" s="153"/>
      <c r="AA26" s="153"/>
    </row>
    <row r="27" spans="1:27" ht="11.25" customHeight="1" x14ac:dyDescent="0.25">
      <c r="A27" s="153"/>
      <c r="B27" s="154"/>
      <c r="C27" s="155"/>
      <c r="D27" s="156"/>
      <c r="E27" s="153"/>
      <c r="F27" s="156"/>
      <c r="G27" s="153"/>
      <c r="H27" s="153"/>
      <c r="I27" s="155"/>
      <c r="J27" s="153"/>
      <c r="K27" s="155"/>
      <c r="L27" s="155"/>
      <c r="M27" s="155"/>
      <c r="N27" s="155"/>
      <c r="O27" s="153"/>
      <c r="P27" s="153"/>
      <c r="Q27" s="153"/>
      <c r="R27" s="153"/>
      <c r="S27" s="153"/>
      <c r="T27" s="153"/>
      <c r="U27" s="153"/>
      <c r="V27" s="153"/>
      <c r="W27" s="153"/>
      <c r="X27" s="153"/>
      <c r="Y27" s="153"/>
      <c r="Z27" s="153"/>
      <c r="AA27" s="153"/>
    </row>
    <row r="28" spans="1:27" ht="11.25" customHeight="1" x14ac:dyDescent="0.25">
      <c r="A28" s="153"/>
      <c r="B28" s="154"/>
      <c r="C28" s="155"/>
      <c r="D28" s="156"/>
      <c r="E28" s="153"/>
      <c r="F28" s="156"/>
      <c r="G28" s="153"/>
      <c r="H28" s="153"/>
      <c r="I28" s="155"/>
      <c r="J28" s="153"/>
      <c r="K28" s="155"/>
      <c r="L28" s="155"/>
      <c r="M28" s="155"/>
      <c r="N28" s="155"/>
      <c r="O28" s="153"/>
      <c r="P28" s="153"/>
      <c r="Q28" s="153"/>
      <c r="R28" s="153"/>
      <c r="S28" s="153"/>
      <c r="T28" s="153"/>
      <c r="U28" s="153"/>
      <c r="V28" s="153"/>
      <c r="W28" s="153"/>
      <c r="X28" s="153"/>
      <c r="Y28" s="153"/>
      <c r="Z28" s="153"/>
      <c r="AA28" s="153"/>
    </row>
    <row r="29" spans="1:27" ht="11.25" customHeight="1" x14ac:dyDescent="0.25">
      <c r="A29" s="153"/>
      <c r="B29" s="154"/>
      <c r="C29" s="155"/>
      <c r="D29" s="156"/>
      <c r="E29" s="153"/>
      <c r="F29" s="156"/>
      <c r="G29" s="153"/>
      <c r="H29" s="153"/>
      <c r="I29" s="155"/>
      <c r="J29" s="153"/>
      <c r="K29" s="155"/>
      <c r="L29" s="155"/>
      <c r="M29" s="155"/>
      <c r="N29" s="155"/>
      <c r="O29" s="153"/>
      <c r="P29" s="153"/>
      <c r="Q29" s="153"/>
      <c r="R29" s="153"/>
      <c r="S29" s="153"/>
      <c r="T29" s="153"/>
      <c r="U29" s="153"/>
      <c r="V29" s="153"/>
      <c r="W29" s="153"/>
      <c r="X29" s="153"/>
      <c r="Y29" s="153"/>
      <c r="Z29" s="153"/>
      <c r="AA29" s="153"/>
    </row>
    <row r="30" spans="1:27" ht="11.25" customHeight="1" x14ac:dyDescent="0.25">
      <c r="A30" s="153"/>
      <c r="B30" s="154"/>
      <c r="C30" s="155"/>
      <c r="D30" s="156"/>
      <c r="E30" s="153"/>
      <c r="F30" s="156"/>
      <c r="G30" s="153"/>
      <c r="H30" s="153"/>
      <c r="I30" s="155"/>
      <c r="J30" s="153"/>
      <c r="K30" s="155"/>
      <c r="L30" s="155"/>
      <c r="M30" s="155"/>
      <c r="N30" s="155"/>
      <c r="O30" s="153"/>
      <c r="P30" s="153"/>
      <c r="Q30" s="153"/>
      <c r="R30" s="153"/>
      <c r="S30" s="153"/>
      <c r="T30" s="153"/>
      <c r="U30" s="153"/>
      <c r="V30" s="153"/>
      <c r="W30" s="153"/>
      <c r="X30" s="153"/>
      <c r="Y30" s="153"/>
      <c r="Z30" s="153"/>
      <c r="AA30" s="153"/>
    </row>
    <row r="31" spans="1:27" ht="11.25" customHeight="1" x14ac:dyDescent="0.25">
      <c r="A31" s="153"/>
      <c r="B31" s="154"/>
      <c r="C31" s="155"/>
      <c r="D31" s="156"/>
      <c r="E31" s="153"/>
      <c r="F31" s="156"/>
      <c r="G31" s="153"/>
      <c r="H31" s="153"/>
      <c r="I31" s="155"/>
      <c r="J31" s="153"/>
      <c r="K31" s="155"/>
      <c r="L31" s="155"/>
      <c r="M31" s="155"/>
      <c r="N31" s="155"/>
      <c r="O31" s="153"/>
      <c r="P31" s="153"/>
      <c r="Q31" s="153"/>
      <c r="R31" s="153"/>
      <c r="S31" s="153"/>
      <c r="T31" s="153"/>
      <c r="U31" s="153"/>
      <c r="V31" s="153"/>
      <c r="W31" s="153"/>
      <c r="X31" s="153"/>
      <c r="Y31" s="153"/>
      <c r="Z31" s="153"/>
      <c r="AA31" s="153"/>
    </row>
    <row r="32" spans="1:27" ht="11.25" customHeight="1" x14ac:dyDescent="0.25">
      <c r="A32" s="153"/>
      <c r="B32" s="154"/>
      <c r="C32" s="155"/>
      <c r="D32" s="156"/>
      <c r="E32" s="153"/>
      <c r="F32" s="156"/>
      <c r="G32" s="153"/>
      <c r="H32" s="153"/>
      <c r="I32" s="155"/>
      <c r="J32" s="153"/>
      <c r="K32" s="155"/>
      <c r="L32" s="155"/>
      <c r="M32" s="155"/>
      <c r="N32" s="155"/>
      <c r="O32" s="153"/>
      <c r="P32" s="153"/>
      <c r="Q32" s="153"/>
      <c r="R32" s="153"/>
      <c r="S32" s="153"/>
      <c r="T32" s="153"/>
      <c r="U32" s="153"/>
      <c r="V32" s="153"/>
      <c r="W32" s="153"/>
      <c r="X32" s="153"/>
      <c r="Y32" s="153"/>
      <c r="Z32" s="153"/>
      <c r="AA32" s="153"/>
    </row>
    <row r="33" spans="1:27" ht="11.25" customHeight="1" x14ac:dyDescent="0.25">
      <c r="A33" s="153"/>
      <c r="B33" s="154"/>
      <c r="C33" s="155"/>
      <c r="D33" s="156"/>
      <c r="E33" s="153"/>
      <c r="F33" s="156"/>
      <c r="G33" s="153"/>
      <c r="H33" s="153"/>
      <c r="I33" s="155"/>
      <c r="J33" s="153"/>
      <c r="K33" s="155"/>
      <c r="L33" s="155"/>
      <c r="M33" s="155"/>
      <c r="N33" s="155"/>
      <c r="O33" s="153"/>
      <c r="P33" s="153"/>
      <c r="Q33" s="153"/>
      <c r="R33" s="153"/>
      <c r="S33" s="153"/>
      <c r="T33" s="153"/>
      <c r="U33" s="153"/>
      <c r="V33" s="153"/>
      <c r="W33" s="153"/>
      <c r="X33" s="153"/>
      <c r="Y33" s="153"/>
      <c r="Z33" s="153"/>
      <c r="AA33" s="153"/>
    </row>
    <row r="34" spans="1:27" ht="11.25" customHeight="1" x14ac:dyDescent="0.25">
      <c r="A34" s="153"/>
      <c r="B34" s="154"/>
      <c r="C34" s="155"/>
      <c r="D34" s="156"/>
      <c r="E34" s="153"/>
      <c r="F34" s="156"/>
      <c r="G34" s="153"/>
      <c r="H34" s="153"/>
      <c r="I34" s="155"/>
      <c r="J34" s="153"/>
      <c r="K34" s="155"/>
      <c r="L34" s="155"/>
      <c r="M34" s="155"/>
      <c r="N34" s="155"/>
      <c r="O34" s="153"/>
      <c r="P34" s="153"/>
      <c r="Q34" s="153"/>
      <c r="R34" s="153"/>
      <c r="S34" s="153"/>
      <c r="T34" s="153"/>
      <c r="U34" s="153"/>
      <c r="V34" s="153"/>
      <c r="W34" s="153"/>
      <c r="X34" s="153"/>
      <c r="Y34" s="153"/>
      <c r="Z34" s="153"/>
      <c r="AA34" s="153"/>
    </row>
    <row r="35" spans="1:27" ht="11.25" customHeight="1" x14ac:dyDescent="0.25">
      <c r="A35" s="153"/>
      <c r="B35" s="154"/>
      <c r="C35" s="155"/>
      <c r="D35" s="156"/>
      <c r="E35" s="153"/>
      <c r="F35" s="156"/>
      <c r="G35" s="153"/>
      <c r="H35" s="153"/>
      <c r="I35" s="155"/>
      <c r="J35" s="153"/>
      <c r="K35" s="155"/>
      <c r="L35" s="155"/>
      <c r="M35" s="155"/>
      <c r="N35" s="155"/>
      <c r="O35" s="153"/>
      <c r="P35" s="153"/>
      <c r="Q35" s="153"/>
      <c r="R35" s="153"/>
      <c r="S35" s="153"/>
      <c r="T35" s="153"/>
      <c r="U35" s="153"/>
      <c r="V35" s="153"/>
      <c r="W35" s="153"/>
      <c r="X35" s="153"/>
      <c r="Y35" s="153"/>
      <c r="Z35" s="153"/>
      <c r="AA35" s="153"/>
    </row>
    <row r="36" spans="1:27" ht="11.25" customHeight="1" x14ac:dyDescent="0.25">
      <c r="A36" s="153"/>
      <c r="B36" s="154"/>
      <c r="C36" s="155"/>
      <c r="D36" s="156"/>
      <c r="E36" s="153"/>
      <c r="F36" s="156"/>
      <c r="G36" s="153"/>
      <c r="H36" s="153"/>
      <c r="I36" s="155"/>
      <c r="J36" s="153"/>
      <c r="K36" s="155"/>
      <c r="L36" s="155"/>
      <c r="M36" s="155"/>
      <c r="N36" s="155"/>
      <c r="O36" s="153"/>
      <c r="P36" s="153"/>
      <c r="Q36" s="153"/>
      <c r="R36" s="153"/>
      <c r="S36" s="153"/>
      <c r="T36" s="153"/>
      <c r="U36" s="153"/>
      <c r="V36" s="153"/>
      <c r="W36" s="153"/>
      <c r="X36" s="153"/>
      <c r="Y36" s="153"/>
      <c r="Z36" s="153"/>
      <c r="AA36" s="153"/>
    </row>
    <row r="37" spans="1:27" ht="11.25" customHeight="1" x14ac:dyDescent="0.25">
      <c r="A37" s="153"/>
      <c r="B37" s="154"/>
      <c r="C37" s="155"/>
      <c r="D37" s="156"/>
      <c r="E37" s="153"/>
      <c r="F37" s="156"/>
      <c r="G37" s="153"/>
      <c r="H37" s="153"/>
      <c r="I37" s="155"/>
      <c r="J37" s="153"/>
      <c r="K37" s="155"/>
      <c r="L37" s="155"/>
      <c r="M37" s="155"/>
      <c r="N37" s="155"/>
      <c r="O37" s="153"/>
      <c r="P37" s="153"/>
      <c r="Q37" s="153"/>
      <c r="R37" s="153"/>
      <c r="S37" s="153"/>
      <c r="T37" s="153"/>
      <c r="U37" s="153"/>
      <c r="V37" s="153"/>
      <c r="W37" s="153"/>
      <c r="X37" s="153"/>
      <c r="Y37" s="153"/>
      <c r="Z37" s="153"/>
      <c r="AA37" s="153"/>
    </row>
    <row r="38" spans="1:27" ht="11.25" customHeight="1" x14ac:dyDescent="0.25">
      <c r="A38" s="153"/>
      <c r="B38" s="154"/>
      <c r="C38" s="155"/>
      <c r="D38" s="156"/>
      <c r="E38" s="153"/>
      <c r="F38" s="156"/>
      <c r="G38" s="153"/>
      <c r="H38" s="153"/>
      <c r="I38" s="155"/>
      <c r="J38" s="153"/>
      <c r="K38" s="155"/>
      <c r="L38" s="155"/>
      <c r="M38" s="155"/>
      <c r="N38" s="155"/>
      <c r="O38" s="153"/>
      <c r="P38" s="153"/>
      <c r="Q38" s="153"/>
      <c r="R38" s="153"/>
      <c r="S38" s="153"/>
      <c r="T38" s="153"/>
      <c r="U38" s="153"/>
      <c r="V38" s="153"/>
      <c r="W38" s="153"/>
      <c r="X38" s="153"/>
      <c r="Y38" s="153"/>
      <c r="Z38" s="153"/>
      <c r="AA38" s="153"/>
    </row>
    <row r="39" spans="1:27" ht="11.25" customHeight="1" x14ac:dyDescent="0.25">
      <c r="A39" s="153"/>
      <c r="B39" s="154"/>
      <c r="C39" s="155"/>
      <c r="D39" s="156"/>
      <c r="E39" s="153"/>
      <c r="F39" s="156"/>
      <c r="G39" s="153"/>
      <c r="H39" s="153"/>
      <c r="I39" s="155"/>
      <c r="J39" s="153"/>
      <c r="K39" s="155"/>
      <c r="L39" s="155"/>
      <c r="M39" s="155"/>
      <c r="N39" s="155"/>
      <c r="O39" s="153"/>
      <c r="P39" s="153"/>
      <c r="Q39" s="153"/>
      <c r="R39" s="153"/>
      <c r="S39" s="153"/>
      <c r="T39" s="153"/>
      <c r="U39" s="153"/>
      <c r="V39" s="153"/>
      <c r="W39" s="153"/>
      <c r="X39" s="153"/>
      <c r="Y39" s="153"/>
      <c r="Z39" s="153"/>
      <c r="AA39" s="153"/>
    </row>
    <row r="40" spans="1:27" ht="11.25" customHeight="1" x14ac:dyDescent="0.25">
      <c r="A40" s="153"/>
      <c r="B40" s="154"/>
      <c r="C40" s="155"/>
      <c r="D40" s="156"/>
      <c r="E40" s="153"/>
      <c r="F40" s="156"/>
      <c r="G40" s="153"/>
      <c r="H40" s="153"/>
      <c r="I40" s="155"/>
      <c r="J40" s="153"/>
      <c r="K40" s="155"/>
      <c r="L40" s="155"/>
      <c r="M40" s="155"/>
      <c r="N40" s="155"/>
      <c r="O40" s="153"/>
      <c r="P40" s="153"/>
      <c r="Q40" s="153"/>
      <c r="R40" s="153"/>
      <c r="S40" s="153"/>
      <c r="T40" s="153"/>
      <c r="U40" s="153"/>
      <c r="V40" s="153"/>
      <c r="W40" s="153"/>
      <c r="X40" s="153"/>
      <c r="Y40" s="153"/>
      <c r="Z40" s="153"/>
      <c r="AA40" s="153"/>
    </row>
    <row r="41" spans="1:27" ht="11.25" customHeight="1" x14ac:dyDescent="0.25">
      <c r="A41" s="153"/>
      <c r="B41" s="154"/>
      <c r="C41" s="155"/>
      <c r="D41" s="156"/>
      <c r="E41" s="153"/>
      <c r="F41" s="156"/>
      <c r="G41" s="153"/>
      <c r="H41" s="153"/>
      <c r="I41" s="155"/>
      <c r="J41" s="153"/>
      <c r="K41" s="155"/>
      <c r="L41" s="155"/>
      <c r="M41" s="155"/>
      <c r="N41" s="155"/>
      <c r="O41" s="153"/>
      <c r="P41" s="153"/>
      <c r="Q41" s="153"/>
      <c r="R41" s="153"/>
      <c r="S41" s="153"/>
      <c r="T41" s="153"/>
      <c r="U41" s="153"/>
      <c r="V41" s="153"/>
      <c r="W41" s="153"/>
      <c r="X41" s="153"/>
      <c r="Y41" s="153"/>
      <c r="Z41" s="153"/>
      <c r="AA41" s="153"/>
    </row>
    <row r="42" spans="1:27" ht="11.25" customHeight="1" x14ac:dyDescent="0.25">
      <c r="A42" s="153"/>
      <c r="B42" s="154"/>
      <c r="C42" s="155"/>
      <c r="D42" s="156"/>
      <c r="E42" s="153"/>
      <c r="F42" s="156"/>
      <c r="G42" s="153"/>
      <c r="H42" s="153"/>
      <c r="I42" s="155"/>
      <c r="J42" s="153"/>
      <c r="K42" s="155"/>
      <c r="L42" s="155"/>
      <c r="M42" s="155"/>
      <c r="N42" s="155"/>
      <c r="O42" s="153"/>
      <c r="P42" s="153"/>
      <c r="Q42" s="153"/>
      <c r="R42" s="153"/>
      <c r="S42" s="153"/>
      <c r="T42" s="153"/>
      <c r="U42" s="153"/>
      <c r="V42" s="153"/>
      <c r="W42" s="153"/>
      <c r="X42" s="153"/>
      <c r="Y42" s="153"/>
      <c r="Z42" s="153"/>
      <c r="AA42" s="153"/>
    </row>
    <row r="43" spans="1:27" ht="11.25" customHeight="1" x14ac:dyDescent="0.25">
      <c r="A43" s="153"/>
      <c r="B43" s="154"/>
      <c r="C43" s="155"/>
      <c r="D43" s="156"/>
      <c r="E43" s="153"/>
      <c r="F43" s="156"/>
      <c r="G43" s="153"/>
      <c r="H43" s="153"/>
      <c r="I43" s="155"/>
      <c r="J43" s="153"/>
      <c r="K43" s="155"/>
      <c r="L43" s="155"/>
      <c r="M43" s="155"/>
      <c r="N43" s="155"/>
      <c r="O43" s="153"/>
      <c r="P43" s="153"/>
      <c r="Q43" s="153"/>
      <c r="R43" s="153"/>
      <c r="S43" s="153"/>
      <c r="T43" s="153"/>
      <c r="U43" s="153"/>
      <c r="V43" s="153"/>
      <c r="W43" s="153"/>
      <c r="X43" s="153"/>
      <c r="Y43" s="153"/>
      <c r="Z43" s="153"/>
      <c r="AA43" s="153"/>
    </row>
    <row r="44" spans="1:27" ht="11.25" customHeight="1" x14ac:dyDescent="0.25">
      <c r="A44" s="153"/>
      <c r="B44" s="154"/>
      <c r="C44" s="155"/>
      <c r="D44" s="156"/>
      <c r="E44" s="153"/>
      <c r="F44" s="156"/>
      <c r="G44" s="153"/>
      <c r="H44" s="153"/>
      <c r="I44" s="155"/>
      <c r="J44" s="153"/>
      <c r="K44" s="155"/>
      <c r="L44" s="155"/>
      <c r="M44" s="155"/>
      <c r="N44" s="155"/>
      <c r="O44" s="153"/>
      <c r="P44" s="153"/>
      <c r="Q44" s="153"/>
      <c r="R44" s="153"/>
      <c r="S44" s="153"/>
      <c r="T44" s="153"/>
      <c r="U44" s="153"/>
      <c r="V44" s="153"/>
      <c r="W44" s="153"/>
      <c r="X44" s="153"/>
      <c r="Y44" s="153"/>
      <c r="Z44" s="153"/>
      <c r="AA44" s="153"/>
    </row>
    <row r="45" spans="1:27" ht="11.25" customHeight="1" x14ac:dyDescent="0.25">
      <c r="A45" s="153"/>
      <c r="B45" s="154"/>
      <c r="C45" s="155"/>
      <c r="D45" s="156"/>
      <c r="E45" s="153"/>
      <c r="F45" s="156"/>
      <c r="G45" s="153"/>
      <c r="H45" s="153"/>
      <c r="I45" s="155"/>
      <c r="J45" s="153"/>
      <c r="K45" s="155"/>
      <c r="L45" s="155"/>
      <c r="M45" s="155"/>
      <c r="N45" s="155"/>
      <c r="O45" s="153"/>
      <c r="P45" s="153"/>
      <c r="Q45" s="153"/>
      <c r="R45" s="153"/>
      <c r="S45" s="153"/>
      <c r="T45" s="153"/>
      <c r="U45" s="153"/>
      <c r="V45" s="153"/>
      <c r="W45" s="153"/>
      <c r="X45" s="153"/>
      <c r="Y45" s="153"/>
      <c r="Z45" s="153"/>
      <c r="AA45" s="153"/>
    </row>
    <row r="46" spans="1:27" ht="11.25" customHeight="1" x14ac:dyDescent="0.25">
      <c r="A46" s="153"/>
      <c r="B46" s="154"/>
      <c r="C46" s="155"/>
      <c r="D46" s="156"/>
      <c r="E46" s="153"/>
      <c r="F46" s="156"/>
      <c r="G46" s="153"/>
      <c r="H46" s="153"/>
      <c r="I46" s="155"/>
      <c r="J46" s="153"/>
      <c r="K46" s="155"/>
      <c r="L46" s="155"/>
      <c r="M46" s="155"/>
      <c r="N46" s="155"/>
      <c r="O46" s="153"/>
      <c r="P46" s="153"/>
      <c r="Q46" s="153"/>
      <c r="R46" s="153"/>
      <c r="S46" s="153"/>
      <c r="T46" s="153"/>
      <c r="U46" s="153"/>
      <c r="V46" s="153"/>
      <c r="W46" s="153"/>
      <c r="X46" s="153"/>
      <c r="Y46" s="153"/>
      <c r="Z46" s="153"/>
      <c r="AA46" s="153"/>
    </row>
    <row r="47" spans="1:27" ht="11.25" customHeight="1" x14ac:dyDescent="0.25">
      <c r="A47" s="153"/>
      <c r="B47" s="154"/>
      <c r="C47" s="155"/>
      <c r="D47" s="156"/>
      <c r="E47" s="153"/>
      <c r="F47" s="156"/>
      <c r="G47" s="153"/>
      <c r="H47" s="153"/>
      <c r="I47" s="155"/>
      <c r="J47" s="153"/>
      <c r="K47" s="155"/>
      <c r="L47" s="155"/>
      <c r="M47" s="155"/>
      <c r="N47" s="155"/>
      <c r="O47" s="153"/>
      <c r="P47" s="153"/>
      <c r="Q47" s="153"/>
      <c r="R47" s="153"/>
      <c r="S47" s="153"/>
      <c r="T47" s="153"/>
      <c r="U47" s="153"/>
      <c r="V47" s="153"/>
      <c r="W47" s="153"/>
      <c r="X47" s="153"/>
      <c r="Y47" s="153"/>
      <c r="Z47" s="153"/>
      <c r="AA47" s="153"/>
    </row>
    <row r="48" spans="1:27" ht="11.25" customHeight="1" x14ac:dyDescent="0.25">
      <c r="A48" s="153"/>
      <c r="B48" s="154"/>
      <c r="C48" s="155"/>
      <c r="D48" s="156"/>
      <c r="E48" s="153"/>
      <c r="F48" s="156"/>
      <c r="G48" s="153"/>
      <c r="H48" s="153"/>
      <c r="I48" s="155"/>
      <c r="J48" s="153"/>
      <c r="K48" s="155"/>
      <c r="L48" s="155"/>
      <c r="M48" s="155"/>
      <c r="N48" s="155"/>
      <c r="O48" s="153"/>
      <c r="P48" s="153"/>
      <c r="Q48" s="153"/>
      <c r="R48" s="153"/>
      <c r="S48" s="153"/>
      <c r="T48" s="153"/>
      <c r="U48" s="153"/>
      <c r="V48" s="153"/>
      <c r="W48" s="153"/>
      <c r="X48" s="153"/>
      <c r="Y48" s="153"/>
      <c r="Z48" s="153"/>
      <c r="AA48" s="153"/>
    </row>
    <row r="49" spans="1:27" ht="11.25" customHeight="1" x14ac:dyDescent="0.25">
      <c r="A49" s="153"/>
      <c r="B49" s="154"/>
      <c r="C49" s="155"/>
      <c r="D49" s="156"/>
      <c r="E49" s="153"/>
      <c r="F49" s="156"/>
      <c r="G49" s="153"/>
      <c r="H49" s="153"/>
      <c r="I49" s="155"/>
      <c r="J49" s="153"/>
      <c r="K49" s="155"/>
      <c r="L49" s="155"/>
      <c r="M49" s="155"/>
      <c r="N49" s="155"/>
      <c r="O49" s="153"/>
      <c r="P49" s="153"/>
      <c r="Q49" s="153"/>
      <c r="R49" s="153"/>
      <c r="S49" s="153"/>
      <c r="T49" s="153"/>
      <c r="U49" s="153"/>
      <c r="V49" s="153"/>
      <c r="W49" s="153"/>
      <c r="X49" s="153"/>
      <c r="Y49" s="153"/>
      <c r="Z49" s="153"/>
      <c r="AA49" s="153"/>
    </row>
    <row r="50" spans="1:27" ht="11.25" customHeight="1" x14ac:dyDescent="0.25">
      <c r="A50" s="153"/>
      <c r="B50" s="154"/>
      <c r="C50" s="155"/>
      <c r="D50" s="156"/>
      <c r="E50" s="153"/>
      <c r="F50" s="156"/>
      <c r="G50" s="153"/>
      <c r="H50" s="153"/>
      <c r="I50" s="155"/>
      <c r="J50" s="153"/>
      <c r="K50" s="155"/>
      <c r="L50" s="155"/>
      <c r="M50" s="155"/>
      <c r="N50" s="155"/>
      <c r="O50" s="153"/>
      <c r="P50" s="153"/>
      <c r="Q50" s="153"/>
      <c r="R50" s="153"/>
      <c r="S50" s="153"/>
      <c r="T50" s="153"/>
      <c r="U50" s="153"/>
      <c r="V50" s="153"/>
      <c r="W50" s="153"/>
      <c r="X50" s="153"/>
      <c r="Y50" s="153"/>
      <c r="Z50" s="153"/>
      <c r="AA50" s="153"/>
    </row>
    <row r="51" spans="1:27" ht="11.25" customHeight="1" x14ac:dyDescent="0.25">
      <c r="A51" s="153"/>
      <c r="B51" s="154"/>
      <c r="C51" s="155"/>
      <c r="D51" s="156"/>
      <c r="E51" s="153"/>
      <c r="F51" s="156"/>
      <c r="G51" s="153"/>
      <c r="H51" s="153"/>
      <c r="I51" s="155"/>
      <c r="J51" s="153"/>
      <c r="K51" s="155"/>
      <c r="L51" s="155"/>
      <c r="M51" s="155"/>
      <c r="N51" s="155"/>
      <c r="O51" s="153"/>
      <c r="P51" s="153"/>
      <c r="Q51" s="153"/>
      <c r="R51" s="153"/>
      <c r="S51" s="153"/>
      <c r="T51" s="153"/>
      <c r="U51" s="153"/>
      <c r="V51" s="153"/>
      <c r="W51" s="153"/>
      <c r="X51" s="153"/>
      <c r="Y51" s="153"/>
      <c r="Z51" s="153"/>
      <c r="AA51" s="153"/>
    </row>
    <row r="52" spans="1:27" ht="11.25" customHeight="1" x14ac:dyDescent="0.25">
      <c r="A52" s="153"/>
      <c r="B52" s="154"/>
      <c r="C52" s="155"/>
      <c r="D52" s="156"/>
      <c r="E52" s="153"/>
      <c r="F52" s="156"/>
      <c r="G52" s="153"/>
      <c r="H52" s="153"/>
      <c r="I52" s="155"/>
      <c r="J52" s="153"/>
      <c r="K52" s="155"/>
      <c r="L52" s="155"/>
      <c r="M52" s="155"/>
      <c r="N52" s="155"/>
      <c r="O52" s="153"/>
      <c r="P52" s="153"/>
      <c r="Q52" s="153"/>
      <c r="R52" s="153"/>
      <c r="S52" s="153"/>
      <c r="T52" s="153"/>
      <c r="U52" s="153"/>
      <c r="V52" s="153"/>
      <c r="W52" s="153"/>
      <c r="X52" s="153"/>
      <c r="Y52" s="153"/>
      <c r="Z52" s="153"/>
      <c r="AA52" s="153"/>
    </row>
    <row r="53" spans="1:27" ht="11.25" customHeight="1" x14ac:dyDescent="0.25">
      <c r="A53" s="153"/>
      <c r="B53" s="154"/>
      <c r="C53" s="155"/>
      <c r="D53" s="156"/>
      <c r="E53" s="153"/>
      <c r="F53" s="156"/>
      <c r="G53" s="153"/>
      <c r="H53" s="153"/>
      <c r="I53" s="155"/>
      <c r="J53" s="153"/>
      <c r="K53" s="155"/>
      <c r="L53" s="155"/>
      <c r="M53" s="155"/>
      <c r="N53" s="155"/>
      <c r="O53" s="153"/>
      <c r="P53" s="153"/>
      <c r="Q53" s="153"/>
      <c r="R53" s="153"/>
      <c r="S53" s="153"/>
      <c r="T53" s="153"/>
      <c r="U53" s="153"/>
      <c r="V53" s="153"/>
      <c r="W53" s="153"/>
      <c r="X53" s="153"/>
      <c r="Y53" s="153"/>
      <c r="Z53" s="153"/>
      <c r="AA53" s="153"/>
    </row>
    <row r="54" spans="1:27" ht="11.25" customHeight="1" x14ac:dyDescent="0.25">
      <c r="A54" s="153"/>
      <c r="B54" s="154"/>
      <c r="C54" s="155"/>
      <c r="D54" s="156"/>
      <c r="E54" s="153"/>
      <c r="F54" s="156"/>
      <c r="G54" s="153"/>
      <c r="H54" s="153"/>
      <c r="I54" s="155"/>
      <c r="J54" s="153"/>
      <c r="K54" s="155"/>
      <c r="L54" s="155"/>
      <c r="M54" s="155"/>
      <c r="N54" s="155"/>
      <c r="O54" s="153"/>
      <c r="P54" s="153"/>
      <c r="Q54" s="153"/>
      <c r="R54" s="153"/>
      <c r="S54" s="153"/>
      <c r="T54" s="153"/>
      <c r="U54" s="153"/>
      <c r="V54" s="153"/>
      <c r="W54" s="153"/>
      <c r="X54" s="153"/>
      <c r="Y54" s="153"/>
      <c r="Z54" s="153"/>
      <c r="AA54" s="153"/>
    </row>
    <row r="55" spans="1:27" ht="11.25" customHeight="1" x14ac:dyDescent="0.25">
      <c r="A55" s="153"/>
      <c r="B55" s="154"/>
      <c r="C55" s="155"/>
      <c r="D55" s="156"/>
      <c r="E55" s="153"/>
      <c r="F55" s="156"/>
      <c r="G55" s="153"/>
      <c r="H55" s="153"/>
      <c r="I55" s="155"/>
      <c r="J55" s="153"/>
      <c r="K55" s="155"/>
      <c r="L55" s="155"/>
      <c r="M55" s="155"/>
      <c r="N55" s="155"/>
      <c r="O55" s="153"/>
      <c r="P55" s="153"/>
      <c r="Q55" s="153"/>
      <c r="R55" s="153"/>
      <c r="S55" s="153"/>
      <c r="T55" s="153"/>
      <c r="U55" s="153"/>
      <c r="V55" s="153"/>
      <c r="W55" s="153"/>
      <c r="X55" s="153"/>
      <c r="Y55" s="153"/>
      <c r="Z55" s="153"/>
      <c r="AA55" s="153"/>
    </row>
    <row r="56" spans="1:27" ht="11.25" customHeight="1" x14ac:dyDescent="0.25">
      <c r="A56" s="153"/>
      <c r="B56" s="154"/>
      <c r="C56" s="155"/>
      <c r="D56" s="156"/>
      <c r="E56" s="153"/>
      <c r="F56" s="156"/>
      <c r="G56" s="153"/>
      <c r="H56" s="153"/>
      <c r="I56" s="155"/>
      <c r="J56" s="153"/>
      <c r="K56" s="155"/>
      <c r="L56" s="155"/>
      <c r="M56" s="155"/>
      <c r="N56" s="155"/>
      <c r="O56" s="153"/>
      <c r="P56" s="153"/>
      <c r="Q56" s="153"/>
      <c r="R56" s="153"/>
      <c r="S56" s="153"/>
      <c r="T56" s="153"/>
      <c r="U56" s="153"/>
      <c r="V56" s="153"/>
      <c r="W56" s="153"/>
      <c r="X56" s="153"/>
      <c r="Y56" s="153"/>
      <c r="Z56" s="153"/>
      <c r="AA56" s="153"/>
    </row>
    <row r="57" spans="1:27" ht="11.25" customHeight="1" x14ac:dyDescent="0.25">
      <c r="A57" s="153"/>
      <c r="B57" s="154"/>
      <c r="C57" s="155"/>
      <c r="D57" s="156"/>
      <c r="E57" s="153"/>
      <c r="F57" s="156"/>
      <c r="G57" s="153"/>
      <c r="H57" s="153"/>
      <c r="I57" s="155"/>
      <c r="J57" s="153"/>
      <c r="K57" s="155"/>
      <c r="L57" s="155"/>
      <c r="M57" s="155"/>
      <c r="N57" s="155"/>
      <c r="O57" s="153"/>
      <c r="P57" s="153"/>
      <c r="Q57" s="153"/>
      <c r="R57" s="153"/>
      <c r="S57" s="153"/>
      <c r="T57" s="153"/>
      <c r="U57" s="153"/>
      <c r="V57" s="153"/>
      <c r="W57" s="153"/>
      <c r="X57" s="153"/>
      <c r="Y57" s="153"/>
      <c r="Z57" s="153"/>
      <c r="AA57" s="153"/>
    </row>
    <row r="58" spans="1:27" ht="11.25" customHeight="1" x14ac:dyDescent="0.25">
      <c r="A58" s="153"/>
      <c r="B58" s="154"/>
      <c r="C58" s="155"/>
      <c r="D58" s="156"/>
      <c r="E58" s="153"/>
      <c r="F58" s="156"/>
      <c r="G58" s="153"/>
      <c r="H58" s="153"/>
      <c r="I58" s="155"/>
      <c r="J58" s="153"/>
      <c r="K58" s="155"/>
      <c r="L58" s="155"/>
      <c r="M58" s="155"/>
      <c r="N58" s="155"/>
      <c r="O58" s="153"/>
      <c r="P58" s="153"/>
      <c r="Q58" s="153"/>
      <c r="R58" s="153"/>
      <c r="S58" s="153"/>
      <c r="T58" s="153"/>
      <c r="U58" s="153"/>
      <c r="V58" s="153"/>
      <c r="W58" s="153"/>
      <c r="X58" s="153"/>
      <c r="Y58" s="153"/>
      <c r="Z58" s="153"/>
      <c r="AA58" s="153"/>
    </row>
    <row r="59" spans="1:27" ht="11.25" customHeight="1" x14ac:dyDescent="0.25">
      <c r="A59" s="153"/>
      <c r="B59" s="154"/>
      <c r="C59" s="155"/>
      <c r="D59" s="156"/>
      <c r="E59" s="153"/>
      <c r="F59" s="156"/>
      <c r="G59" s="153"/>
      <c r="H59" s="153"/>
      <c r="I59" s="155"/>
      <c r="J59" s="153"/>
      <c r="K59" s="155"/>
      <c r="L59" s="155"/>
      <c r="M59" s="155"/>
      <c r="N59" s="155"/>
      <c r="O59" s="153"/>
      <c r="P59" s="153"/>
      <c r="Q59" s="153"/>
      <c r="R59" s="153"/>
      <c r="S59" s="153"/>
      <c r="T59" s="153"/>
      <c r="U59" s="153"/>
      <c r="V59" s="153"/>
      <c r="W59" s="153"/>
      <c r="X59" s="153"/>
      <c r="Y59" s="153"/>
      <c r="Z59" s="153"/>
      <c r="AA59" s="153"/>
    </row>
    <row r="60" spans="1:27" ht="11.25" customHeight="1" x14ac:dyDescent="0.25">
      <c r="A60" s="153"/>
      <c r="B60" s="154"/>
      <c r="C60" s="155"/>
      <c r="D60" s="156"/>
      <c r="E60" s="153"/>
      <c r="F60" s="156"/>
      <c r="G60" s="153"/>
      <c r="H60" s="153"/>
      <c r="I60" s="155"/>
      <c r="J60" s="153"/>
      <c r="K60" s="155"/>
      <c r="L60" s="155"/>
      <c r="M60" s="155"/>
      <c r="N60" s="155"/>
      <c r="O60" s="153"/>
      <c r="P60" s="153"/>
      <c r="Q60" s="153"/>
      <c r="R60" s="153"/>
      <c r="S60" s="153"/>
      <c r="T60" s="153"/>
      <c r="U60" s="153"/>
      <c r="V60" s="153"/>
      <c r="W60" s="153"/>
      <c r="X60" s="153"/>
      <c r="Y60" s="153"/>
      <c r="Z60" s="153"/>
      <c r="AA60" s="153"/>
    </row>
    <row r="61" spans="1:27" ht="11.25" customHeight="1" x14ac:dyDescent="0.25">
      <c r="A61" s="153"/>
      <c r="B61" s="154"/>
      <c r="C61" s="155"/>
      <c r="D61" s="156"/>
      <c r="E61" s="153"/>
      <c r="F61" s="156"/>
      <c r="G61" s="153"/>
      <c r="H61" s="153"/>
      <c r="I61" s="155"/>
      <c r="J61" s="153"/>
      <c r="K61" s="155"/>
      <c r="L61" s="155"/>
      <c r="M61" s="155"/>
      <c r="N61" s="155"/>
      <c r="O61" s="153"/>
      <c r="P61" s="153"/>
      <c r="Q61" s="153"/>
      <c r="R61" s="153"/>
      <c r="S61" s="153"/>
      <c r="T61" s="153"/>
      <c r="U61" s="153"/>
      <c r="V61" s="153"/>
      <c r="W61" s="153"/>
      <c r="X61" s="153"/>
      <c r="Y61" s="153"/>
      <c r="Z61" s="153"/>
      <c r="AA61" s="153"/>
    </row>
    <row r="62" spans="1:27" ht="11.25" customHeight="1" x14ac:dyDescent="0.25">
      <c r="A62" s="153"/>
      <c r="B62" s="154"/>
      <c r="C62" s="155"/>
      <c r="D62" s="156"/>
      <c r="E62" s="153"/>
      <c r="F62" s="156"/>
      <c r="G62" s="153"/>
      <c r="H62" s="153"/>
      <c r="I62" s="155"/>
      <c r="J62" s="153"/>
      <c r="K62" s="155"/>
      <c r="L62" s="155"/>
      <c r="M62" s="155"/>
      <c r="N62" s="155"/>
      <c r="O62" s="153"/>
      <c r="P62" s="153"/>
      <c r="Q62" s="153"/>
      <c r="R62" s="153"/>
      <c r="S62" s="153"/>
      <c r="T62" s="153"/>
      <c r="U62" s="153"/>
      <c r="V62" s="153"/>
      <c r="W62" s="153"/>
      <c r="X62" s="153"/>
      <c r="Y62" s="153"/>
      <c r="Z62" s="153"/>
      <c r="AA62" s="153"/>
    </row>
    <row r="63" spans="1:27" ht="11.25" customHeight="1" x14ac:dyDescent="0.25">
      <c r="A63" s="153"/>
      <c r="B63" s="154"/>
      <c r="C63" s="155"/>
      <c r="D63" s="156"/>
      <c r="E63" s="153"/>
      <c r="F63" s="156"/>
      <c r="G63" s="153"/>
      <c r="H63" s="153"/>
      <c r="I63" s="155"/>
      <c r="J63" s="153"/>
      <c r="K63" s="155"/>
      <c r="L63" s="155"/>
      <c r="M63" s="155"/>
      <c r="N63" s="155"/>
      <c r="O63" s="153"/>
      <c r="P63" s="153"/>
      <c r="Q63" s="153"/>
      <c r="R63" s="153"/>
      <c r="S63" s="153"/>
      <c r="T63" s="153"/>
      <c r="U63" s="153"/>
      <c r="V63" s="153"/>
      <c r="W63" s="153"/>
      <c r="X63" s="153"/>
      <c r="Y63" s="153"/>
      <c r="Z63" s="153"/>
      <c r="AA63" s="153"/>
    </row>
    <row r="64" spans="1:27" ht="11.25" customHeight="1" x14ac:dyDescent="0.25">
      <c r="A64" s="153"/>
      <c r="B64" s="154"/>
      <c r="C64" s="155"/>
      <c r="D64" s="156"/>
      <c r="E64" s="153"/>
      <c r="F64" s="156"/>
      <c r="G64" s="153"/>
      <c r="H64" s="153"/>
      <c r="I64" s="155"/>
      <c r="J64" s="153"/>
      <c r="K64" s="155"/>
      <c r="L64" s="155"/>
      <c r="M64" s="155"/>
      <c r="N64" s="155"/>
      <c r="O64" s="153"/>
      <c r="P64" s="153"/>
      <c r="Q64" s="153"/>
      <c r="R64" s="153"/>
      <c r="S64" s="153"/>
      <c r="T64" s="153"/>
      <c r="U64" s="153"/>
      <c r="V64" s="153"/>
      <c r="W64" s="153"/>
      <c r="X64" s="153"/>
      <c r="Y64" s="153"/>
      <c r="Z64" s="153"/>
      <c r="AA64" s="153"/>
    </row>
    <row r="65" spans="1:27" ht="11.25" customHeight="1" x14ac:dyDescent="0.25">
      <c r="A65" s="153"/>
      <c r="B65" s="154"/>
      <c r="C65" s="155"/>
      <c r="D65" s="156"/>
      <c r="E65" s="153"/>
      <c r="F65" s="156"/>
      <c r="G65" s="153"/>
      <c r="H65" s="153"/>
      <c r="I65" s="155"/>
      <c r="J65" s="153"/>
      <c r="K65" s="155"/>
      <c r="L65" s="155"/>
      <c r="M65" s="155"/>
      <c r="N65" s="155"/>
      <c r="O65" s="153"/>
      <c r="P65" s="153"/>
      <c r="Q65" s="153"/>
      <c r="R65" s="153"/>
      <c r="S65" s="153"/>
      <c r="T65" s="153"/>
      <c r="U65" s="153"/>
      <c r="V65" s="153"/>
      <c r="W65" s="153"/>
      <c r="X65" s="153"/>
      <c r="Y65" s="153"/>
      <c r="Z65" s="153"/>
      <c r="AA65" s="153"/>
    </row>
    <row r="66" spans="1:27" ht="11.25" customHeight="1" x14ac:dyDescent="0.25">
      <c r="A66" s="153"/>
      <c r="B66" s="154"/>
      <c r="C66" s="155"/>
      <c r="D66" s="156"/>
      <c r="E66" s="153"/>
      <c r="F66" s="156"/>
      <c r="G66" s="153"/>
      <c r="H66" s="153"/>
      <c r="I66" s="155"/>
      <c r="J66" s="153"/>
      <c r="K66" s="155"/>
      <c r="L66" s="155"/>
      <c r="M66" s="155"/>
      <c r="N66" s="155"/>
      <c r="O66" s="153"/>
      <c r="P66" s="153"/>
      <c r="Q66" s="153"/>
      <c r="R66" s="153"/>
      <c r="S66" s="153"/>
      <c r="T66" s="153"/>
      <c r="U66" s="153"/>
      <c r="V66" s="153"/>
      <c r="W66" s="153"/>
      <c r="X66" s="153"/>
      <c r="Y66" s="153"/>
      <c r="Z66" s="153"/>
      <c r="AA66" s="153"/>
    </row>
    <row r="67" spans="1:27" ht="11.25" customHeight="1" x14ac:dyDescent="0.25">
      <c r="A67" s="153"/>
      <c r="B67" s="154"/>
      <c r="C67" s="155"/>
      <c r="D67" s="156"/>
      <c r="E67" s="153"/>
      <c r="F67" s="156"/>
      <c r="G67" s="153"/>
      <c r="H67" s="153"/>
      <c r="I67" s="155"/>
      <c r="J67" s="153"/>
      <c r="K67" s="155"/>
      <c r="L67" s="155"/>
      <c r="M67" s="155"/>
      <c r="N67" s="155"/>
      <c r="O67" s="153"/>
      <c r="P67" s="153"/>
      <c r="Q67" s="153"/>
      <c r="R67" s="153"/>
      <c r="S67" s="153"/>
      <c r="T67" s="153"/>
      <c r="U67" s="153"/>
      <c r="V67" s="153"/>
      <c r="W67" s="153"/>
      <c r="X67" s="153"/>
      <c r="Y67" s="153"/>
      <c r="Z67" s="153"/>
      <c r="AA67" s="153"/>
    </row>
    <row r="68" spans="1:27" ht="11.25" customHeight="1" x14ac:dyDescent="0.25">
      <c r="A68" s="153"/>
      <c r="B68" s="154"/>
      <c r="C68" s="155"/>
      <c r="D68" s="156"/>
      <c r="E68" s="153"/>
      <c r="F68" s="156"/>
      <c r="G68" s="153"/>
      <c r="H68" s="153"/>
      <c r="I68" s="155"/>
      <c r="J68" s="153"/>
      <c r="K68" s="155"/>
      <c r="L68" s="155"/>
      <c r="M68" s="155"/>
      <c r="N68" s="155"/>
      <c r="O68" s="153"/>
      <c r="P68" s="153"/>
      <c r="Q68" s="153"/>
      <c r="R68" s="153"/>
      <c r="S68" s="153"/>
      <c r="T68" s="153"/>
      <c r="U68" s="153"/>
      <c r="V68" s="153"/>
      <c r="W68" s="153"/>
      <c r="X68" s="153"/>
      <c r="Y68" s="153"/>
      <c r="Z68" s="153"/>
      <c r="AA68" s="153"/>
    </row>
    <row r="69" spans="1:27" ht="11.25" customHeight="1" x14ac:dyDescent="0.25">
      <c r="A69" s="153"/>
      <c r="B69" s="154"/>
      <c r="C69" s="155"/>
      <c r="D69" s="156"/>
      <c r="E69" s="153"/>
      <c r="F69" s="156"/>
      <c r="G69" s="153"/>
      <c r="H69" s="153"/>
      <c r="I69" s="155"/>
      <c r="J69" s="153"/>
      <c r="K69" s="155"/>
      <c r="L69" s="155"/>
      <c r="M69" s="155"/>
      <c r="N69" s="155"/>
      <c r="O69" s="153"/>
      <c r="P69" s="153"/>
      <c r="Q69" s="153"/>
      <c r="R69" s="153"/>
      <c r="S69" s="153"/>
      <c r="T69" s="153"/>
      <c r="U69" s="153"/>
      <c r="V69" s="153"/>
      <c r="W69" s="153"/>
      <c r="X69" s="153"/>
      <c r="Y69" s="153"/>
      <c r="Z69" s="153"/>
      <c r="AA69" s="153"/>
    </row>
    <row r="70" spans="1:27" ht="11.25" customHeight="1" x14ac:dyDescent="0.25">
      <c r="A70" s="153"/>
      <c r="B70" s="154"/>
      <c r="C70" s="155"/>
      <c r="D70" s="156"/>
      <c r="E70" s="153"/>
      <c r="F70" s="156"/>
      <c r="G70" s="153"/>
      <c r="H70" s="153"/>
      <c r="I70" s="155"/>
      <c r="J70" s="153"/>
      <c r="K70" s="155"/>
      <c r="L70" s="155"/>
      <c r="M70" s="155"/>
      <c r="N70" s="155"/>
      <c r="O70" s="153"/>
      <c r="P70" s="153"/>
      <c r="Q70" s="153"/>
      <c r="R70" s="153"/>
      <c r="S70" s="153"/>
      <c r="T70" s="153"/>
      <c r="U70" s="153"/>
      <c r="V70" s="153"/>
      <c r="W70" s="153"/>
      <c r="X70" s="153"/>
      <c r="Y70" s="153"/>
      <c r="Z70" s="153"/>
      <c r="AA70" s="153"/>
    </row>
    <row r="71" spans="1:27" ht="11.25" customHeight="1" x14ac:dyDescent="0.25">
      <c r="A71" s="153"/>
      <c r="B71" s="154"/>
      <c r="C71" s="155"/>
      <c r="D71" s="156"/>
      <c r="E71" s="153"/>
      <c r="F71" s="156"/>
      <c r="G71" s="153"/>
      <c r="H71" s="153"/>
      <c r="I71" s="155"/>
      <c r="J71" s="153"/>
      <c r="K71" s="155"/>
      <c r="L71" s="155"/>
      <c r="M71" s="155"/>
      <c r="N71" s="155"/>
      <c r="O71" s="153"/>
      <c r="P71" s="153"/>
      <c r="Q71" s="153"/>
      <c r="R71" s="153"/>
      <c r="S71" s="153"/>
      <c r="T71" s="153"/>
      <c r="U71" s="153"/>
      <c r="V71" s="153"/>
      <c r="W71" s="153"/>
      <c r="X71" s="153"/>
      <c r="Y71" s="153"/>
      <c r="Z71" s="153"/>
      <c r="AA71" s="153"/>
    </row>
    <row r="72" spans="1:27" ht="11.25" customHeight="1" x14ac:dyDescent="0.25">
      <c r="A72" s="153"/>
      <c r="B72" s="154"/>
      <c r="C72" s="155"/>
      <c r="D72" s="156"/>
      <c r="E72" s="153"/>
      <c r="F72" s="156"/>
      <c r="G72" s="153"/>
      <c r="H72" s="153"/>
      <c r="I72" s="155"/>
      <c r="J72" s="153"/>
      <c r="K72" s="155"/>
      <c r="L72" s="155"/>
      <c r="M72" s="155"/>
      <c r="N72" s="155"/>
      <c r="O72" s="153"/>
      <c r="P72" s="153"/>
      <c r="Q72" s="153"/>
      <c r="R72" s="153"/>
      <c r="S72" s="153"/>
      <c r="T72" s="153"/>
      <c r="U72" s="153"/>
      <c r="V72" s="153"/>
      <c r="W72" s="153"/>
      <c r="X72" s="153"/>
      <c r="Y72" s="153"/>
      <c r="Z72" s="153"/>
      <c r="AA72" s="153"/>
    </row>
    <row r="73" spans="1:27" ht="11.25" customHeight="1" x14ac:dyDescent="0.25">
      <c r="A73" s="153"/>
      <c r="B73" s="154"/>
      <c r="C73" s="155"/>
      <c r="D73" s="156"/>
      <c r="E73" s="153"/>
      <c r="F73" s="156"/>
      <c r="G73" s="153"/>
      <c r="H73" s="153"/>
      <c r="I73" s="155"/>
      <c r="J73" s="153"/>
      <c r="K73" s="155"/>
      <c r="L73" s="155"/>
      <c r="M73" s="155"/>
      <c r="N73" s="155"/>
      <c r="O73" s="153"/>
      <c r="P73" s="153"/>
      <c r="Q73" s="153"/>
      <c r="R73" s="153"/>
      <c r="S73" s="153"/>
      <c r="T73" s="153"/>
      <c r="U73" s="153"/>
      <c r="V73" s="153"/>
      <c r="W73" s="153"/>
      <c r="X73" s="153"/>
      <c r="Y73" s="153"/>
      <c r="Z73" s="153"/>
      <c r="AA73" s="153"/>
    </row>
    <row r="74" spans="1:27" ht="11.25" customHeight="1" x14ac:dyDescent="0.25">
      <c r="A74" s="153"/>
      <c r="B74" s="154"/>
      <c r="C74" s="155"/>
      <c r="D74" s="156"/>
      <c r="E74" s="153"/>
      <c r="F74" s="156"/>
      <c r="G74" s="153"/>
      <c r="H74" s="153"/>
      <c r="I74" s="155"/>
      <c r="J74" s="153"/>
      <c r="K74" s="155"/>
      <c r="L74" s="155"/>
      <c r="M74" s="155"/>
      <c r="N74" s="155"/>
      <c r="O74" s="153"/>
      <c r="P74" s="153"/>
      <c r="Q74" s="153"/>
      <c r="R74" s="153"/>
      <c r="S74" s="153"/>
      <c r="T74" s="153"/>
      <c r="U74" s="153"/>
      <c r="V74" s="153"/>
      <c r="W74" s="153"/>
      <c r="X74" s="153"/>
      <c r="Y74" s="153"/>
      <c r="Z74" s="153"/>
      <c r="AA74" s="153"/>
    </row>
    <row r="75" spans="1:27" ht="11.25" customHeight="1" x14ac:dyDescent="0.25">
      <c r="A75" s="153"/>
      <c r="B75" s="154"/>
      <c r="C75" s="155"/>
      <c r="D75" s="156"/>
      <c r="E75" s="153"/>
      <c r="F75" s="156"/>
      <c r="G75" s="153"/>
      <c r="H75" s="153"/>
      <c r="I75" s="155"/>
      <c r="J75" s="153"/>
      <c r="K75" s="155"/>
      <c r="L75" s="155"/>
      <c r="M75" s="155"/>
      <c r="N75" s="155"/>
      <c r="O75" s="153"/>
      <c r="P75" s="153"/>
      <c r="Q75" s="153"/>
      <c r="R75" s="153"/>
      <c r="S75" s="153"/>
      <c r="T75" s="153"/>
      <c r="U75" s="153"/>
      <c r="V75" s="153"/>
      <c r="W75" s="153"/>
      <c r="X75" s="153"/>
      <c r="Y75" s="153"/>
      <c r="Z75" s="153"/>
      <c r="AA75" s="153"/>
    </row>
    <row r="76" spans="1:27" ht="11.25" customHeight="1" x14ac:dyDescent="0.25">
      <c r="A76" s="153"/>
      <c r="B76" s="154"/>
      <c r="C76" s="155"/>
      <c r="D76" s="156"/>
      <c r="E76" s="153"/>
      <c r="F76" s="156"/>
      <c r="G76" s="153"/>
      <c r="H76" s="153"/>
      <c r="I76" s="155"/>
      <c r="J76" s="153"/>
      <c r="K76" s="155"/>
      <c r="L76" s="155"/>
      <c r="M76" s="155"/>
      <c r="N76" s="155"/>
      <c r="O76" s="153"/>
      <c r="P76" s="153"/>
      <c r="Q76" s="153"/>
      <c r="R76" s="153"/>
      <c r="S76" s="153"/>
      <c r="T76" s="153"/>
      <c r="U76" s="153"/>
      <c r="V76" s="153"/>
      <c r="W76" s="153"/>
      <c r="X76" s="153"/>
      <c r="Y76" s="153"/>
      <c r="Z76" s="153"/>
      <c r="AA76" s="153"/>
    </row>
    <row r="77" spans="1:27" ht="11.25" customHeight="1" x14ac:dyDescent="0.25">
      <c r="A77" s="153"/>
      <c r="B77" s="154"/>
      <c r="C77" s="155"/>
      <c r="D77" s="156"/>
      <c r="E77" s="153"/>
      <c r="F77" s="156"/>
      <c r="G77" s="153"/>
      <c r="H77" s="153"/>
      <c r="I77" s="155"/>
      <c r="J77" s="153"/>
      <c r="K77" s="155"/>
      <c r="L77" s="155"/>
      <c r="M77" s="155"/>
      <c r="N77" s="155"/>
      <c r="O77" s="153"/>
      <c r="P77" s="153"/>
      <c r="Q77" s="153"/>
      <c r="R77" s="153"/>
      <c r="S77" s="153"/>
      <c r="T77" s="153"/>
      <c r="U77" s="153"/>
      <c r="V77" s="153"/>
      <c r="W77" s="153"/>
      <c r="X77" s="153"/>
      <c r="Y77" s="153"/>
      <c r="Z77" s="153"/>
      <c r="AA77" s="153"/>
    </row>
    <row r="78" spans="1:27" ht="11.25" customHeight="1" x14ac:dyDescent="0.25">
      <c r="A78" s="153"/>
      <c r="B78" s="154"/>
      <c r="C78" s="155"/>
      <c r="D78" s="156"/>
      <c r="E78" s="153"/>
      <c r="F78" s="156"/>
      <c r="G78" s="153"/>
      <c r="H78" s="153"/>
      <c r="I78" s="155"/>
      <c r="J78" s="153"/>
      <c r="K78" s="155"/>
      <c r="L78" s="155"/>
      <c r="M78" s="155"/>
      <c r="N78" s="155"/>
      <c r="O78" s="153"/>
      <c r="P78" s="153"/>
      <c r="Q78" s="153"/>
      <c r="R78" s="153"/>
      <c r="S78" s="153"/>
      <c r="T78" s="153"/>
      <c r="U78" s="153"/>
      <c r="V78" s="153"/>
      <c r="W78" s="153"/>
      <c r="X78" s="153"/>
      <c r="Y78" s="153"/>
      <c r="Z78" s="153"/>
      <c r="AA78" s="153"/>
    </row>
    <row r="79" spans="1:27" ht="11.25" customHeight="1" x14ac:dyDescent="0.25">
      <c r="A79" s="153"/>
      <c r="B79" s="154"/>
      <c r="C79" s="155"/>
      <c r="D79" s="156"/>
      <c r="E79" s="153"/>
      <c r="F79" s="156"/>
      <c r="G79" s="153"/>
      <c r="H79" s="153"/>
      <c r="I79" s="155"/>
      <c r="J79" s="153"/>
      <c r="K79" s="155"/>
      <c r="L79" s="155"/>
      <c r="M79" s="155"/>
      <c r="N79" s="155"/>
      <c r="O79" s="153"/>
      <c r="P79" s="153"/>
      <c r="Q79" s="153"/>
      <c r="R79" s="153"/>
      <c r="S79" s="153"/>
      <c r="T79" s="153"/>
      <c r="U79" s="153"/>
      <c r="V79" s="153"/>
      <c r="W79" s="153"/>
      <c r="X79" s="153"/>
      <c r="Y79" s="153"/>
      <c r="Z79" s="153"/>
      <c r="AA79" s="153"/>
    </row>
    <row r="80" spans="1:27" ht="11.25" customHeight="1" x14ac:dyDescent="0.25">
      <c r="A80" s="153"/>
      <c r="B80" s="154"/>
      <c r="C80" s="155"/>
      <c r="D80" s="156"/>
      <c r="E80" s="153"/>
      <c r="F80" s="156"/>
      <c r="G80" s="153"/>
      <c r="H80" s="153"/>
      <c r="I80" s="155"/>
      <c r="J80" s="153"/>
      <c r="K80" s="155"/>
      <c r="L80" s="155"/>
      <c r="M80" s="155"/>
      <c r="N80" s="155"/>
      <c r="O80" s="153"/>
      <c r="P80" s="153"/>
      <c r="Q80" s="153"/>
      <c r="R80" s="153"/>
      <c r="S80" s="153"/>
      <c r="T80" s="153"/>
      <c r="U80" s="153"/>
      <c r="V80" s="153"/>
      <c r="W80" s="153"/>
      <c r="X80" s="153"/>
      <c r="Y80" s="153"/>
      <c r="Z80" s="153"/>
      <c r="AA80" s="153"/>
    </row>
    <row r="81" spans="1:27" ht="11.25" customHeight="1" x14ac:dyDescent="0.25">
      <c r="A81" s="153"/>
      <c r="B81" s="154"/>
      <c r="C81" s="155"/>
      <c r="D81" s="156"/>
      <c r="E81" s="153"/>
      <c r="F81" s="156"/>
      <c r="G81" s="153"/>
      <c r="H81" s="153"/>
      <c r="I81" s="155"/>
      <c r="J81" s="153"/>
      <c r="K81" s="155"/>
      <c r="L81" s="155"/>
      <c r="M81" s="155"/>
      <c r="N81" s="155"/>
      <c r="O81" s="153"/>
      <c r="P81" s="153"/>
      <c r="Q81" s="153"/>
      <c r="R81" s="153"/>
      <c r="S81" s="153"/>
      <c r="T81" s="153"/>
      <c r="U81" s="153"/>
      <c r="V81" s="153"/>
      <c r="W81" s="153"/>
      <c r="X81" s="153"/>
      <c r="Y81" s="153"/>
      <c r="Z81" s="153"/>
      <c r="AA81" s="153"/>
    </row>
    <row r="82" spans="1:27" ht="11.25" customHeight="1" x14ac:dyDescent="0.25">
      <c r="A82" s="153"/>
      <c r="B82" s="154"/>
      <c r="C82" s="155"/>
      <c r="D82" s="156"/>
      <c r="E82" s="153"/>
      <c r="F82" s="156"/>
      <c r="G82" s="153"/>
      <c r="H82" s="153"/>
      <c r="I82" s="155"/>
      <c r="J82" s="153"/>
      <c r="K82" s="155"/>
      <c r="L82" s="155"/>
      <c r="M82" s="155"/>
      <c r="N82" s="155"/>
      <c r="O82" s="153"/>
      <c r="P82" s="153"/>
      <c r="Q82" s="153"/>
      <c r="R82" s="153"/>
      <c r="S82" s="153"/>
      <c r="T82" s="153"/>
      <c r="U82" s="153"/>
      <c r="V82" s="153"/>
      <c r="W82" s="153"/>
      <c r="X82" s="153"/>
      <c r="Y82" s="153"/>
      <c r="Z82" s="153"/>
      <c r="AA82" s="153"/>
    </row>
    <row r="83" spans="1:27" ht="11.25" customHeight="1" x14ac:dyDescent="0.25">
      <c r="A83" s="153"/>
      <c r="B83" s="154"/>
      <c r="C83" s="155"/>
      <c r="D83" s="156"/>
      <c r="E83" s="153"/>
      <c r="F83" s="156"/>
      <c r="G83" s="153"/>
      <c r="H83" s="153"/>
      <c r="I83" s="155"/>
      <c r="J83" s="153"/>
      <c r="K83" s="155"/>
      <c r="L83" s="155"/>
      <c r="M83" s="155"/>
      <c r="N83" s="155"/>
      <c r="O83" s="153"/>
      <c r="P83" s="153"/>
      <c r="Q83" s="153"/>
      <c r="R83" s="153"/>
      <c r="S83" s="153"/>
      <c r="T83" s="153"/>
      <c r="U83" s="153"/>
      <c r="V83" s="153"/>
      <c r="W83" s="153"/>
      <c r="X83" s="153"/>
      <c r="Y83" s="153"/>
      <c r="Z83" s="153"/>
      <c r="AA83" s="153"/>
    </row>
    <row r="84" spans="1:27" ht="11.25" customHeight="1" x14ac:dyDescent="0.25">
      <c r="A84" s="153"/>
      <c r="B84" s="154"/>
      <c r="C84" s="155"/>
      <c r="D84" s="156"/>
      <c r="E84" s="153"/>
      <c r="F84" s="156"/>
      <c r="G84" s="153"/>
      <c r="H84" s="153"/>
      <c r="I84" s="155"/>
      <c r="J84" s="153"/>
      <c r="K84" s="155"/>
      <c r="L84" s="155"/>
      <c r="M84" s="155"/>
      <c r="N84" s="155"/>
      <c r="O84" s="153"/>
      <c r="P84" s="153"/>
      <c r="Q84" s="153"/>
      <c r="R84" s="153"/>
      <c r="S84" s="153"/>
      <c r="T84" s="153"/>
      <c r="U84" s="153"/>
      <c r="V84" s="153"/>
      <c r="W84" s="153"/>
      <c r="X84" s="153"/>
      <c r="Y84" s="153"/>
      <c r="Z84" s="153"/>
      <c r="AA84" s="153"/>
    </row>
    <row r="85" spans="1:27" ht="11.25" customHeight="1" x14ac:dyDescent="0.25">
      <c r="A85" s="153"/>
      <c r="B85" s="154"/>
      <c r="C85" s="155"/>
      <c r="D85" s="156"/>
      <c r="E85" s="153"/>
      <c r="F85" s="156"/>
      <c r="G85" s="153"/>
      <c r="H85" s="153"/>
      <c r="I85" s="155"/>
      <c r="J85" s="153"/>
      <c r="K85" s="155"/>
      <c r="L85" s="155"/>
      <c r="M85" s="155"/>
      <c r="N85" s="155"/>
      <c r="O85" s="153"/>
      <c r="P85" s="153"/>
      <c r="Q85" s="153"/>
      <c r="R85" s="153"/>
      <c r="S85" s="153"/>
      <c r="T85" s="153"/>
      <c r="U85" s="153"/>
      <c r="V85" s="153"/>
      <c r="W85" s="153"/>
      <c r="X85" s="153"/>
      <c r="Y85" s="153"/>
      <c r="Z85" s="153"/>
      <c r="AA85" s="153"/>
    </row>
    <row r="86" spans="1:27" ht="11.25" customHeight="1" x14ac:dyDescent="0.25">
      <c r="A86" s="153"/>
      <c r="B86" s="154"/>
      <c r="C86" s="155"/>
      <c r="D86" s="156"/>
      <c r="E86" s="153"/>
      <c r="F86" s="156"/>
      <c r="G86" s="153"/>
      <c r="H86" s="153"/>
      <c r="I86" s="155"/>
      <c r="J86" s="153"/>
      <c r="K86" s="155"/>
      <c r="L86" s="155"/>
      <c r="M86" s="155"/>
      <c r="N86" s="155"/>
      <c r="O86" s="153"/>
      <c r="P86" s="153"/>
      <c r="Q86" s="153"/>
      <c r="R86" s="153"/>
      <c r="S86" s="153"/>
      <c r="T86" s="153"/>
      <c r="U86" s="153"/>
      <c r="V86" s="153"/>
      <c r="W86" s="153"/>
      <c r="X86" s="153"/>
      <c r="Y86" s="153"/>
      <c r="Z86" s="153"/>
      <c r="AA86" s="153"/>
    </row>
    <row r="87" spans="1:27" ht="11.25" customHeight="1" x14ac:dyDescent="0.25">
      <c r="A87" s="153"/>
      <c r="B87" s="154"/>
      <c r="C87" s="155"/>
      <c r="D87" s="156"/>
      <c r="E87" s="153"/>
      <c r="F87" s="156"/>
      <c r="G87" s="153"/>
      <c r="H87" s="153"/>
      <c r="I87" s="155"/>
      <c r="J87" s="153"/>
      <c r="K87" s="155"/>
      <c r="L87" s="155"/>
      <c r="M87" s="155"/>
      <c r="N87" s="155"/>
      <c r="O87" s="153"/>
      <c r="P87" s="153"/>
      <c r="Q87" s="153"/>
      <c r="R87" s="153"/>
      <c r="S87" s="153"/>
      <c r="T87" s="153"/>
      <c r="U87" s="153"/>
      <c r="V87" s="153"/>
      <c r="W87" s="153"/>
      <c r="X87" s="153"/>
      <c r="Y87" s="153"/>
      <c r="Z87" s="153"/>
      <c r="AA87" s="153"/>
    </row>
    <row r="88" spans="1:27" ht="11.25" customHeight="1" x14ac:dyDescent="0.25">
      <c r="A88" s="153"/>
      <c r="B88" s="154"/>
      <c r="C88" s="155"/>
      <c r="D88" s="156"/>
      <c r="E88" s="153"/>
      <c r="F88" s="156"/>
      <c r="G88" s="153"/>
      <c r="H88" s="153"/>
      <c r="I88" s="155"/>
      <c r="J88" s="153"/>
      <c r="K88" s="155"/>
      <c r="L88" s="155"/>
      <c r="M88" s="155"/>
      <c r="N88" s="155"/>
      <c r="O88" s="153"/>
      <c r="P88" s="153"/>
      <c r="Q88" s="153"/>
      <c r="R88" s="153"/>
      <c r="S88" s="153"/>
      <c r="T88" s="153"/>
      <c r="U88" s="153"/>
      <c r="V88" s="153"/>
      <c r="W88" s="153"/>
      <c r="X88" s="153"/>
      <c r="Y88" s="153"/>
      <c r="Z88" s="153"/>
      <c r="AA88" s="153"/>
    </row>
    <row r="89" spans="1:27" ht="11.25" customHeight="1" x14ac:dyDescent="0.25">
      <c r="A89" s="153"/>
      <c r="B89" s="154"/>
      <c r="C89" s="155"/>
      <c r="D89" s="156"/>
      <c r="E89" s="153"/>
      <c r="F89" s="156"/>
      <c r="G89" s="153"/>
      <c r="H89" s="153"/>
      <c r="I89" s="155"/>
      <c r="J89" s="153"/>
      <c r="K89" s="155"/>
      <c r="L89" s="155"/>
      <c r="M89" s="155"/>
      <c r="N89" s="155"/>
      <c r="O89" s="153"/>
      <c r="P89" s="153"/>
      <c r="Q89" s="153"/>
      <c r="R89" s="153"/>
      <c r="S89" s="153"/>
      <c r="T89" s="153"/>
      <c r="U89" s="153"/>
      <c r="V89" s="153"/>
      <c r="W89" s="153"/>
      <c r="X89" s="153"/>
      <c r="Y89" s="153"/>
      <c r="Z89" s="153"/>
      <c r="AA89" s="153"/>
    </row>
    <row r="90" spans="1:27" ht="11.25" customHeight="1" x14ac:dyDescent="0.25">
      <c r="A90" s="153"/>
      <c r="B90" s="154"/>
      <c r="C90" s="155"/>
      <c r="D90" s="156"/>
      <c r="E90" s="153"/>
      <c r="F90" s="156"/>
      <c r="G90" s="153"/>
      <c r="H90" s="153"/>
      <c r="I90" s="155"/>
      <c r="J90" s="153"/>
      <c r="K90" s="155"/>
      <c r="L90" s="155"/>
      <c r="M90" s="155"/>
      <c r="N90" s="155"/>
      <c r="O90" s="153"/>
      <c r="P90" s="153"/>
      <c r="Q90" s="153"/>
      <c r="R90" s="153"/>
      <c r="S90" s="153"/>
      <c r="T90" s="153"/>
      <c r="U90" s="153"/>
      <c r="V90" s="153"/>
      <c r="W90" s="153"/>
      <c r="X90" s="153"/>
      <c r="Y90" s="153"/>
      <c r="Z90" s="153"/>
      <c r="AA90" s="153"/>
    </row>
    <row r="91" spans="1:27" ht="11.25" customHeight="1" x14ac:dyDescent="0.25">
      <c r="A91" s="153"/>
      <c r="B91" s="154"/>
      <c r="C91" s="155"/>
      <c r="D91" s="156"/>
      <c r="E91" s="153"/>
      <c r="F91" s="156"/>
      <c r="G91" s="153"/>
      <c r="H91" s="153"/>
      <c r="I91" s="155"/>
      <c r="J91" s="153"/>
      <c r="K91" s="155"/>
      <c r="L91" s="155"/>
      <c r="M91" s="155"/>
      <c r="N91" s="155"/>
      <c r="O91" s="153"/>
      <c r="P91" s="153"/>
      <c r="Q91" s="153"/>
      <c r="R91" s="153"/>
      <c r="S91" s="153"/>
      <c r="T91" s="153"/>
      <c r="U91" s="153"/>
      <c r="V91" s="153"/>
      <c r="W91" s="153"/>
      <c r="X91" s="153"/>
      <c r="Y91" s="153"/>
      <c r="Z91" s="153"/>
      <c r="AA91" s="153"/>
    </row>
    <row r="92" spans="1:27" ht="11.25" customHeight="1" x14ac:dyDescent="0.25">
      <c r="A92" s="153"/>
      <c r="B92" s="154"/>
      <c r="C92" s="155"/>
      <c r="D92" s="156"/>
      <c r="E92" s="153"/>
      <c r="F92" s="156"/>
      <c r="G92" s="153"/>
      <c r="H92" s="153"/>
      <c r="I92" s="155"/>
      <c r="J92" s="153"/>
      <c r="K92" s="155"/>
      <c r="L92" s="155"/>
      <c r="M92" s="155"/>
      <c r="N92" s="155"/>
      <c r="O92" s="153"/>
      <c r="P92" s="153"/>
      <c r="Q92" s="153"/>
      <c r="R92" s="153"/>
      <c r="S92" s="153"/>
      <c r="T92" s="153"/>
      <c r="U92" s="153"/>
      <c r="V92" s="153"/>
      <c r="W92" s="153"/>
      <c r="X92" s="153"/>
      <c r="Y92" s="153"/>
      <c r="Z92" s="153"/>
      <c r="AA92" s="153"/>
    </row>
    <row r="93" spans="1:27" ht="11.25" customHeight="1" x14ac:dyDescent="0.25">
      <c r="A93" s="153"/>
      <c r="B93" s="154"/>
      <c r="C93" s="155"/>
      <c r="D93" s="156"/>
      <c r="E93" s="153"/>
      <c r="F93" s="156"/>
      <c r="G93" s="153"/>
      <c r="H93" s="153"/>
      <c r="I93" s="155"/>
      <c r="J93" s="153"/>
      <c r="K93" s="155"/>
      <c r="L93" s="155"/>
      <c r="M93" s="155"/>
      <c r="N93" s="155"/>
      <c r="O93" s="153"/>
      <c r="P93" s="153"/>
      <c r="Q93" s="153"/>
      <c r="R93" s="153"/>
      <c r="S93" s="153"/>
      <c r="T93" s="153"/>
      <c r="U93" s="153"/>
      <c r="V93" s="153"/>
      <c r="W93" s="153"/>
      <c r="X93" s="153"/>
      <c r="Y93" s="153"/>
      <c r="Z93" s="153"/>
      <c r="AA93" s="153"/>
    </row>
    <row r="94" spans="1:27" ht="11.25" customHeight="1" x14ac:dyDescent="0.25">
      <c r="A94" s="153"/>
      <c r="B94" s="154"/>
      <c r="C94" s="155"/>
      <c r="D94" s="156"/>
      <c r="E94" s="153"/>
      <c r="F94" s="156"/>
      <c r="G94" s="153"/>
      <c r="H94" s="153"/>
      <c r="I94" s="155"/>
      <c r="J94" s="153"/>
      <c r="K94" s="155"/>
      <c r="L94" s="155"/>
      <c r="M94" s="155"/>
      <c r="N94" s="155"/>
      <c r="O94" s="153"/>
      <c r="P94" s="153"/>
      <c r="Q94" s="153"/>
      <c r="R94" s="153"/>
      <c r="S94" s="153"/>
      <c r="T94" s="153"/>
      <c r="U94" s="153"/>
      <c r="V94" s="153"/>
      <c r="W94" s="153"/>
      <c r="X94" s="153"/>
      <c r="Y94" s="153"/>
      <c r="Z94" s="153"/>
      <c r="AA94" s="153"/>
    </row>
    <row r="95" spans="1:27" ht="11.25" customHeight="1" x14ac:dyDescent="0.25">
      <c r="A95" s="153"/>
      <c r="B95" s="154"/>
      <c r="C95" s="155"/>
      <c r="D95" s="156"/>
      <c r="E95" s="153"/>
      <c r="F95" s="156"/>
      <c r="G95" s="153"/>
      <c r="H95" s="153"/>
      <c r="I95" s="155"/>
      <c r="J95" s="153"/>
      <c r="K95" s="155"/>
      <c r="L95" s="155"/>
      <c r="M95" s="155"/>
      <c r="N95" s="155"/>
      <c r="O95" s="153"/>
      <c r="P95" s="153"/>
      <c r="Q95" s="153"/>
      <c r="R95" s="153"/>
      <c r="S95" s="153"/>
      <c r="T95" s="153"/>
      <c r="U95" s="153"/>
      <c r="V95" s="153"/>
      <c r="W95" s="153"/>
      <c r="X95" s="153"/>
      <c r="Y95" s="153"/>
      <c r="Z95" s="153"/>
      <c r="AA95" s="153"/>
    </row>
    <row r="96" spans="1:27" ht="11.25" customHeight="1" x14ac:dyDescent="0.25">
      <c r="A96" s="153"/>
      <c r="B96" s="154"/>
      <c r="C96" s="155"/>
      <c r="D96" s="156"/>
      <c r="E96" s="153"/>
      <c r="F96" s="156"/>
      <c r="G96" s="153"/>
      <c r="H96" s="153"/>
      <c r="I96" s="155"/>
      <c r="J96" s="153"/>
      <c r="K96" s="155"/>
      <c r="L96" s="155"/>
      <c r="M96" s="155"/>
      <c r="N96" s="155"/>
      <c r="O96" s="153"/>
      <c r="P96" s="153"/>
      <c r="Q96" s="153"/>
      <c r="R96" s="153"/>
      <c r="S96" s="153"/>
      <c r="T96" s="153"/>
      <c r="U96" s="153"/>
      <c r="V96" s="153"/>
      <c r="W96" s="153"/>
      <c r="X96" s="153"/>
      <c r="Y96" s="153"/>
      <c r="Z96" s="153"/>
      <c r="AA96" s="153"/>
    </row>
    <row r="97" spans="1:27" ht="11.25" customHeight="1" x14ac:dyDescent="0.25">
      <c r="A97" s="153"/>
      <c r="B97" s="154"/>
      <c r="C97" s="155"/>
      <c r="D97" s="156"/>
      <c r="E97" s="153"/>
      <c r="F97" s="156"/>
      <c r="G97" s="153"/>
      <c r="H97" s="153"/>
      <c r="I97" s="155"/>
      <c r="J97" s="153"/>
      <c r="K97" s="155"/>
      <c r="L97" s="155"/>
      <c r="M97" s="155"/>
      <c r="N97" s="155"/>
      <c r="O97" s="153"/>
      <c r="P97" s="153"/>
      <c r="Q97" s="153"/>
      <c r="R97" s="153"/>
      <c r="S97" s="153"/>
      <c r="T97" s="153"/>
      <c r="U97" s="153"/>
      <c r="V97" s="153"/>
      <c r="W97" s="153"/>
      <c r="X97" s="153"/>
      <c r="Y97" s="153"/>
      <c r="Z97" s="153"/>
      <c r="AA97" s="153"/>
    </row>
    <row r="98" spans="1:27" ht="11.25" customHeight="1" x14ac:dyDescent="0.25">
      <c r="A98" s="153"/>
      <c r="B98" s="154"/>
      <c r="C98" s="155"/>
      <c r="D98" s="156"/>
      <c r="E98" s="153"/>
      <c r="F98" s="156"/>
      <c r="G98" s="153"/>
      <c r="H98" s="153"/>
      <c r="I98" s="155"/>
      <c r="J98" s="153"/>
      <c r="K98" s="155"/>
      <c r="L98" s="155"/>
      <c r="M98" s="155"/>
      <c r="N98" s="155"/>
      <c r="O98" s="153"/>
      <c r="P98" s="153"/>
      <c r="Q98" s="153"/>
      <c r="R98" s="153"/>
      <c r="S98" s="153"/>
      <c r="T98" s="153"/>
      <c r="U98" s="153"/>
      <c r="V98" s="153"/>
      <c r="W98" s="153"/>
      <c r="X98" s="153"/>
      <c r="Y98" s="153"/>
      <c r="Z98" s="153"/>
      <c r="AA98" s="153"/>
    </row>
    <row r="99" spans="1:27" ht="11.25" customHeight="1" x14ac:dyDescent="0.25">
      <c r="A99" s="153"/>
      <c r="B99" s="154"/>
      <c r="C99" s="155"/>
      <c r="D99" s="156"/>
      <c r="E99" s="153"/>
      <c r="F99" s="156"/>
      <c r="G99" s="153"/>
      <c r="H99" s="153"/>
      <c r="I99" s="155"/>
      <c r="J99" s="153"/>
      <c r="K99" s="155"/>
      <c r="L99" s="155"/>
      <c r="M99" s="155"/>
      <c r="N99" s="155"/>
      <c r="O99" s="153"/>
      <c r="P99" s="153"/>
      <c r="Q99" s="153"/>
      <c r="R99" s="153"/>
      <c r="S99" s="153"/>
      <c r="T99" s="153"/>
      <c r="U99" s="153"/>
      <c r="V99" s="153"/>
      <c r="W99" s="153"/>
      <c r="X99" s="153"/>
      <c r="Y99" s="153"/>
      <c r="Z99" s="153"/>
      <c r="AA99" s="153"/>
    </row>
    <row r="100" spans="1:27" ht="11.25" customHeight="1" x14ac:dyDescent="0.25">
      <c r="A100" s="153"/>
      <c r="B100" s="154"/>
      <c r="C100" s="155"/>
      <c r="D100" s="156"/>
      <c r="E100" s="153"/>
      <c r="F100" s="156"/>
      <c r="G100" s="153"/>
      <c r="H100" s="153"/>
      <c r="I100" s="155"/>
      <c r="J100" s="153"/>
      <c r="K100" s="155"/>
      <c r="L100" s="155"/>
      <c r="M100" s="155"/>
      <c r="N100" s="155"/>
      <c r="O100" s="153"/>
      <c r="P100" s="153"/>
      <c r="Q100" s="153"/>
      <c r="R100" s="153"/>
      <c r="S100" s="153"/>
      <c r="T100" s="153"/>
      <c r="U100" s="153"/>
      <c r="V100" s="153"/>
      <c r="W100" s="153"/>
      <c r="X100" s="153"/>
      <c r="Y100" s="153"/>
      <c r="Z100" s="153"/>
      <c r="AA100" s="153"/>
    </row>
    <row r="101" spans="1:27" ht="11.25" customHeight="1" x14ac:dyDescent="0.25">
      <c r="A101" s="153"/>
      <c r="B101" s="154"/>
      <c r="C101" s="155"/>
      <c r="D101" s="156"/>
      <c r="E101" s="153"/>
      <c r="F101" s="156"/>
      <c r="G101" s="153"/>
      <c r="H101" s="153"/>
      <c r="I101" s="155"/>
      <c r="J101" s="153"/>
      <c r="K101" s="155"/>
      <c r="L101" s="155"/>
      <c r="M101" s="155"/>
      <c r="N101" s="155"/>
      <c r="O101" s="153"/>
      <c r="P101" s="153"/>
      <c r="Q101" s="153"/>
      <c r="R101" s="153"/>
      <c r="S101" s="153"/>
      <c r="T101" s="153"/>
      <c r="U101" s="153"/>
      <c r="V101" s="153"/>
      <c r="W101" s="153"/>
      <c r="X101" s="153"/>
      <c r="Y101" s="153"/>
      <c r="Z101" s="153"/>
      <c r="AA101" s="153"/>
    </row>
    <row r="102" spans="1:27" ht="11.25" customHeight="1" x14ac:dyDescent="0.25">
      <c r="A102" s="153"/>
      <c r="B102" s="154"/>
      <c r="C102" s="155"/>
      <c r="D102" s="156"/>
      <c r="E102" s="153"/>
      <c r="F102" s="156"/>
      <c r="G102" s="153"/>
      <c r="H102" s="153"/>
      <c r="I102" s="155"/>
      <c r="J102" s="153"/>
      <c r="K102" s="155"/>
      <c r="L102" s="155"/>
      <c r="M102" s="155"/>
      <c r="N102" s="155"/>
      <c r="O102" s="153"/>
      <c r="P102" s="153"/>
      <c r="Q102" s="153"/>
      <c r="R102" s="153"/>
      <c r="S102" s="153"/>
      <c r="T102" s="153"/>
      <c r="U102" s="153"/>
      <c r="V102" s="153"/>
      <c r="W102" s="153"/>
      <c r="X102" s="153"/>
      <c r="Y102" s="153"/>
      <c r="Z102" s="153"/>
      <c r="AA102" s="153"/>
    </row>
    <row r="103" spans="1:27" ht="11.25" customHeight="1" x14ac:dyDescent="0.25">
      <c r="A103" s="153"/>
      <c r="B103" s="154"/>
      <c r="C103" s="155"/>
      <c r="D103" s="156"/>
      <c r="E103" s="153"/>
      <c r="F103" s="156"/>
      <c r="G103" s="153"/>
      <c r="H103" s="153"/>
      <c r="I103" s="155"/>
      <c r="J103" s="153"/>
      <c r="K103" s="155"/>
      <c r="L103" s="155"/>
      <c r="M103" s="155"/>
      <c r="N103" s="155"/>
      <c r="O103" s="153"/>
      <c r="P103" s="153"/>
      <c r="Q103" s="153"/>
      <c r="R103" s="153"/>
      <c r="S103" s="153"/>
      <c r="T103" s="153"/>
      <c r="U103" s="153"/>
      <c r="V103" s="153"/>
      <c r="W103" s="153"/>
      <c r="X103" s="153"/>
      <c r="Y103" s="153"/>
      <c r="Z103" s="153"/>
      <c r="AA103" s="153"/>
    </row>
    <row r="104" spans="1:27" ht="11.25" customHeight="1" x14ac:dyDescent="0.25">
      <c r="A104" s="153"/>
      <c r="B104" s="154"/>
      <c r="C104" s="155"/>
      <c r="D104" s="156"/>
      <c r="E104" s="153"/>
      <c r="F104" s="156"/>
      <c r="G104" s="153"/>
      <c r="H104" s="153"/>
      <c r="I104" s="155"/>
      <c r="J104" s="153"/>
      <c r="K104" s="155"/>
      <c r="L104" s="155"/>
      <c r="M104" s="155"/>
      <c r="N104" s="155"/>
      <c r="O104" s="153"/>
      <c r="P104" s="153"/>
      <c r="Q104" s="153"/>
      <c r="R104" s="153"/>
      <c r="S104" s="153"/>
      <c r="T104" s="153"/>
      <c r="U104" s="153"/>
      <c r="V104" s="153"/>
      <c r="W104" s="153"/>
      <c r="X104" s="153"/>
      <c r="Y104" s="153"/>
      <c r="Z104" s="153"/>
      <c r="AA104" s="153"/>
    </row>
    <row r="105" spans="1:27" ht="11.25" customHeight="1" x14ac:dyDescent="0.25">
      <c r="A105" s="153"/>
      <c r="B105" s="154"/>
      <c r="C105" s="155"/>
      <c r="D105" s="156"/>
      <c r="E105" s="153"/>
      <c r="F105" s="156"/>
      <c r="G105" s="153"/>
      <c r="H105" s="153"/>
      <c r="I105" s="155"/>
      <c r="J105" s="153"/>
      <c r="K105" s="155"/>
      <c r="L105" s="155"/>
      <c r="M105" s="155"/>
      <c r="N105" s="155"/>
      <c r="O105" s="153"/>
      <c r="P105" s="153"/>
      <c r="Q105" s="153"/>
      <c r="R105" s="153"/>
      <c r="S105" s="153"/>
      <c r="T105" s="153"/>
      <c r="U105" s="153"/>
      <c r="V105" s="153"/>
      <c r="W105" s="153"/>
      <c r="X105" s="153"/>
      <c r="Y105" s="153"/>
      <c r="Z105" s="153"/>
      <c r="AA105" s="153"/>
    </row>
    <row r="106" spans="1:27" ht="11.25" customHeight="1" x14ac:dyDescent="0.25">
      <c r="A106" s="153"/>
      <c r="B106" s="154"/>
      <c r="C106" s="155"/>
      <c r="D106" s="156"/>
      <c r="E106" s="153"/>
      <c r="F106" s="156"/>
      <c r="G106" s="153"/>
      <c r="H106" s="153"/>
      <c r="I106" s="155"/>
      <c r="J106" s="153"/>
      <c r="K106" s="155"/>
      <c r="L106" s="155"/>
      <c r="M106" s="155"/>
      <c r="N106" s="155"/>
      <c r="O106" s="153"/>
      <c r="P106" s="153"/>
      <c r="Q106" s="153"/>
      <c r="R106" s="153"/>
      <c r="S106" s="153"/>
      <c r="T106" s="153"/>
      <c r="U106" s="153"/>
      <c r="V106" s="153"/>
      <c r="W106" s="153"/>
      <c r="X106" s="153"/>
      <c r="Y106" s="153"/>
      <c r="Z106" s="153"/>
      <c r="AA106" s="153"/>
    </row>
    <row r="107" spans="1:27" ht="11.25" customHeight="1" x14ac:dyDescent="0.25">
      <c r="A107" s="153"/>
      <c r="B107" s="154"/>
      <c r="C107" s="155"/>
      <c r="D107" s="156"/>
      <c r="E107" s="153"/>
      <c r="F107" s="156"/>
      <c r="G107" s="153"/>
      <c r="H107" s="153"/>
      <c r="I107" s="155"/>
      <c r="J107" s="153"/>
      <c r="K107" s="155"/>
      <c r="L107" s="155"/>
      <c r="M107" s="155"/>
      <c r="N107" s="155"/>
      <c r="O107" s="153"/>
      <c r="P107" s="153"/>
      <c r="Q107" s="153"/>
      <c r="R107" s="153"/>
      <c r="S107" s="153"/>
      <c r="T107" s="153"/>
      <c r="U107" s="153"/>
      <c r="V107" s="153"/>
      <c r="W107" s="153"/>
      <c r="X107" s="153"/>
      <c r="Y107" s="153"/>
      <c r="Z107" s="153"/>
      <c r="AA107" s="153"/>
    </row>
    <row r="108" spans="1:27" ht="11.25" customHeight="1" x14ac:dyDescent="0.25">
      <c r="A108" s="153"/>
      <c r="B108" s="154"/>
      <c r="C108" s="155"/>
      <c r="D108" s="156"/>
      <c r="E108" s="153"/>
      <c r="F108" s="156"/>
      <c r="G108" s="153"/>
      <c r="H108" s="153"/>
      <c r="I108" s="155"/>
      <c r="J108" s="153"/>
      <c r="K108" s="155"/>
      <c r="L108" s="155"/>
      <c r="M108" s="155"/>
      <c r="N108" s="155"/>
      <c r="O108" s="153"/>
      <c r="P108" s="153"/>
      <c r="Q108" s="153"/>
      <c r="R108" s="153"/>
      <c r="S108" s="153"/>
      <c r="T108" s="153"/>
      <c r="U108" s="153"/>
      <c r="V108" s="153"/>
      <c r="W108" s="153"/>
      <c r="X108" s="153"/>
      <c r="Y108" s="153"/>
      <c r="Z108" s="153"/>
      <c r="AA108" s="153"/>
    </row>
    <row r="109" spans="1:27" ht="11.25" customHeight="1" x14ac:dyDescent="0.25">
      <c r="A109" s="153"/>
      <c r="B109" s="154"/>
      <c r="C109" s="155"/>
      <c r="D109" s="156"/>
      <c r="E109" s="153"/>
      <c r="F109" s="156"/>
      <c r="G109" s="153"/>
      <c r="H109" s="153"/>
      <c r="I109" s="155"/>
      <c r="J109" s="153"/>
      <c r="K109" s="155"/>
      <c r="L109" s="155"/>
      <c r="M109" s="155"/>
      <c r="N109" s="155"/>
      <c r="O109" s="153"/>
      <c r="P109" s="153"/>
      <c r="Q109" s="153"/>
      <c r="R109" s="153"/>
      <c r="S109" s="153"/>
      <c r="T109" s="153"/>
      <c r="U109" s="153"/>
      <c r="V109" s="153"/>
      <c r="W109" s="153"/>
      <c r="X109" s="153"/>
      <c r="Y109" s="153"/>
      <c r="Z109" s="153"/>
      <c r="AA109" s="153"/>
    </row>
    <row r="110" spans="1:27" ht="11.25" customHeight="1" x14ac:dyDescent="0.25">
      <c r="A110" s="153"/>
      <c r="B110" s="154"/>
      <c r="C110" s="155"/>
      <c r="D110" s="156"/>
      <c r="E110" s="153"/>
      <c r="F110" s="156"/>
      <c r="G110" s="153"/>
      <c r="H110" s="153"/>
      <c r="I110" s="155"/>
      <c r="J110" s="153"/>
      <c r="K110" s="155"/>
      <c r="L110" s="155"/>
      <c r="M110" s="155"/>
      <c r="N110" s="155"/>
      <c r="O110" s="153"/>
      <c r="P110" s="153"/>
      <c r="Q110" s="153"/>
      <c r="R110" s="153"/>
      <c r="S110" s="153"/>
      <c r="T110" s="153"/>
      <c r="U110" s="153"/>
      <c r="V110" s="153"/>
      <c r="W110" s="153"/>
      <c r="X110" s="153"/>
      <c r="Y110" s="153"/>
      <c r="Z110" s="153"/>
      <c r="AA110" s="153"/>
    </row>
    <row r="111" spans="1:27" ht="11.25" customHeight="1" x14ac:dyDescent="0.25">
      <c r="A111" s="153"/>
      <c r="B111" s="154"/>
      <c r="C111" s="155"/>
      <c r="D111" s="156"/>
      <c r="E111" s="153"/>
      <c r="F111" s="156"/>
      <c r="G111" s="153"/>
      <c r="H111" s="153"/>
      <c r="I111" s="155"/>
      <c r="J111" s="153"/>
      <c r="K111" s="155"/>
      <c r="L111" s="155"/>
      <c r="M111" s="155"/>
      <c r="N111" s="155"/>
      <c r="O111" s="153"/>
      <c r="P111" s="153"/>
      <c r="Q111" s="153"/>
      <c r="R111" s="153"/>
      <c r="S111" s="153"/>
      <c r="T111" s="153"/>
      <c r="U111" s="153"/>
      <c r="V111" s="153"/>
      <c r="W111" s="153"/>
      <c r="X111" s="153"/>
      <c r="Y111" s="153"/>
      <c r="Z111" s="153"/>
      <c r="AA111" s="153"/>
    </row>
    <row r="112" spans="1:27" ht="11.25" customHeight="1" x14ac:dyDescent="0.25">
      <c r="A112" s="153"/>
      <c r="B112" s="154"/>
      <c r="C112" s="155"/>
      <c r="D112" s="156"/>
      <c r="E112" s="153"/>
      <c r="F112" s="156"/>
      <c r="G112" s="153"/>
      <c r="H112" s="153"/>
      <c r="I112" s="155"/>
      <c r="J112" s="153"/>
      <c r="K112" s="155"/>
      <c r="L112" s="155"/>
      <c r="M112" s="155"/>
      <c r="N112" s="155"/>
      <c r="O112" s="153"/>
      <c r="P112" s="153"/>
      <c r="Q112" s="153"/>
      <c r="R112" s="153"/>
      <c r="S112" s="153"/>
      <c r="T112" s="153"/>
      <c r="U112" s="153"/>
      <c r="V112" s="153"/>
      <c r="W112" s="153"/>
      <c r="X112" s="153"/>
      <c r="Y112" s="153"/>
      <c r="Z112" s="153"/>
      <c r="AA112" s="153"/>
    </row>
    <row r="113" spans="1:27" ht="11.25" customHeight="1" x14ac:dyDescent="0.25">
      <c r="A113" s="153"/>
      <c r="B113" s="154"/>
      <c r="C113" s="155"/>
      <c r="D113" s="156"/>
      <c r="E113" s="153"/>
      <c r="F113" s="156"/>
      <c r="G113" s="153"/>
      <c r="H113" s="153"/>
      <c r="I113" s="155"/>
      <c r="J113" s="153"/>
      <c r="K113" s="155"/>
      <c r="L113" s="155"/>
      <c r="M113" s="155"/>
      <c r="N113" s="155"/>
      <c r="O113" s="153"/>
      <c r="P113" s="153"/>
      <c r="Q113" s="153"/>
      <c r="R113" s="153"/>
      <c r="S113" s="153"/>
      <c r="T113" s="153"/>
      <c r="U113" s="153"/>
      <c r="V113" s="153"/>
      <c r="W113" s="153"/>
      <c r="X113" s="153"/>
      <c r="Y113" s="153"/>
      <c r="Z113" s="153"/>
      <c r="AA113" s="153"/>
    </row>
    <row r="114" spans="1:27" ht="11.25" customHeight="1" x14ac:dyDescent="0.25">
      <c r="A114" s="153"/>
      <c r="B114" s="154"/>
      <c r="C114" s="155"/>
      <c r="D114" s="156"/>
      <c r="E114" s="153"/>
      <c r="F114" s="156"/>
      <c r="G114" s="153"/>
      <c r="H114" s="153"/>
      <c r="I114" s="155"/>
      <c r="J114" s="153"/>
      <c r="K114" s="155"/>
      <c r="L114" s="155"/>
      <c r="M114" s="155"/>
      <c r="N114" s="155"/>
      <c r="O114" s="153"/>
      <c r="P114" s="153"/>
      <c r="Q114" s="153"/>
      <c r="R114" s="153"/>
      <c r="S114" s="153"/>
      <c r="T114" s="153"/>
      <c r="U114" s="153"/>
      <c r="V114" s="153"/>
      <c r="W114" s="153"/>
      <c r="X114" s="153"/>
      <c r="Y114" s="153"/>
      <c r="Z114" s="153"/>
      <c r="AA114" s="153"/>
    </row>
    <row r="115" spans="1:27" ht="11.25" customHeight="1" x14ac:dyDescent="0.25">
      <c r="A115" s="153"/>
      <c r="B115" s="154"/>
      <c r="C115" s="155"/>
      <c r="D115" s="156"/>
      <c r="E115" s="153"/>
      <c r="F115" s="156"/>
      <c r="G115" s="153"/>
      <c r="H115" s="153"/>
      <c r="I115" s="155"/>
      <c r="J115" s="153"/>
      <c r="K115" s="155"/>
      <c r="L115" s="155"/>
      <c r="M115" s="155"/>
      <c r="N115" s="155"/>
      <c r="O115" s="153"/>
      <c r="P115" s="153"/>
      <c r="Q115" s="153"/>
      <c r="R115" s="153"/>
      <c r="S115" s="153"/>
      <c r="T115" s="153"/>
      <c r="U115" s="153"/>
      <c r="V115" s="153"/>
      <c r="W115" s="153"/>
      <c r="X115" s="153"/>
      <c r="Y115" s="153"/>
      <c r="Z115" s="153"/>
      <c r="AA115" s="153"/>
    </row>
    <row r="116" spans="1:27" ht="11.25" customHeight="1" x14ac:dyDescent="0.25">
      <c r="A116" s="153"/>
      <c r="B116" s="154"/>
      <c r="C116" s="155"/>
      <c r="D116" s="156"/>
      <c r="E116" s="153"/>
      <c r="F116" s="156"/>
      <c r="G116" s="153"/>
      <c r="H116" s="153"/>
      <c r="I116" s="155"/>
      <c r="J116" s="153"/>
      <c r="K116" s="155"/>
      <c r="L116" s="155"/>
      <c r="M116" s="155"/>
      <c r="N116" s="155"/>
      <c r="O116" s="153"/>
      <c r="P116" s="153"/>
      <c r="Q116" s="153"/>
      <c r="R116" s="153"/>
      <c r="S116" s="153"/>
      <c r="T116" s="153"/>
      <c r="U116" s="153"/>
      <c r="V116" s="153"/>
      <c r="W116" s="153"/>
      <c r="X116" s="153"/>
      <c r="Y116" s="153"/>
      <c r="Z116" s="153"/>
      <c r="AA116" s="153"/>
    </row>
    <row r="117" spans="1:27" ht="11.25" customHeight="1" x14ac:dyDescent="0.25">
      <c r="A117" s="153"/>
      <c r="B117" s="154"/>
      <c r="C117" s="155"/>
      <c r="D117" s="156"/>
      <c r="E117" s="153"/>
      <c r="F117" s="156"/>
      <c r="G117" s="153"/>
      <c r="H117" s="153"/>
      <c r="I117" s="155"/>
      <c r="J117" s="153"/>
      <c r="K117" s="155"/>
      <c r="L117" s="155"/>
      <c r="M117" s="155"/>
      <c r="N117" s="155"/>
      <c r="O117" s="153"/>
      <c r="P117" s="153"/>
      <c r="Q117" s="153"/>
      <c r="R117" s="153"/>
      <c r="S117" s="153"/>
      <c r="T117" s="153"/>
      <c r="U117" s="153"/>
      <c r="V117" s="153"/>
      <c r="W117" s="153"/>
      <c r="X117" s="153"/>
      <c r="Y117" s="153"/>
      <c r="Z117" s="153"/>
      <c r="AA117" s="153"/>
    </row>
    <row r="118" spans="1:27" ht="11.25" customHeight="1" x14ac:dyDescent="0.25">
      <c r="A118" s="153"/>
      <c r="B118" s="154"/>
      <c r="C118" s="155"/>
      <c r="D118" s="156"/>
      <c r="E118" s="153"/>
      <c r="F118" s="156"/>
      <c r="G118" s="153"/>
      <c r="H118" s="153"/>
      <c r="I118" s="155"/>
      <c r="J118" s="153"/>
      <c r="K118" s="155"/>
      <c r="L118" s="155"/>
      <c r="M118" s="155"/>
      <c r="N118" s="155"/>
      <c r="O118" s="153"/>
      <c r="P118" s="153"/>
      <c r="Q118" s="153"/>
      <c r="R118" s="153"/>
      <c r="S118" s="153"/>
      <c r="T118" s="153"/>
      <c r="U118" s="153"/>
      <c r="V118" s="153"/>
      <c r="W118" s="153"/>
      <c r="X118" s="153"/>
      <c r="Y118" s="153"/>
      <c r="Z118" s="153"/>
      <c r="AA118" s="153"/>
    </row>
    <row r="119" spans="1:27" ht="11.25" customHeight="1" x14ac:dyDescent="0.25">
      <c r="A119" s="153"/>
      <c r="B119" s="154"/>
      <c r="C119" s="155"/>
      <c r="D119" s="156"/>
      <c r="E119" s="153"/>
      <c r="F119" s="156"/>
      <c r="G119" s="153"/>
      <c r="H119" s="153"/>
      <c r="I119" s="155"/>
      <c r="J119" s="153"/>
      <c r="K119" s="155"/>
      <c r="L119" s="155"/>
      <c r="M119" s="155"/>
      <c r="N119" s="155"/>
      <c r="O119" s="153"/>
      <c r="P119" s="153"/>
      <c r="Q119" s="153"/>
      <c r="R119" s="153"/>
      <c r="S119" s="153"/>
      <c r="T119" s="153"/>
      <c r="U119" s="153"/>
      <c r="V119" s="153"/>
      <c r="W119" s="153"/>
      <c r="X119" s="153"/>
      <c r="Y119" s="153"/>
      <c r="Z119" s="153"/>
      <c r="AA119" s="153"/>
    </row>
    <row r="120" spans="1:27" ht="11.25" customHeight="1" x14ac:dyDescent="0.25">
      <c r="A120" s="153"/>
      <c r="B120" s="154"/>
      <c r="C120" s="155"/>
      <c r="D120" s="156"/>
      <c r="E120" s="153"/>
      <c r="F120" s="156"/>
      <c r="G120" s="153"/>
      <c r="H120" s="153"/>
      <c r="I120" s="155"/>
      <c r="J120" s="153"/>
      <c r="K120" s="155"/>
      <c r="L120" s="155"/>
      <c r="M120" s="155"/>
      <c r="N120" s="155"/>
      <c r="O120" s="153"/>
      <c r="P120" s="153"/>
      <c r="Q120" s="153"/>
      <c r="R120" s="153"/>
      <c r="S120" s="153"/>
      <c r="T120" s="153"/>
      <c r="U120" s="153"/>
      <c r="V120" s="153"/>
      <c r="W120" s="153"/>
      <c r="X120" s="153"/>
      <c r="Y120" s="153"/>
      <c r="Z120" s="153"/>
      <c r="AA120" s="153"/>
    </row>
    <row r="121" spans="1:27" ht="11.25" customHeight="1" x14ac:dyDescent="0.25">
      <c r="A121" s="153"/>
      <c r="B121" s="154"/>
      <c r="C121" s="155"/>
      <c r="D121" s="156"/>
      <c r="E121" s="153"/>
      <c r="F121" s="156"/>
      <c r="G121" s="153"/>
      <c r="H121" s="153"/>
      <c r="I121" s="155"/>
      <c r="J121" s="153"/>
      <c r="K121" s="155"/>
      <c r="L121" s="155"/>
      <c r="M121" s="155"/>
      <c r="N121" s="155"/>
      <c r="O121" s="153"/>
      <c r="P121" s="153"/>
      <c r="Q121" s="153"/>
      <c r="R121" s="153"/>
      <c r="S121" s="153"/>
      <c r="T121" s="153"/>
      <c r="U121" s="153"/>
      <c r="V121" s="153"/>
      <c r="W121" s="153"/>
      <c r="X121" s="153"/>
      <c r="Y121" s="153"/>
      <c r="Z121" s="153"/>
      <c r="AA121" s="153"/>
    </row>
    <row r="122" spans="1:27" ht="11.25" customHeight="1" x14ac:dyDescent="0.25">
      <c r="A122" s="153"/>
      <c r="B122" s="154"/>
      <c r="C122" s="155"/>
      <c r="D122" s="156"/>
      <c r="E122" s="153"/>
      <c r="F122" s="156"/>
      <c r="G122" s="153"/>
      <c r="H122" s="153"/>
      <c r="I122" s="155"/>
      <c r="J122" s="153"/>
      <c r="K122" s="155"/>
      <c r="L122" s="155"/>
      <c r="M122" s="155"/>
      <c r="N122" s="155"/>
      <c r="O122" s="153"/>
      <c r="P122" s="153"/>
      <c r="Q122" s="153"/>
      <c r="R122" s="153"/>
      <c r="S122" s="153"/>
      <c r="T122" s="153"/>
      <c r="U122" s="153"/>
      <c r="V122" s="153"/>
      <c r="W122" s="153"/>
      <c r="X122" s="153"/>
      <c r="Y122" s="153"/>
      <c r="Z122" s="153"/>
      <c r="AA122" s="153"/>
    </row>
    <row r="123" spans="1:27" ht="11.25" customHeight="1" x14ac:dyDescent="0.25">
      <c r="A123" s="153"/>
      <c r="B123" s="154"/>
      <c r="C123" s="155"/>
      <c r="D123" s="156"/>
      <c r="E123" s="153"/>
      <c r="F123" s="156"/>
      <c r="G123" s="153"/>
      <c r="H123" s="153"/>
      <c r="I123" s="155"/>
      <c r="J123" s="153"/>
      <c r="K123" s="155"/>
      <c r="L123" s="155"/>
      <c r="M123" s="155"/>
      <c r="N123" s="155"/>
      <c r="O123" s="153"/>
      <c r="P123" s="153"/>
      <c r="Q123" s="153"/>
      <c r="R123" s="153"/>
      <c r="S123" s="153"/>
      <c r="T123" s="153"/>
      <c r="U123" s="153"/>
      <c r="V123" s="153"/>
      <c r="W123" s="153"/>
      <c r="X123" s="153"/>
      <c r="Y123" s="153"/>
      <c r="Z123" s="153"/>
      <c r="AA123" s="153"/>
    </row>
    <row r="124" spans="1:27" ht="11.25" customHeight="1" x14ac:dyDescent="0.25">
      <c r="A124" s="153"/>
      <c r="B124" s="154"/>
      <c r="C124" s="155"/>
      <c r="D124" s="156"/>
      <c r="E124" s="153"/>
      <c r="F124" s="156"/>
      <c r="G124" s="153"/>
      <c r="H124" s="153"/>
      <c r="I124" s="155"/>
      <c r="J124" s="153"/>
      <c r="K124" s="155"/>
      <c r="L124" s="155"/>
      <c r="M124" s="155"/>
      <c r="N124" s="155"/>
      <c r="O124" s="153"/>
      <c r="P124" s="153"/>
      <c r="Q124" s="153"/>
      <c r="R124" s="153"/>
      <c r="S124" s="153"/>
      <c r="T124" s="153"/>
      <c r="U124" s="153"/>
      <c r="V124" s="153"/>
      <c r="W124" s="153"/>
      <c r="X124" s="153"/>
      <c r="Y124" s="153"/>
      <c r="Z124" s="153"/>
      <c r="AA124" s="153"/>
    </row>
    <row r="125" spans="1:27" ht="11.25" customHeight="1" x14ac:dyDescent="0.25">
      <c r="A125" s="153"/>
      <c r="B125" s="154"/>
      <c r="C125" s="155"/>
      <c r="D125" s="156"/>
      <c r="E125" s="153"/>
      <c r="F125" s="156"/>
      <c r="G125" s="153"/>
      <c r="H125" s="153"/>
      <c r="I125" s="155"/>
      <c r="J125" s="153"/>
      <c r="K125" s="155"/>
      <c r="L125" s="155"/>
      <c r="M125" s="155"/>
      <c r="N125" s="155"/>
      <c r="O125" s="153"/>
      <c r="P125" s="153"/>
      <c r="Q125" s="153"/>
      <c r="R125" s="153"/>
      <c r="S125" s="153"/>
      <c r="T125" s="153"/>
      <c r="U125" s="153"/>
      <c r="V125" s="153"/>
      <c r="W125" s="153"/>
      <c r="X125" s="153"/>
      <c r="Y125" s="153"/>
      <c r="Z125" s="153"/>
      <c r="AA125" s="153"/>
    </row>
    <row r="126" spans="1:27" ht="11.25" customHeight="1" x14ac:dyDescent="0.25">
      <c r="A126" s="153"/>
      <c r="B126" s="154"/>
      <c r="C126" s="155"/>
      <c r="D126" s="156"/>
      <c r="E126" s="153"/>
      <c r="F126" s="156"/>
      <c r="G126" s="153"/>
      <c r="H126" s="153"/>
      <c r="I126" s="155"/>
      <c r="J126" s="153"/>
      <c r="K126" s="155"/>
      <c r="L126" s="155"/>
      <c r="M126" s="155"/>
      <c r="N126" s="155"/>
      <c r="O126" s="153"/>
      <c r="P126" s="153"/>
      <c r="Q126" s="153"/>
      <c r="R126" s="153"/>
      <c r="S126" s="153"/>
      <c r="T126" s="153"/>
      <c r="U126" s="153"/>
      <c r="V126" s="153"/>
      <c r="W126" s="153"/>
      <c r="X126" s="153"/>
      <c r="Y126" s="153"/>
      <c r="Z126" s="153"/>
      <c r="AA126" s="153"/>
    </row>
    <row r="127" spans="1:27" ht="11.25" customHeight="1" x14ac:dyDescent="0.25">
      <c r="A127" s="153"/>
      <c r="B127" s="154"/>
      <c r="C127" s="155"/>
      <c r="D127" s="156"/>
      <c r="E127" s="153"/>
      <c r="F127" s="156"/>
      <c r="G127" s="153"/>
      <c r="H127" s="153"/>
      <c r="I127" s="155"/>
      <c r="J127" s="153"/>
      <c r="K127" s="155"/>
      <c r="L127" s="155"/>
      <c r="M127" s="155"/>
      <c r="N127" s="155"/>
      <c r="O127" s="153"/>
      <c r="P127" s="153"/>
      <c r="Q127" s="153"/>
      <c r="R127" s="153"/>
      <c r="S127" s="153"/>
      <c r="T127" s="153"/>
      <c r="U127" s="153"/>
      <c r="V127" s="153"/>
      <c r="W127" s="153"/>
      <c r="X127" s="153"/>
      <c r="Y127" s="153"/>
      <c r="Z127" s="153"/>
      <c r="AA127" s="153"/>
    </row>
    <row r="128" spans="1:27" ht="11.25" customHeight="1" x14ac:dyDescent="0.25">
      <c r="A128" s="153"/>
      <c r="B128" s="154"/>
      <c r="C128" s="155"/>
      <c r="D128" s="156"/>
      <c r="E128" s="153"/>
      <c r="F128" s="156"/>
      <c r="G128" s="153"/>
      <c r="H128" s="153"/>
      <c r="I128" s="155"/>
      <c r="J128" s="153"/>
      <c r="K128" s="155"/>
      <c r="L128" s="155"/>
      <c r="M128" s="155"/>
      <c r="N128" s="155"/>
      <c r="O128" s="153"/>
      <c r="P128" s="153"/>
      <c r="Q128" s="153"/>
      <c r="R128" s="153"/>
      <c r="S128" s="153"/>
      <c r="T128" s="153"/>
      <c r="U128" s="153"/>
      <c r="V128" s="153"/>
      <c r="W128" s="153"/>
      <c r="X128" s="153"/>
      <c r="Y128" s="153"/>
      <c r="Z128" s="153"/>
      <c r="AA128" s="153"/>
    </row>
    <row r="129" spans="1:27" ht="11.25" customHeight="1" x14ac:dyDescent="0.25">
      <c r="A129" s="153"/>
      <c r="B129" s="154"/>
      <c r="C129" s="155"/>
      <c r="D129" s="156"/>
      <c r="E129" s="153"/>
      <c r="F129" s="156"/>
      <c r="G129" s="153"/>
      <c r="H129" s="153"/>
      <c r="I129" s="155"/>
      <c r="J129" s="153"/>
      <c r="K129" s="155"/>
      <c r="L129" s="155"/>
      <c r="M129" s="155"/>
      <c r="N129" s="155"/>
      <c r="O129" s="153"/>
      <c r="P129" s="153"/>
      <c r="Q129" s="153"/>
      <c r="R129" s="153"/>
      <c r="S129" s="153"/>
      <c r="T129" s="153"/>
      <c r="U129" s="153"/>
      <c r="V129" s="153"/>
      <c r="W129" s="153"/>
      <c r="X129" s="153"/>
      <c r="Y129" s="153"/>
      <c r="Z129" s="153"/>
      <c r="AA129" s="153"/>
    </row>
    <row r="130" spans="1:27" ht="11.25" customHeight="1" x14ac:dyDescent="0.25">
      <c r="A130" s="153"/>
      <c r="B130" s="154"/>
      <c r="C130" s="155"/>
      <c r="D130" s="156"/>
      <c r="E130" s="153"/>
      <c r="F130" s="156"/>
      <c r="G130" s="153"/>
      <c r="H130" s="153"/>
      <c r="I130" s="155"/>
      <c r="J130" s="153"/>
      <c r="K130" s="155"/>
      <c r="L130" s="155"/>
      <c r="M130" s="155"/>
      <c r="N130" s="155"/>
      <c r="O130" s="153"/>
      <c r="P130" s="153"/>
      <c r="Q130" s="153"/>
      <c r="R130" s="153"/>
      <c r="S130" s="153"/>
      <c r="T130" s="153"/>
      <c r="U130" s="153"/>
      <c r="V130" s="153"/>
      <c r="W130" s="153"/>
      <c r="X130" s="153"/>
      <c r="Y130" s="153"/>
      <c r="Z130" s="153"/>
      <c r="AA130" s="153"/>
    </row>
    <row r="131" spans="1:27" ht="11.25" customHeight="1" x14ac:dyDescent="0.25">
      <c r="A131" s="153"/>
      <c r="B131" s="154"/>
      <c r="C131" s="155"/>
      <c r="D131" s="156"/>
      <c r="E131" s="153"/>
      <c r="F131" s="156"/>
      <c r="G131" s="153"/>
      <c r="H131" s="153"/>
      <c r="I131" s="155"/>
      <c r="J131" s="153"/>
      <c r="K131" s="155"/>
      <c r="L131" s="155"/>
      <c r="M131" s="155"/>
      <c r="N131" s="155"/>
      <c r="O131" s="153"/>
      <c r="P131" s="153"/>
      <c r="Q131" s="153"/>
      <c r="R131" s="153"/>
      <c r="S131" s="153"/>
      <c r="T131" s="153"/>
      <c r="U131" s="153"/>
      <c r="V131" s="153"/>
      <c r="W131" s="153"/>
      <c r="X131" s="153"/>
      <c r="Y131" s="153"/>
      <c r="Z131" s="153"/>
      <c r="AA131" s="153"/>
    </row>
    <row r="132" spans="1:27" ht="11.25" customHeight="1" x14ac:dyDescent="0.25">
      <c r="A132" s="153"/>
      <c r="B132" s="154"/>
      <c r="C132" s="155"/>
      <c r="D132" s="156"/>
      <c r="E132" s="153"/>
      <c r="F132" s="156"/>
      <c r="G132" s="153"/>
      <c r="H132" s="153"/>
      <c r="I132" s="155"/>
      <c r="J132" s="153"/>
      <c r="K132" s="155"/>
      <c r="L132" s="155"/>
      <c r="M132" s="155"/>
      <c r="N132" s="155"/>
      <c r="O132" s="153"/>
      <c r="P132" s="153"/>
      <c r="Q132" s="153"/>
      <c r="R132" s="153"/>
      <c r="S132" s="153"/>
      <c r="T132" s="153"/>
      <c r="U132" s="153"/>
      <c r="V132" s="153"/>
      <c r="W132" s="153"/>
      <c r="X132" s="153"/>
      <c r="Y132" s="153"/>
      <c r="Z132" s="153"/>
      <c r="AA132" s="153"/>
    </row>
    <row r="133" spans="1:27" ht="11.25" customHeight="1" x14ac:dyDescent="0.25">
      <c r="A133" s="153"/>
      <c r="B133" s="154"/>
      <c r="C133" s="155"/>
      <c r="D133" s="156"/>
      <c r="E133" s="153"/>
      <c r="F133" s="156"/>
      <c r="G133" s="153"/>
      <c r="H133" s="153"/>
      <c r="I133" s="155"/>
      <c r="J133" s="153"/>
      <c r="K133" s="155"/>
      <c r="L133" s="155"/>
      <c r="M133" s="155"/>
      <c r="N133" s="155"/>
      <c r="O133" s="153"/>
      <c r="P133" s="153"/>
      <c r="Q133" s="153"/>
      <c r="R133" s="153"/>
      <c r="S133" s="153"/>
      <c r="T133" s="153"/>
      <c r="U133" s="153"/>
      <c r="V133" s="153"/>
      <c r="W133" s="153"/>
      <c r="X133" s="153"/>
      <c r="Y133" s="153"/>
      <c r="Z133" s="153"/>
      <c r="AA133" s="153"/>
    </row>
    <row r="134" spans="1:27" ht="11.25" customHeight="1" x14ac:dyDescent="0.25">
      <c r="A134" s="153"/>
      <c r="B134" s="154"/>
      <c r="C134" s="155"/>
      <c r="D134" s="156"/>
      <c r="E134" s="153"/>
      <c r="F134" s="156"/>
      <c r="G134" s="153"/>
      <c r="H134" s="153"/>
      <c r="I134" s="155"/>
      <c r="J134" s="153"/>
      <c r="K134" s="155"/>
      <c r="L134" s="155"/>
      <c r="M134" s="155"/>
      <c r="N134" s="155"/>
      <c r="O134" s="153"/>
      <c r="P134" s="153"/>
      <c r="Q134" s="153"/>
      <c r="R134" s="153"/>
      <c r="S134" s="153"/>
      <c r="T134" s="153"/>
      <c r="U134" s="153"/>
      <c r="V134" s="153"/>
      <c r="W134" s="153"/>
      <c r="X134" s="153"/>
      <c r="Y134" s="153"/>
      <c r="Z134" s="153"/>
      <c r="AA134" s="153"/>
    </row>
    <row r="135" spans="1:27" ht="11.25" customHeight="1" x14ac:dyDescent="0.25">
      <c r="A135" s="153"/>
      <c r="B135" s="154"/>
      <c r="C135" s="155"/>
      <c r="D135" s="156"/>
      <c r="E135" s="153"/>
      <c r="F135" s="156"/>
      <c r="G135" s="153"/>
      <c r="H135" s="153"/>
      <c r="I135" s="155"/>
      <c r="J135" s="153"/>
      <c r="K135" s="155"/>
      <c r="L135" s="155"/>
      <c r="M135" s="155"/>
      <c r="N135" s="155"/>
      <c r="O135" s="153"/>
      <c r="P135" s="153"/>
      <c r="Q135" s="153"/>
      <c r="R135" s="153"/>
      <c r="S135" s="153"/>
      <c r="T135" s="153"/>
      <c r="U135" s="153"/>
      <c r="V135" s="153"/>
      <c r="W135" s="153"/>
      <c r="X135" s="153"/>
      <c r="Y135" s="153"/>
      <c r="Z135" s="153"/>
      <c r="AA135" s="153"/>
    </row>
    <row r="136" spans="1:27" ht="11.25" customHeight="1" x14ac:dyDescent="0.25">
      <c r="A136" s="153"/>
      <c r="B136" s="154"/>
      <c r="C136" s="155"/>
      <c r="D136" s="156"/>
      <c r="E136" s="153"/>
      <c r="F136" s="156"/>
      <c r="G136" s="153"/>
      <c r="H136" s="153"/>
      <c r="I136" s="155"/>
      <c r="J136" s="153"/>
      <c r="K136" s="155"/>
      <c r="L136" s="155"/>
      <c r="M136" s="155"/>
      <c r="N136" s="155"/>
      <c r="O136" s="153"/>
      <c r="P136" s="153"/>
      <c r="Q136" s="153"/>
      <c r="R136" s="153"/>
      <c r="S136" s="153"/>
      <c r="T136" s="153"/>
      <c r="U136" s="153"/>
      <c r="V136" s="153"/>
      <c r="W136" s="153"/>
      <c r="X136" s="153"/>
      <c r="Y136" s="153"/>
      <c r="Z136" s="153"/>
      <c r="AA136" s="153"/>
    </row>
    <row r="137" spans="1:27" ht="11.25" customHeight="1" x14ac:dyDescent="0.25">
      <c r="A137" s="153"/>
      <c r="B137" s="154"/>
      <c r="C137" s="155"/>
      <c r="D137" s="156"/>
      <c r="E137" s="153"/>
      <c r="F137" s="156"/>
      <c r="G137" s="153"/>
      <c r="H137" s="153"/>
      <c r="I137" s="155"/>
      <c r="J137" s="153"/>
      <c r="K137" s="155"/>
      <c r="L137" s="155"/>
      <c r="M137" s="155"/>
      <c r="N137" s="155"/>
      <c r="O137" s="153"/>
      <c r="P137" s="153"/>
      <c r="Q137" s="153"/>
      <c r="R137" s="153"/>
      <c r="S137" s="153"/>
      <c r="T137" s="153"/>
      <c r="U137" s="153"/>
      <c r="V137" s="153"/>
      <c r="W137" s="153"/>
      <c r="X137" s="153"/>
      <c r="Y137" s="153"/>
      <c r="Z137" s="153"/>
      <c r="AA137" s="153"/>
    </row>
    <row r="138" spans="1:27" ht="11.25" customHeight="1" x14ac:dyDescent="0.25">
      <c r="A138" s="153"/>
      <c r="B138" s="154"/>
      <c r="C138" s="155"/>
      <c r="D138" s="156"/>
      <c r="E138" s="153"/>
      <c r="F138" s="156"/>
      <c r="G138" s="153"/>
      <c r="H138" s="153"/>
      <c r="I138" s="155"/>
      <c r="J138" s="153"/>
      <c r="K138" s="155"/>
      <c r="L138" s="155"/>
      <c r="M138" s="155"/>
      <c r="N138" s="155"/>
      <c r="O138" s="153"/>
      <c r="P138" s="153"/>
      <c r="Q138" s="153"/>
      <c r="R138" s="153"/>
      <c r="S138" s="153"/>
      <c r="T138" s="153"/>
      <c r="U138" s="153"/>
      <c r="V138" s="153"/>
      <c r="W138" s="153"/>
      <c r="X138" s="153"/>
      <c r="Y138" s="153"/>
      <c r="Z138" s="153"/>
      <c r="AA138" s="153"/>
    </row>
    <row r="139" spans="1:27" ht="11.25" customHeight="1" x14ac:dyDescent="0.25">
      <c r="A139" s="153"/>
      <c r="B139" s="154"/>
      <c r="C139" s="155"/>
      <c r="D139" s="156"/>
      <c r="E139" s="153"/>
      <c r="F139" s="156"/>
      <c r="G139" s="153"/>
      <c r="H139" s="153"/>
      <c r="I139" s="155"/>
      <c r="J139" s="153"/>
      <c r="K139" s="155"/>
      <c r="L139" s="155"/>
      <c r="M139" s="155"/>
      <c r="N139" s="155"/>
      <c r="O139" s="153"/>
      <c r="P139" s="153"/>
      <c r="Q139" s="153"/>
      <c r="R139" s="153"/>
      <c r="S139" s="153"/>
      <c r="T139" s="153"/>
      <c r="U139" s="153"/>
      <c r="V139" s="153"/>
      <c r="W139" s="153"/>
      <c r="X139" s="153"/>
      <c r="Y139" s="153"/>
      <c r="Z139" s="153"/>
      <c r="AA139" s="153"/>
    </row>
    <row r="140" spans="1:27" ht="11.25" customHeight="1" x14ac:dyDescent="0.25">
      <c r="A140" s="153"/>
      <c r="B140" s="154"/>
      <c r="C140" s="155"/>
      <c r="D140" s="156"/>
      <c r="E140" s="153"/>
      <c r="F140" s="156"/>
      <c r="G140" s="153"/>
      <c r="H140" s="153"/>
      <c r="I140" s="155"/>
      <c r="J140" s="153"/>
      <c r="K140" s="155"/>
      <c r="L140" s="155"/>
      <c r="M140" s="155"/>
      <c r="N140" s="155"/>
      <c r="O140" s="153"/>
      <c r="P140" s="153"/>
      <c r="Q140" s="153"/>
      <c r="R140" s="153"/>
      <c r="S140" s="153"/>
      <c r="T140" s="153"/>
      <c r="U140" s="153"/>
      <c r="V140" s="153"/>
      <c r="W140" s="153"/>
      <c r="X140" s="153"/>
      <c r="Y140" s="153"/>
      <c r="Z140" s="153"/>
      <c r="AA140" s="153"/>
    </row>
    <row r="141" spans="1:27" ht="11.25" customHeight="1" x14ac:dyDescent="0.25">
      <c r="A141" s="153"/>
      <c r="B141" s="154"/>
      <c r="C141" s="155"/>
      <c r="D141" s="156"/>
      <c r="E141" s="153"/>
      <c r="F141" s="156"/>
      <c r="G141" s="153"/>
      <c r="H141" s="153"/>
      <c r="I141" s="155"/>
      <c r="J141" s="153"/>
      <c r="K141" s="155"/>
      <c r="L141" s="155"/>
      <c r="M141" s="155"/>
      <c r="N141" s="155"/>
      <c r="O141" s="153"/>
      <c r="P141" s="153"/>
      <c r="Q141" s="153"/>
      <c r="R141" s="153"/>
      <c r="S141" s="153"/>
      <c r="T141" s="153"/>
      <c r="U141" s="153"/>
      <c r="V141" s="153"/>
      <c r="W141" s="153"/>
      <c r="X141" s="153"/>
      <c r="Y141" s="153"/>
      <c r="Z141" s="153"/>
      <c r="AA141" s="153"/>
    </row>
    <row r="142" spans="1:27" ht="11.25" customHeight="1" x14ac:dyDescent="0.25">
      <c r="A142" s="153"/>
      <c r="B142" s="154"/>
      <c r="C142" s="155"/>
      <c r="D142" s="156"/>
      <c r="E142" s="153"/>
      <c r="F142" s="156"/>
      <c r="G142" s="153"/>
      <c r="H142" s="153"/>
      <c r="I142" s="155"/>
      <c r="J142" s="153"/>
      <c r="K142" s="155"/>
      <c r="L142" s="155"/>
      <c r="M142" s="155"/>
      <c r="N142" s="155"/>
      <c r="O142" s="153"/>
      <c r="P142" s="153"/>
      <c r="Q142" s="153"/>
      <c r="R142" s="153"/>
      <c r="S142" s="153"/>
      <c r="T142" s="153"/>
      <c r="U142" s="153"/>
      <c r="V142" s="153"/>
      <c r="W142" s="153"/>
      <c r="X142" s="153"/>
      <c r="Y142" s="153"/>
      <c r="Z142" s="153"/>
      <c r="AA142" s="153"/>
    </row>
    <row r="143" spans="1:27" ht="11.25" customHeight="1" x14ac:dyDescent="0.25">
      <c r="A143" s="153"/>
      <c r="B143" s="154"/>
      <c r="C143" s="155"/>
      <c r="D143" s="156"/>
      <c r="E143" s="153"/>
      <c r="F143" s="156"/>
      <c r="G143" s="153"/>
      <c r="H143" s="153"/>
      <c r="I143" s="155"/>
      <c r="J143" s="153"/>
      <c r="K143" s="155"/>
      <c r="L143" s="155"/>
      <c r="M143" s="155"/>
      <c r="N143" s="155"/>
      <c r="O143" s="153"/>
      <c r="P143" s="153"/>
      <c r="Q143" s="153"/>
      <c r="R143" s="153"/>
      <c r="S143" s="153"/>
      <c r="T143" s="153"/>
      <c r="U143" s="153"/>
      <c r="V143" s="153"/>
      <c r="W143" s="153"/>
      <c r="X143" s="153"/>
      <c r="Y143" s="153"/>
      <c r="Z143" s="153"/>
      <c r="AA143" s="153"/>
    </row>
    <row r="144" spans="1:27" ht="11.25" customHeight="1" x14ac:dyDescent="0.25">
      <c r="A144" s="153"/>
      <c r="B144" s="154"/>
      <c r="C144" s="155"/>
      <c r="D144" s="156"/>
      <c r="E144" s="153"/>
      <c r="F144" s="156"/>
      <c r="G144" s="153"/>
      <c r="H144" s="153"/>
      <c r="I144" s="155"/>
      <c r="J144" s="153"/>
      <c r="K144" s="155"/>
      <c r="L144" s="155"/>
      <c r="M144" s="155"/>
      <c r="N144" s="155"/>
      <c r="O144" s="153"/>
      <c r="P144" s="153"/>
      <c r="Q144" s="153"/>
      <c r="R144" s="153"/>
      <c r="S144" s="153"/>
      <c r="T144" s="153"/>
      <c r="U144" s="153"/>
      <c r="V144" s="153"/>
      <c r="W144" s="153"/>
      <c r="X144" s="153"/>
      <c r="Y144" s="153"/>
      <c r="Z144" s="153"/>
      <c r="AA144" s="153"/>
    </row>
    <row r="145" spans="1:27" ht="11.25" customHeight="1" x14ac:dyDescent="0.25">
      <c r="A145" s="153"/>
      <c r="B145" s="154"/>
      <c r="C145" s="155"/>
      <c r="D145" s="156"/>
      <c r="E145" s="153"/>
      <c r="F145" s="156"/>
      <c r="G145" s="153"/>
      <c r="H145" s="153"/>
      <c r="I145" s="155"/>
      <c r="J145" s="153"/>
      <c r="K145" s="155"/>
      <c r="L145" s="155"/>
      <c r="M145" s="155"/>
      <c r="N145" s="155"/>
      <c r="O145" s="153"/>
      <c r="P145" s="153"/>
      <c r="Q145" s="153"/>
      <c r="R145" s="153"/>
      <c r="S145" s="153"/>
      <c r="T145" s="153"/>
      <c r="U145" s="153"/>
      <c r="V145" s="153"/>
      <c r="W145" s="153"/>
      <c r="X145" s="153"/>
      <c r="Y145" s="153"/>
      <c r="Z145" s="153"/>
      <c r="AA145" s="153"/>
    </row>
    <row r="146" spans="1:27" ht="11.25" customHeight="1" x14ac:dyDescent="0.25">
      <c r="A146" s="153"/>
      <c r="B146" s="154"/>
      <c r="C146" s="155"/>
      <c r="D146" s="156"/>
      <c r="E146" s="153"/>
      <c r="F146" s="156"/>
      <c r="G146" s="153"/>
      <c r="H146" s="153"/>
      <c r="I146" s="155"/>
      <c r="J146" s="153"/>
      <c r="K146" s="155"/>
      <c r="L146" s="155"/>
      <c r="M146" s="155"/>
      <c r="N146" s="155"/>
      <c r="O146" s="153"/>
      <c r="P146" s="153"/>
      <c r="Q146" s="153"/>
      <c r="R146" s="153"/>
      <c r="S146" s="153"/>
      <c r="T146" s="153"/>
      <c r="U146" s="153"/>
      <c r="V146" s="153"/>
      <c r="W146" s="153"/>
      <c r="X146" s="153"/>
      <c r="Y146" s="153"/>
      <c r="Z146" s="153"/>
      <c r="AA146" s="153"/>
    </row>
    <row r="147" spans="1:27" ht="11.25" customHeight="1" x14ac:dyDescent="0.25">
      <c r="A147" s="153"/>
      <c r="B147" s="154"/>
      <c r="C147" s="155"/>
      <c r="D147" s="156"/>
      <c r="E147" s="153"/>
      <c r="F147" s="156"/>
      <c r="G147" s="153"/>
      <c r="H147" s="153"/>
      <c r="I147" s="155"/>
      <c r="J147" s="153"/>
      <c r="K147" s="155"/>
      <c r="L147" s="155"/>
      <c r="M147" s="155"/>
      <c r="N147" s="155"/>
      <c r="O147" s="153"/>
      <c r="P147" s="153"/>
      <c r="Q147" s="153"/>
      <c r="R147" s="153"/>
      <c r="S147" s="153"/>
      <c r="T147" s="153"/>
      <c r="U147" s="153"/>
      <c r="V147" s="153"/>
      <c r="W147" s="153"/>
      <c r="X147" s="153"/>
      <c r="Y147" s="153"/>
      <c r="Z147" s="153"/>
      <c r="AA147" s="153"/>
    </row>
    <row r="148" spans="1:27" ht="11.25" customHeight="1" x14ac:dyDescent="0.25">
      <c r="A148" s="153"/>
      <c r="B148" s="154"/>
      <c r="C148" s="155"/>
      <c r="D148" s="156"/>
      <c r="E148" s="153"/>
      <c r="F148" s="156"/>
      <c r="G148" s="153"/>
      <c r="H148" s="153"/>
      <c r="I148" s="155"/>
      <c r="J148" s="153"/>
      <c r="K148" s="155"/>
      <c r="L148" s="155"/>
      <c r="M148" s="155"/>
      <c r="N148" s="155"/>
      <c r="O148" s="153"/>
      <c r="P148" s="153"/>
      <c r="Q148" s="153"/>
      <c r="R148" s="153"/>
      <c r="S148" s="153"/>
      <c r="T148" s="153"/>
      <c r="U148" s="153"/>
      <c r="V148" s="153"/>
      <c r="W148" s="153"/>
      <c r="X148" s="153"/>
      <c r="Y148" s="153"/>
      <c r="Z148" s="153"/>
      <c r="AA148" s="153"/>
    </row>
    <row r="149" spans="1:27" ht="11.25" customHeight="1" x14ac:dyDescent="0.25">
      <c r="A149" s="153"/>
      <c r="B149" s="154"/>
      <c r="C149" s="155"/>
      <c r="D149" s="156"/>
      <c r="E149" s="153"/>
      <c r="F149" s="156"/>
      <c r="G149" s="153"/>
      <c r="H149" s="153"/>
      <c r="I149" s="155"/>
      <c r="J149" s="153"/>
      <c r="K149" s="155"/>
      <c r="L149" s="155"/>
      <c r="M149" s="155"/>
      <c r="N149" s="155"/>
      <c r="O149" s="153"/>
      <c r="P149" s="153"/>
      <c r="Q149" s="153"/>
      <c r="R149" s="153"/>
      <c r="S149" s="153"/>
      <c r="T149" s="153"/>
      <c r="U149" s="153"/>
      <c r="V149" s="153"/>
      <c r="W149" s="153"/>
      <c r="X149" s="153"/>
      <c r="Y149" s="153"/>
      <c r="Z149" s="153"/>
      <c r="AA149" s="153"/>
    </row>
    <row r="150" spans="1:27" ht="11.25" customHeight="1" x14ac:dyDescent="0.25">
      <c r="A150" s="153"/>
      <c r="B150" s="154"/>
      <c r="C150" s="155"/>
      <c r="D150" s="156"/>
      <c r="E150" s="153"/>
      <c r="F150" s="156"/>
      <c r="G150" s="153"/>
      <c r="H150" s="153"/>
      <c r="I150" s="155"/>
      <c r="J150" s="153"/>
      <c r="K150" s="155"/>
      <c r="L150" s="155"/>
      <c r="M150" s="155"/>
      <c r="N150" s="155"/>
      <c r="O150" s="153"/>
      <c r="P150" s="153"/>
      <c r="Q150" s="153"/>
      <c r="R150" s="153"/>
      <c r="S150" s="153"/>
      <c r="T150" s="153"/>
      <c r="U150" s="153"/>
      <c r="V150" s="153"/>
      <c r="W150" s="153"/>
      <c r="X150" s="153"/>
      <c r="Y150" s="153"/>
      <c r="Z150" s="153"/>
      <c r="AA150" s="153"/>
    </row>
    <row r="151" spans="1:27" ht="11.25" customHeight="1" x14ac:dyDescent="0.25">
      <c r="A151" s="153"/>
      <c r="B151" s="154"/>
      <c r="C151" s="155"/>
      <c r="D151" s="156"/>
      <c r="E151" s="153"/>
      <c r="F151" s="156"/>
      <c r="G151" s="153"/>
      <c r="H151" s="153"/>
      <c r="I151" s="155"/>
      <c r="J151" s="153"/>
      <c r="K151" s="155"/>
      <c r="L151" s="155"/>
      <c r="M151" s="155"/>
      <c r="N151" s="155"/>
      <c r="O151" s="153"/>
      <c r="P151" s="153"/>
      <c r="Q151" s="153"/>
      <c r="R151" s="153"/>
      <c r="S151" s="153"/>
      <c r="T151" s="153"/>
      <c r="U151" s="153"/>
      <c r="V151" s="153"/>
      <c r="W151" s="153"/>
      <c r="X151" s="153"/>
      <c r="Y151" s="153"/>
      <c r="Z151" s="153"/>
      <c r="AA151" s="153"/>
    </row>
    <row r="152" spans="1:27" ht="11.25" customHeight="1" x14ac:dyDescent="0.25">
      <c r="A152" s="153"/>
      <c r="B152" s="154"/>
      <c r="C152" s="155"/>
      <c r="D152" s="156"/>
      <c r="E152" s="153"/>
      <c r="F152" s="156"/>
      <c r="G152" s="153"/>
      <c r="H152" s="153"/>
      <c r="I152" s="155"/>
      <c r="J152" s="153"/>
      <c r="K152" s="155"/>
      <c r="L152" s="155"/>
      <c r="M152" s="155"/>
      <c r="N152" s="155"/>
      <c r="O152" s="153"/>
      <c r="P152" s="153"/>
      <c r="Q152" s="153"/>
      <c r="R152" s="153"/>
      <c r="S152" s="153"/>
      <c r="T152" s="153"/>
      <c r="U152" s="153"/>
      <c r="V152" s="153"/>
      <c r="W152" s="153"/>
      <c r="X152" s="153"/>
      <c r="Y152" s="153"/>
      <c r="Z152" s="153"/>
      <c r="AA152" s="153"/>
    </row>
    <row r="153" spans="1:27" ht="11.25" customHeight="1" x14ac:dyDescent="0.25">
      <c r="A153" s="153"/>
      <c r="B153" s="154"/>
      <c r="C153" s="155"/>
      <c r="D153" s="156"/>
      <c r="E153" s="153"/>
      <c r="F153" s="156"/>
      <c r="G153" s="153"/>
      <c r="H153" s="153"/>
      <c r="I153" s="155"/>
      <c r="J153" s="153"/>
      <c r="K153" s="155"/>
      <c r="L153" s="155"/>
      <c r="M153" s="155"/>
      <c r="N153" s="155"/>
      <c r="O153" s="153"/>
      <c r="P153" s="153"/>
      <c r="Q153" s="153"/>
      <c r="R153" s="153"/>
      <c r="S153" s="153"/>
      <c r="T153" s="153"/>
      <c r="U153" s="153"/>
      <c r="V153" s="153"/>
      <c r="W153" s="153"/>
      <c r="X153" s="153"/>
      <c r="Y153" s="153"/>
      <c r="Z153" s="153"/>
      <c r="AA153" s="153"/>
    </row>
    <row r="154" spans="1:27" ht="11.25" customHeight="1" x14ac:dyDescent="0.25">
      <c r="A154" s="153"/>
      <c r="B154" s="154"/>
      <c r="C154" s="155"/>
      <c r="D154" s="156"/>
      <c r="E154" s="153"/>
      <c r="F154" s="156"/>
      <c r="G154" s="153"/>
      <c r="H154" s="153"/>
      <c r="I154" s="155"/>
      <c r="J154" s="153"/>
      <c r="K154" s="155"/>
      <c r="L154" s="155"/>
      <c r="M154" s="155"/>
      <c r="N154" s="155"/>
      <c r="O154" s="153"/>
      <c r="P154" s="153"/>
      <c r="Q154" s="153"/>
      <c r="R154" s="153"/>
      <c r="S154" s="153"/>
      <c r="T154" s="153"/>
      <c r="U154" s="153"/>
      <c r="V154" s="153"/>
      <c r="W154" s="153"/>
      <c r="X154" s="153"/>
      <c r="Y154" s="153"/>
      <c r="Z154" s="153"/>
      <c r="AA154" s="153"/>
    </row>
    <row r="155" spans="1:27" ht="11.25" customHeight="1" x14ac:dyDescent="0.25">
      <c r="A155" s="153"/>
      <c r="B155" s="154"/>
      <c r="C155" s="155"/>
      <c r="D155" s="156"/>
      <c r="E155" s="153"/>
      <c r="F155" s="156"/>
      <c r="G155" s="153"/>
      <c r="H155" s="153"/>
      <c r="I155" s="155"/>
      <c r="J155" s="153"/>
      <c r="K155" s="155"/>
      <c r="L155" s="155"/>
      <c r="M155" s="155"/>
      <c r="N155" s="155"/>
      <c r="O155" s="153"/>
      <c r="P155" s="153"/>
      <c r="Q155" s="153"/>
      <c r="R155" s="153"/>
      <c r="S155" s="153"/>
      <c r="T155" s="153"/>
      <c r="U155" s="153"/>
      <c r="V155" s="153"/>
      <c r="W155" s="153"/>
      <c r="X155" s="153"/>
      <c r="Y155" s="153"/>
      <c r="Z155" s="153"/>
      <c r="AA155" s="153"/>
    </row>
    <row r="156" spans="1:27" ht="11.25" customHeight="1" x14ac:dyDescent="0.25">
      <c r="A156" s="153"/>
      <c r="B156" s="154"/>
      <c r="C156" s="155"/>
      <c r="D156" s="156"/>
      <c r="E156" s="153"/>
      <c r="F156" s="156"/>
      <c r="G156" s="153"/>
      <c r="H156" s="153"/>
      <c r="I156" s="155"/>
      <c r="J156" s="153"/>
      <c r="K156" s="155"/>
      <c r="L156" s="155"/>
      <c r="M156" s="155"/>
      <c r="N156" s="155"/>
      <c r="O156" s="153"/>
      <c r="P156" s="153"/>
      <c r="Q156" s="153"/>
      <c r="R156" s="153"/>
      <c r="S156" s="153"/>
      <c r="T156" s="153"/>
      <c r="U156" s="153"/>
      <c r="V156" s="153"/>
      <c r="W156" s="153"/>
      <c r="X156" s="153"/>
      <c r="Y156" s="153"/>
      <c r="Z156" s="153"/>
      <c r="AA156" s="153"/>
    </row>
    <row r="157" spans="1:27" ht="11.25" customHeight="1" x14ac:dyDescent="0.25">
      <c r="A157" s="153"/>
      <c r="B157" s="154"/>
      <c r="C157" s="155"/>
      <c r="D157" s="156"/>
      <c r="E157" s="153"/>
      <c r="F157" s="156"/>
      <c r="G157" s="153"/>
      <c r="H157" s="153"/>
      <c r="I157" s="155"/>
      <c r="J157" s="153"/>
      <c r="K157" s="155"/>
      <c r="L157" s="155"/>
      <c r="M157" s="155"/>
      <c r="N157" s="155"/>
      <c r="O157" s="153"/>
      <c r="P157" s="153"/>
      <c r="Q157" s="153"/>
      <c r="R157" s="153"/>
      <c r="S157" s="153"/>
      <c r="T157" s="153"/>
      <c r="U157" s="153"/>
      <c r="V157" s="153"/>
      <c r="W157" s="153"/>
      <c r="X157" s="153"/>
      <c r="Y157" s="153"/>
      <c r="Z157" s="153"/>
      <c r="AA157" s="153"/>
    </row>
    <row r="158" spans="1:27" ht="11.25" customHeight="1" x14ac:dyDescent="0.25">
      <c r="A158" s="153"/>
      <c r="B158" s="154"/>
      <c r="C158" s="155"/>
      <c r="D158" s="156"/>
      <c r="E158" s="153"/>
      <c r="F158" s="156"/>
      <c r="G158" s="153"/>
      <c r="H158" s="153"/>
      <c r="I158" s="155"/>
      <c r="J158" s="153"/>
      <c r="K158" s="155"/>
      <c r="L158" s="155"/>
      <c r="M158" s="155"/>
      <c r="N158" s="155"/>
      <c r="O158" s="153"/>
      <c r="P158" s="153"/>
      <c r="Q158" s="153"/>
      <c r="R158" s="153"/>
      <c r="S158" s="153"/>
      <c r="T158" s="153"/>
      <c r="U158" s="153"/>
      <c r="V158" s="153"/>
      <c r="W158" s="153"/>
      <c r="X158" s="153"/>
      <c r="Y158" s="153"/>
      <c r="Z158" s="153"/>
      <c r="AA158" s="153"/>
    </row>
    <row r="159" spans="1:27" ht="11.25" customHeight="1" x14ac:dyDescent="0.25">
      <c r="A159" s="153"/>
      <c r="B159" s="154"/>
      <c r="C159" s="155"/>
      <c r="D159" s="156"/>
      <c r="E159" s="153"/>
      <c r="F159" s="156"/>
      <c r="G159" s="153"/>
      <c r="H159" s="153"/>
      <c r="I159" s="155"/>
      <c r="J159" s="153"/>
      <c r="K159" s="155"/>
      <c r="L159" s="155"/>
      <c r="M159" s="155"/>
      <c r="N159" s="155"/>
      <c r="O159" s="153"/>
      <c r="P159" s="153"/>
      <c r="Q159" s="153"/>
      <c r="R159" s="153"/>
      <c r="S159" s="153"/>
      <c r="T159" s="153"/>
      <c r="U159" s="153"/>
      <c r="V159" s="153"/>
      <c r="W159" s="153"/>
      <c r="X159" s="153"/>
      <c r="Y159" s="153"/>
      <c r="Z159" s="153"/>
      <c r="AA159" s="153"/>
    </row>
    <row r="160" spans="1:27" ht="11.25" customHeight="1" x14ac:dyDescent="0.25">
      <c r="A160" s="153"/>
      <c r="B160" s="154"/>
      <c r="C160" s="155"/>
      <c r="D160" s="156"/>
      <c r="E160" s="153"/>
      <c r="F160" s="156"/>
      <c r="G160" s="153"/>
      <c r="H160" s="153"/>
      <c r="I160" s="155"/>
      <c r="J160" s="153"/>
      <c r="K160" s="155"/>
      <c r="L160" s="155"/>
      <c r="M160" s="155"/>
      <c r="N160" s="155"/>
      <c r="O160" s="153"/>
      <c r="P160" s="153"/>
      <c r="Q160" s="153"/>
      <c r="R160" s="153"/>
      <c r="S160" s="153"/>
      <c r="T160" s="153"/>
      <c r="U160" s="153"/>
      <c r="V160" s="153"/>
      <c r="W160" s="153"/>
      <c r="X160" s="153"/>
      <c r="Y160" s="153"/>
      <c r="Z160" s="153"/>
      <c r="AA160" s="153"/>
    </row>
    <row r="161" spans="1:27" ht="11.25" customHeight="1" x14ac:dyDescent="0.25">
      <c r="A161" s="153"/>
      <c r="B161" s="154"/>
      <c r="C161" s="155"/>
      <c r="D161" s="156"/>
      <c r="E161" s="153"/>
      <c r="F161" s="156"/>
      <c r="G161" s="153"/>
      <c r="H161" s="153"/>
      <c r="I161" s="155"/>
      <c r="J161" s="153"/>
      <c r="K161" s="155"/>
      <c r="L161" s="155"/>
      <c r="M161" s="155"/>
      <c r="N161" s="155"/>
      <c r="O161" s="153"/>
      <c r="P161" s="153"/>
      <c r="Q161" s="153"/>
      <c r="R161" s="153"/>
      <c r="S161" s="153"/>
      <c r="T161" s="153"/>
      <c r="U161" s="153"/>
      <c r="V161" s="153"/>
      <c r="W161" s="153"/>
      <c r="X161" s="153"/>
      <c r="Y161" s="153"/>
      <c r="Z161" s="153"/>
      <c r="AA161" s="153"/>
    </row>
    <row r="162" spans="1:27" ht="11.25" customHeight="1" x14ac:dyDescent="0.25">
      <c r="A162" s="153"/>
      <c r="B162" s="154"/>
      <c r="C162" s="155"/>
      <c r="D162" s="156"/>
      <c r="E162" s="153"/>
      <c r="F162" s="156"/>
      <c r="G162" s="153"/>
      <c r="H162" s="153"/>
      <c r="I162" s="155"/>
      <c r="J162" s="153"/>
      <c r="K162" s="155"/>
      <c r="L162" s="155"/>
      <c r="M162" s="155"/>
      <c r="N162" s="155"/>
      <c r="O162" s="153"/>
      <c r="P162" s="153"/>
      <c r="Q162" s="153"/>
      <c r="R162" s="153"/>
      <c r="S162" s="153"/>
      <c r="T162" s="153"/>
      <c r="U162" s="153"/>
      <c r="V162" s="153"/>
      <c r="W162" s="153"/>
      <c r="X162" s="153"/>
      <c r="Y162" s="153"/>
      <c r="Z162" s="153"/>
      <c r="AA162" s="153"/>
    </row>
    <row r="163" spans="1:27" ht="11.25" customHeight="1" x14ac:dyDescent="0.25">
      <c r="A163" s="153"/>
      <c r="B163" s="154"/>
      <c r="C163" s="155"/>
      <c r="D163" s="156"/>
      <c r="E163" s="153"/>
      <c r="F163" s="156"/>
      <c r="G163" s="153"/>
      <c r="H163" s="153"/>
      <c r="I163" s="155"/>
      <c r="J163" s="153"/>
      <c r="K163" s="155"/>
      <c r="L163" s="155"/>
      <c r="M163" s="155"/>
      <c r="N163" s="155"/>
      <c r="O163" s="153"/>
      <c r="P163" s="153"/>
      <c r="Q163" s="153"/>
      <c r="R163" s="153"/>
      <c r="S163" s="153"/>
      <c r="T163" s="153"/>
      <c r="U163" s="153"/>
      <c r="V163" s="153"/>
      <c r="W163" s="153"/>
      <c r="X163" s="153"/>
      <c r="Y163" s="153"/>
      <c r="Z163" s="153"/>
      <c r="AA163" s="153"/>
    </row>
    <row r="164" spans="1:27" ht="11.25" customHeight="1" x14ac:dyDescent="0.25">
      <c r="A164" s="153"/>
      <c r="B164" s="154"/>
      <c r="C164" s="155"/>
      <c r="D164" s="156"/>
      <c r="E164" s="153"/>
      <c r="F164" s="156"/>
      <c r="G164" s="153"/>
      <c r="H164" s="153"/>
      <c r="I164" s="155"/>
      <c r="J164" s="153"/>
      <c r="K164" s="155"/>
      <c r="L164" s="155"/>
      <c r="M164" s="155"/>
      <c r="N164" s="155"/>
      <c r="O164" s="153"/>
      <c r="P164" s="153"/>
      <c r="Q164" s="153"/>
      <c r="R164" s="153"/>
      <c r="S164" s="153"/>
      <c r="T164" s="153"/>
      <c r="U164" s="153"/>
      <c r="V164" s="153"/>
      <c r="W164" s="153"/>
      <c r="X164" s="153"/>
      <c r="Y164" s="153"/>
      <c r="Z164" s="153"/>
      <c r="AA164" s="153"/>
    </row>
    <row r="165" spans="1:27" ht="11.25" customHeight="1" x14ac:dyDescent="0.25">
      <c r="A165" s="153"/>
      <c r="B165" s="154"/>
      <c r="C165" s="155"/>
      <c r="D165" s="156"/>
      <c r="E165" s="153"/>
      <c r="F165" s="156"/>
      <c r="G165" s="153"/>
      <c r="H165" s="153"/>
      <c r="I165" s="155"/>
      <c r="J165" s="153"/>
      <c r="K165" s="155"/>
      <c r="L165" s="155"/>
      <c r="M165" s="155"/>
      <c r="N165" s="155"/>
      <c r="O165" s="153"/>
      <c r="P165" s="153"/>
      <c r="Q165" s="153"/>
      <c r="R165" s="153"/>
      <c r="S165" s="153"/>
      <c r="T165" s="153"/>
      <c r="U165" s="153"/>
      <c r="V165" s="153"/>
      <c r="W165" s="153"/>
      <c r="X165" s="153"/>
      <c r="Y165" s="153"/>
      <c r="Z165" s="153"/>
      <c r="AA165" s="153"/>
    </row>
    <row r="166" spans="1:27" ht="11.25" customHeight="1" x14ac:dyDescent="0.25">
      <c r="A166" s="153"/>
      <c r="B166" s="154"/>
      <c r="C166" s="155"/>
      <c r="D166" s="156"/>
      <c r="E166" s="153"/>
      <c r="F166" s="156"/>
      <c r="G166" s="153"/>
      <c r="H166" s="153"/>
      <c r="I166" s="155"/>
      <c r="J166" s="153"/>
      <c r="K166" s="155"/>
      <c r="L166" s="155"/>
      <c r="M166" s="155"/>
      <c r="N166" s="155"/>
      <c r="O166" s="153"/>
      <c r="P166" s="153"/>
      <c r="Q166" s="153"/>
      <c r="R166" s="153"/>
      <c r="S166" s="153"/>
      <c r="T166" s="153"/>
      <c r="U166" s="153"/>
      <c r="V166" s="153"/>
      <c r="W166" s="153"/>
      <c r="X166" s="153"/>
      <c r="Y166" s="153"/>
      <c r="Z166" s="153"/>
      <c r="AA166" s="153"/>
    </row>
    <row r="167" spans="1:27" ht="11.25" customHeight="1" x14ac:dyDescent="0.25">
      <c r="A167" s="153"/>
      <c r="B167" s="154"/>
      <c r="C167" s="155"/>
      <c r="D167" s="156"/>
      <c r="E167" s="153"/>
      <c r="F167" s="156"/>
      <c r="G167" s="153"/>
      <c r="H167" s="153"/>
      <c r="I167" s="155"/>
      <c r="J167" s="153"/>
      <c r="K167" s="155"/>
      <c r="L167" s="155"/>
      <c r="M167" s="155"/>
      <c r="N167" s="155"/>
      <c r="O167" s="153"/>
      <c r="P167" s="153"/>
      <c r="Q167" s="153"/>
      <c r="R167" s="153"/>
      <c r="S167" s="153"/>
      <c r="T167" s="153"/>
      <c r="U167" s="153"/>
      <c r="V167" s="153"/>
      <c r="W167" s="153"/>
      <c r="X167" s="153"/>
      <c r="Y167" s="153"/>
      <c r="Z167" s="153"/>
      <c r="AA167" s="153"/>
    </row>
    <row r="168" spans="1:27" ht="11.25" customHeight="1" x14ac:dyDescent="0.25">
      <c r="A168" s="153"/>
      <c r="B168" s="154"/>
      <c r="C168" s="155"/>
      <c r="D168" s="156"/>
      <c r="E168" s="153"/>
      <c r="F168" s="156"/>
      <c r="G168" s="153"/>
      <c r="H168" s="153"/>
      <c r="I168" s="155"/>
      <c r="J168" s="153"/>
      <c r="K168" s="155"/>
      <c r="L168" s="155"/>
      <c r="M168" s="155"/>
      <c r="N168" s="155"/>
      <c r="O168" s="153"/>
      <c r="P168" s="153"/>
      <c r="Q168" s="153"/>
      <c r="R168" s="153"/>
      <c r="S168" s="153"/>
      <c r="T168" s="153"/>
      <c r="U168" s="153"/>
      <c r="V168" s="153"/>
      <c r="W168" s="153"/>
      <c r="X168" s="153"/>
      <c r="Y168" s="153"/>
      <c r="Z168" s="153"/>
      <c r="AA168" s="153"/>
    </row>
    <row r="169" spans="1:27" ht="11.25" customHeight="1" x14ac:dyDescent="0.25">
      <c r="A169" s="153"/>
      <c r="B169" s="154"/>
      <c r="C169" s="155"/>
      <c r="D169" s="156"/>
      <c r="E169" s="153"/>
      <c r="F169" s="156"/>
      <c r="G169" s="153"/>
      <c r="H169" s="153"/>
      <c r="I169" s="155"/>
      <c r="J169" s="153"/>
      <c r="K169" s="155"/>
      <c r="L169" s="155"/>
      <c r="M169" s="155"/>
      <c r="N169" s="155"/>
      <c r="O169" s="153"/>
      <c r="P169" s="153"/>
      <c r="Q169" s="153"/>
      <c r="R169" s="153"/>
      <c r="S169" s="153"/>
      <c r="T169" s="153"/>
      <c r="U169" s="153"/>
      <c r="V169" s="153"/>
      <c r="W169" s="153"/>
      <c r="X169" s="153"/>
      <c r="Y169" s="153"/>
      <c r="Z169" s="153"/>
      <c r="AA169" s="153"/>
    </row>
    <row r="170" spans="1:27" ht="11.25" customHeight="1" x14ac:dyDescent="0.25">
      <c r="A170" s="153"/>
      <c r="B170" s="154"/>
      <c r="C170" s="155"/>
      <c r="D170" s="156"/>
      <c r="E170" s="153"/>
      <c r="F170" s="156"/>
      <c r="G170" s="153"/>
      <c r="H170" s="153"/>
      <c r="I170" s="155"/>
      <c r="J170" s="153"/>
      <c r="K170" s="155"/>
      <c r="L170" s="155"/>
      <c r="M170" s="155"/>
      <c r="N170" s="155"/>
      <c r="O170" s="153"/>
      <c r="P170" s="153"/>
      <c r="Q170" s="153"/>
      <c r="R170" s="153"/>
      <c r="S170" s="153"/>
      <c r="T170" s="153"/>
      <c r="U170" s="153"/>
      <c r="V170" s="153"/>
      <c r="W170" s="153"/>
      <c r="X170" s="153"/>
      <c r="Y170" s="153"/>
      <c r="Z170" s="153"/>
      <c r="AA170" s="153"/>
    </row>
    <row r="171" spans="1:27" ht="11.25" customHeight="1" x14ac:dyDescent="0.25">
      <c r="A171" s="153"/>
      <c r="B171" s="154"/>
      <c r="C171" s="155"/>
      <c r="D171" s="156"/>
      <c r="E171" s="153"/>
      <c r="F171" s="156"/>
      <c r="G171" s="153"/>
      <c r="H171" s="153"/>
      <c r="I171" s="155"/>
      <c r="J171" s="153"/>
      <c r="K171" s="155"/>
      <c r="L171" s="155"/>
      <c r="M171" s="155"/>
      <c r="N171" s="155"/>
      <c r="O171" s="153"/>
      <c r="P171" s="153"/>
      <c r="Q171" s="153"/>
      <c r="R171" s="153"/>
      <c r="S171" s="153"/>
      <c r="T171" s="153"/>
      <c r="U171" s="153"/>
      <c r="V171" s="153"/>
      <c r="W171" s="153"/>
      <c r="X171" s="153"/>
      <c r="Y171" s="153"/>
      <c r="Z171" s="153"/>
      <c r="AA171" s="153"/>
    </row>
    <row r="172" spans="1:27" ht="11.25" customHeight="1" x14ac:dyDescent="0.25">
      <c r="A172" s="153"/>
      <c r="B172" s="154"/>
      <c r="C172" s="155"/>
      <c r="D172" s="156"/>
      <c r="E172" s="153"/>
      <c r="F172" s="156"/>
      <c r="G172" s="153"/>
      <c r="H172" s="153"/>
      <c r="I172" s="155"/>
      <c r="J172" s="153"/>
      <c r="K172" s="155"/>
      <c r="L172" s="155"/>
      <c r="M172" s="155"/>
      <c r="N172" s="155"/>
      <c r="O172" s="153"/>
      <c r="P172" s="153"/>
      <c r="Q172" s="153"/>
      <c r="R172" s="153"/>
      <c r="S172" s="153"/>
      <c r="T172" s="153"/>
      <c r="U172" s="153"/>
      <c r="V172" s="153"/>
      <c r="W172" s="153"/>
      <c r="X172" s="153"/>
      <c r="Y172" s="153"/>
      <c r="Z172" s="153"/>
      <c r="AA172" s="153"/>
    </row>
    <row r="173" spans="1:27" ht="11.25" customHeight="1" x14ac:dyDescent="0.25">
      <c r="A173" s="153"/>
      <c r="B173" s="154"/>
      <c r="C173" s="155"/>
      <c r="D173" s="156"/>
      <c r="E173" s="153"/>
      <c r="F173" s="156"/>
      <c r="G173" s="153"/>
      <c r="H173" s="153"/>
      <c r="I173" s="155"/>
      <c r="J173" s="153"/>
      <c r="K173" s="155"/>
      <c r="L173" s="155"/>
      <c r="M173" s="155"/>
      <c r="N173" s="155"/>
      <c r="O173" s="153"/>
      <c r="P173" s="153"/>
      <c r="Q173" s="153"/>
      <c r="R173" s="153"/>
      <c r="S173" s="153"/>
      <c r="T173" s="153"/>
      <c r="U173" s="153"/>
      <c r="V173" s="153"/>
      <c r="W173" s="153"/>
      <c r="X173" s="153"/>
      <c r="Y173" s="153"/>
      <c r="Z173" s="153"/>
      <c r="AA173" s="153"/>
    </row>
    <row r="174" spans="1:27" ht="11.25" customHeight="1" x14ac:dyDescent="0.25">
      <c r="A174" s="153"/>
      <c r="B174" s="154"/>
      <c r="C174" s="155"/>
      <c r="D174" s="156"/>
      <c r="E174" s="153"/>
      <c r="F174" s="156"/>
      <c r="G174" s="153"/>
      <c r="H174" s="153"/>
      <c r="I174" s="155"/>
      <c r="J174" s="153"/>
      <c r="K174" s="155"/>
      <c r="L174" s="155"/>
      <c r="M174" s="155"/>
      <c r="N174" s="155"/>
      <c r="O174" s="153"/>
      <c r="P174" s="153"/>
      <c r="Q174" s="153"/>
      <c r="R174" s="153"/>
      <c r="S174" s="153"/>
      <c r="T174" s="153"/>
      <c r="U174" s="153"/>
      <c r="V174" s="153"/>
      <c r="W174" s="153"/>
      <c r="X174" s="153"/>
      <c r="Y174" s="153"/>
      <c r="Z174" s="153"/>
      <c r="AA174" s="153"/>
    </row>
    <row r="175" spans="1:27" ht="11.25" customHeight="1" x14ac:dyDescent="0.25">
      <c r="A175" s="153"/>
      <c r="B175" s="154"/>
      <c r="C175" s="155"/>
      <c r="D175" s="156"/>
      <c r="E175" s="153"/>
      <c r="F175" s="156"/>
      <c r="G175" s="153"/>
      <c r="H175" s="153"/>
      <c r="I175" s="155"/>
      <c r="J175" s="153"/>
      <c r="K175" s="155"/>
      <c r="L175" s="155"/>
      <c r="M175" s="155"/>
      <c r="N175" s="155"/>
      <c r="O175" s="153"/>
      <c r="P175" s="153"/>
      <c r="Q175" s="153"/>
      <c r="R175" s="153"/>
      <c r="S175" s="153"/>
      <c r="T175" s="153"/>
      <c r="U175" s="153"/>
      <c r="V175" s="153"/>
      <c r="W175" s="153"/>
      <c r="X175" s="153"/>
      <c r="Y175" s="153"/>
      <c r="Z175" s="153"/>
      <c r="AA175" s="153"/>
    </row>
    <row r="176" spans="1:27" ht="11.25" customHeight="1" x14ac:dyDescent="0.25">
      <c r="A176" s="153"/>
      <c r="B176" s="154"/>
      <c r="C176" s="155"/>
      <c r="D176" s="156"/>
      <c r="E176" s="153"/>
      <c r="F176" s="156"/>
      <c r="G176" s="153"/>
      <c r="H176" s="153"/>
      <c r="I176" s="155"/>
      <c r="J176" s="153"/>
      <c r="K176" s="155"/>
      <c r="L176" s="155"/>
      <c r="M176" s="155"/>
      <c r="N176" s="155"/>
      <c r="O176" s="153"/>
      <c r="P176" s="153"/>
      <c r="Q176" s="153"/>
      <c r="R176" s="153"/>
      <c r="S176" s="153"/>
      <c r="T176" s="153"/>
      <c r="U176" s="153"/>
      <c r="V176" s="153"/>
      <c r="W176" s="153"/>
      <c r="X176" s="153"/>
      <c r="Y176" s="153"/>
      <c r="Z176" s="153"/>
      <c r="AA176" s="153"/>
    </row>
    <row r="177" spans="1:27" ht="11.25" customHeight="1" x14ac:dyDescent="0.25">
      <c r="A177" s="153"/>
      <c r="B177" s="154"/>
      <c r="C177" s="155"/>
      <c r="D177" s="156"/>
      <c r="E177" s="153"/>
      <c r="F177" s="156"/>
      <c r="G177" s="153"/>
      <c r="H177" s="153"/>
      <c r="I177" s="155"/>
      <c r="J177" s="153"/>
      <c r="K177" s="155"/>
      <c r="L177" s="155"/>
      <c r="M177" s="155"/>
      <c r="N177" s="155"/>
      <c r="O177" s="153"/>
      <c r="P177" s="153"/>
      <c r="Q177" s="153"/>
      <c r="R177" s="153"/>
      <c r="S177" s="153"/>
      <c r="T177" s="153"/>
      <c r="U177" s="153"/>
      <c r="V177" s="153"/>
      <c r="W177" s="153"/>
      <c r="X177" s="153"/>
      <c r="Y177" s="153"/>
      <c r="Z177" s="153"/>
      <c r="AA177" s="153"/>
    </row>
    <row r="178" spans="1:27" ht="11.25" customHeight="1" x14ac:dyDescent="0.25">
      <c r="A178" s="153"/>
      <c r="B178" s="154"/>
      <c r="C178" s="155"/>
      <c r="D178" s="156"/>
      <c r="E178" s="153"/>
      <c r="F178" s="156"/>
      <c r="G178" s="153"/>
      <c r="H178" s="153"/>
      <c r="I178" s="155"/>
      <c r="J178" s="153"/>
      <c r="K178" s="155"/>
      <c r="L178" s="155"/>
      <c r="M178" s="155"/>
      <c r="N178" s="155"/>
      <c r="O178" s="153"/>
      <c r="P178" s="153"/>
      <c r="Q178" s="153"/>
      <c r="R178" s="153"/>
      <c r="S178" s="153"/>
      <c r="T178" s="153"/>
      <c r="U178" s="153"/>
      <c r="V178" s="153"/>
      <c r="W178" s="153"/>
      <c r="X178" s="153"/>
      <c r="Y178" s="153"/>
      <c r="Z178" s="153"/>
      <c r="AA178" s="153"/>
    </row>
    <row r="179" spans="1:27" ht="11.25" customHeight="1" x14ac:dyDescent="0.25">
      <c r="A179" s="153"/>
      <c r="B179" s="154"/>
      <c r="C179" s="155"/>
      <c r="D179" s="156"/>
      <c r="E179" s="153"/>
      <c r="F179" s="156"/>
      <c r="G179" s="153"/>
      <c r="H179" s="153"/>
      <c r="I179" s="155"/>
      <c r="J179" s="153"/>
      <c r="K179" s="155"/>
      <c r="L179" s="155"/>
      <c r="M179" s="155"/>
      <c r="N179" s="155"/>
      <c r="O179" s="153"/>
      <c r="P179" s="153"/>
      <c r="Q179" s="153"/>
      <c r="R179" s="153"/>
      <c r="S179" s="153"/>
      <c r="T179" s="153"/>
      <c r="U179" s="153"/>
      <c r="V179" s="153"/>
      <c r="W179" s="153"/>
      <c r="X179" s="153"/>
      <c r="Y179" s="153"/>
      <c r="Z179" s="153"/>
      <c r="AA179" s="153"/>
    </row>
    <row r="180" spans="1:27" ht="11.25" customHeight="1" x14ac:dyDescent="0.25">
      <c r="A180" s="153"/>
      <c r="B180" s="154"/>
      <c r="C180" s="155"/>
      <c r="D180" s="156"/>
      <c r="E180" s="153"/>
      <c r="F180" s="156"/>
      <c r="G180" s="153"/>
      <c r="H180" s="153"/>
      <c r="I180" s="155"/>
      <c r="J180" s="153"/>
      <c r="K180" s="155"/>
      <c r="L180" s="155"/>
      <c r="M180" s="155"/>
      <c r="N180" s="155"/>
      <c r="O180" s="153"/>
      <c r="P180" s="153"/>
      <c r="Q180" s="153"/>
      <c r="R180" s="153"/>
      <c r="S180" s="153"/>
      <c r="T180" s="153"/>
      <c r="U180" s="153"/>
      <c r="V180" s="153"/>
      <c r="W180" s="153"/>
      <c r="X180" s="153"/>
      <c r="Y180" s="153"/>
      <c r="Z180" s="153"/>
      <c r="AA180" s="153"/>
    </row>
    <row r="181" spans="1:27" ht="11.25" customHeight="1" x14ac:dyDescent="0.25">
      <c r="A181" s="153"/>
      <c r="B181" s="154"/>
      <c r="C181" s="155"/>
      <c r="D181" s="156"/>
      <c r="E181" s="153"/>
      <c r="F181" s="156"/>
      <c r="G181" s="153"/>
      <c r="H181" s="153"/>
      <c r="I181" s="155"/>
      <c r="J181" s="153"/>
      <c r="K181" s="155"/>
      <c r="L181" s="155"/>
      <c r="M181" s="155"/>
      <c r="N181" s="155"/>
      <c r="O181" s="153"/>
      <c r="P181" s="153"/>
      <c r="Q181" s="153"/>
      <c r="R181" s="153"/>
      <c r="S181" s="153"/>
      <c r="T181" s="153"/>
      <c r="U181" s="153"/>
      <c r="V181" s="153"/>
      <c r="W181" s="153"/>
      <c r="X181" s="153"/>
      <c r="Y181" s="153"/>
      <c r="Z181" s="153"/>
      <c r="AA181" s="153"/>
    </row>
    <row r="182" spans="1:27" ht="11.25" customHeight="1" x14ac:dyDescent="0.25">
      <c r="A182" s="153"/>
      <c r="B182" s="154"/>
      <c r="C182" s="155"/>
      <c r="D182" s="156"/>
      <c r="E182" s="153"/>
      <c r="F182" s="156"/>
      <c r="G182" s="153"/>
      <c r="H182" s="153"/>
      <c r="I182" s="155"/>
      <c r="J182" s="153"/>
      <c r="K182" s="155"/>
      <c r="L182" s="155"/>
      <c r="M182" s="155"/>
      <c r="N182" s="155"/>
      <c r="O182" s="153"/>
      <c r="P182" s="153"/>
      <c r="Q182" s="153"/>
      <c r="R182" s="153"/>
      <c r="S182" s="153"/>
      <c r="T182" s="153"/>
      <c r="U182" s="153"/>
      <c r="V182" s="153"/>
      <c r="W182" s="153"/>
      <c r="X182" s="153"/>
      <c r="Y182" s="153"/>
      <c r="Z182" s="153"/>
      <c r="AA182" s="153"/>
    </row>
    <row r="183" spans="1:27" ht="11.25" customHeight="1" x14ac:dyDescent="0.25">
      <c r="A183" s="153"/>
      <c r="B183" s="154"/>
      <c r="C183" s="155"/>
      <c r="D183" s="156"/>
      <c r="E183" s="153"/>
      <c r="F183" s="156"/>
      <c r="G183" s="153"/>
      <c r="H183" s="153"/>
      <c r="I183" s="155"/>
      <c r="J183" s="153"/>
      <c r="K183" s="155"/>
      <c r="L183" s="155"/>
      <c r="M183" s="155"/>
      <c r="N183" s="155"/>
      <c r="O183" s="153"/>
      <c r="P183" s="153"/>
      <c r="Q183" s="153"/>
      <c r="R183" s="153"/>
      <c r="S183" s="153"/>
      <c r="T183" s="153"/>
      <c r="U183" s="153"/>
      <c r="V183" s="153"/>
      <c r="W183" s="153"/>
      <c r="X183" s="153"/>
      <c r="Y183" s="153"/>
      <c r="Z183" s="153"/>
      <c r="AA183" s="153"/>
    </row>
    <row r="184" spans="1:27" ht="11.25" customHeight="1" x14ac:dyDescent="0.25">
      <c r="A184" s="153"/>
      <c r="B184" s="154"/>
      <c r="C184" s="155"/>
      <c r="D184" s="156"/>
      <c r="E184" s="153"/>
      <c r="F184" s="156"/>
      <c r="G184" s="153"/>
      <c r="H184" s="153"/>
      <c r="I184" s="155"/>
      <c r="J184" s="153"/>
      <c r="K184" s="155"/>
      <c r="L184" s="155"/>
      <c r="M184" s="155"/>
      <c r="N184" s="155"/>
      <c r="O184" s="153"/>
      <c r="P184" s="153"/>
      <c r="Q184" s="153"/>
      <c r="R184" s="153"/>
      <c r="S184" s="153"/>
      <c r="T184" s="153"/>
      <c r="U184" s="153"/>
      <c r="V184" s="153"/>
      <c r="W184" s="153"/>
      <c r="X184" s="153"/>
      <c r="Y184" s="153"/>
      <c r="Z184" s="153"/>
      <c r="AA184" s="153"/>
    </row>
    <row r="185" spans="1:27" ht="11.25" customHeight="1" x14ac:dyDescent="0.25">
      <c r="A185" s="153"/>
      <c r="B185" s="154"/>
      <c r="C185" s="155"/>
      <c r="D185" s="156"/>
      <c r="E185" s="153"/>
      <c r="F185" s="156"/>
      <c r="G185" s="153"/>
      <c r="H185" s="153"/>
      <c r="I185" s="155"/>
      <c r="J185" s="153"/>
      <c r="K185" s="155"/>
      <c r="L185" s="155"/>
      <c r="M185" s="155"/>
      <c r="N185" s="155"/>
      <c r="O185" s="153"/>
      <c r="P185" s="153"/>
      <c r="Q185" s="153"/>
      <c r="R185" s="153"/>
      <c r="S185" s="153"/>
      <c r="T185" s="153"/>
      <c r="U185" s="153"/>
      <c r="V185" s="153"/>
      <c r="W185" s="153"/>
      <c r="X185" s="153"/>
      <c r="Y185" s="153"/>
      <c r="Z185" s="153"/>
      <c r="AA185" s="153"/>
    </row>
    <row r="186" spans="1:27" ht="11.25" customHeight="1" x14ac:dyDescent="0.25">
      <c r="A186" s="153"/>
      <c r="B186" s="154"/>
      <c r="C186" s="155"/>
      <c r="D186" s="156"/>
      <c r="E186" s="153"/>
      <c r="F186" s="156"/>
      <c r="G186" s="153"/>
      <c r="H186" s="153"/>
      <c r="I186" s="155"/>
      <c r="J186" s="153"/>
      <c r="K186" s="155"/>
      <c r="L186" s="155"/>
      <c r="M186" s="155"/>
      <c r="N186" s="155"/>
      <c r="O186" s="153"/>
      <c r="P186" s="153"/>
      <c r="Q186" s="153"/>
      <c r="R186" s="153"/>
      <c r="S186" s="153"/>
      <c r="T186" s="153"/>
      <c r="U186" s="153"/>
      <c r="V186" s="153"/>
      <c r="W186" s="153"/>
      <c r="X186" s="153"/>
      <c r="Y186" s="153"/>
      <c r="Z186" s="153"/>
      <c r="AA186" s="153"/>
    </row>
    <row r="187" spans="1:27" ht="11.25" customHeight="1" x14ac:dyDescent="0.25">
      <c r="A187" s="153"/>
      <c r="B187" s="154"/>
      <c r="C187" s="155"/>
      <c r="D187" s="156"/>
      <c r="E187" s="153"/>
      <c r="F187" s="156"/>
      <c r="G187" s="153"/>
      <c r="H187" s="153"/>
      <c r="I187" s="155"/>
      <c r="J187" s="153"/>
      <c r="K187" s="155"/>
      <c r="L187" s="155"/>
      <c r="M187" s="155"/>
      <c r="N187" s="155"/>
      <c r="O187" s="153"/>
      <c r="P187" s="153"/>
      <c r="Q187" s="153"/>
      <c r="R187" s="153"/>
      <c r="S187" s="153"/>
      <c r="T187" s="153"/>
      <c r="U187" s="153"/>
      <c r="V187" s="153"/>
      <c r="W187" s="153"/>
      <c r="X187" s="153"/>
      <c r="Y187" s="153"/>
      <c r="Z187" s="153"/>
      <c r="AA187" s="153"/>
    </row>
    <row r="188" spans="1:27" ht="11.25" customHeight="1" x14ac:dyDescent="0.25">
      <c r="A188" s="153"/>
      <c r="B188" s="154"/>
      <c r="C188" s="155"/>
      <c r="D188" s="156"/>
      <c r="E188" s="153"/>
      <c r="F188" s="156"/>
      <c r="G188" s="153"/>
      <c r="H188" s="153"/>
      <c r="I188" s="155"/>
      <c r="J188" s="153"/>
      <c r="K188" s="155"/>
      <c r="L188" s="155"/>
      <c r="M188" s="155"/>
      <c r="N188" s="155"/>
      <c r="O188" s="153"/>
      <c r="P188" s="153"/>
      <c r="Q188" s="153"/>
      <c r="R188" s="153"/>
      <c r="S188" s="153"/>
      <c r="T188" s="153"/>
      <c r="U188" s="153"/>
      <c r="V188" s="153"/>
      <c r="W188" s="153"/>
      <c r="X188" s="153"/>
      <c r="Y188" s="153"/>
      <c r="Z188" s="153"/>
      <c r="AA188" s="153"/>
    </row>
    <row r="189" spans="1:27" ht="11.25" customHeight="1" x14ac:dyDescent="0.25">
      <c r="A189" s="153"/>
      <c r="B189" s="154"/>
      <c r="C189" s="155"/>
      <c r="D189" s="156"/>
      <c r="E189" s="153"/>
      <c r="F189" s="156"/>
      <c r="G189" s="153"/>
      <c r="H189" s="153"/>
      <c r="I189" s="155"/>
      <c r="J189" s="153"/>
      <c r="K189" s="155"/>
      <c r="L189" s="155"/>
      <c r="M189" s="155"/>
      <c r="N189" s="155"/>
      <c r="O189" s="153"/>
      <c r="P189" s="153"/>
      <c r="Q189" s="153"/>
      <c r="R189" s="153"/>
      <c r="S189" s="153"/>
      <c r="T189" s="153"/>
      <c r="U189" s="153"/>
      <c r="V189" s="153"/>
      <c r="W189" s="153"/>
      <c r="X189" s="153"/>
      <c r="Y189" s="153"/>
      <c r="Z189" s="153"/>
      <c r="AA189" s="153"/>
    </row>
    <row r="190" spans="1:27" ht="11.25" customHeight="1" x14ac:dyDescent="0.25">
      <c r="A190" s="153"/>
      <c r="B190" s="154"/>
      <c r="C190" s="155"/>
      <c r="D190" s="156"/>
      <c r="E190" s="153"/>
      <c r="F190" s="156"/>
      <c r="G190" s="153"/>
      <c r="H190" s="153"/>
      <c r="I190" s="155"/>
      <c r="J190" s="153"/>
      <c r="K190" s="155"/>
      <c r="L190" s="155"/>
      <c r="M190" s="155"/>
      <c r="N190" s="155"/>
      <c r="O190" s="153"/>
      <c r="P190" s="153"/>
      <c r="Q190" s="153"/>
      <c r="R190" s="153"/>
      <c r="S190" s="153"/>
      <c r="T190" s="153"/>
      <c r="U190" s="153"/>
      <c r="V190" s="153"/>
      <c r="W190" s="153"/>
      <c r="X190" s="153"/>
      <c r="Y190" s="153"/>
      <c r="Z190" s="153"/>
      <c r="AA190" s="153"/>
    </row>
    <row r="191" spans="1:27" ht="11.25" customHeight="1" x14ac:dyDescent="0.25">
      <c r="A191" s="153"/>
      <c r="B191" s="154"/>
      <c r="C191" s="155"/>
      <c r="D191" s="156"/>
      <c r="E191" s="153"/>
      <c r="F191" s="156"/>
      <c r="G191" s="153"/>
      <c r="H191" s="153"/>
      <c r="I191" s="155"/>
      <c r="J191" s="153"/>
      <c r="K191" s="155"/>
      <c r="L191" s="155"/>
      <c r="M191" s="155"/>
      <c r="N191" s="155"/>
      <c r="O191" s="153"/>
      <c r="P191" s="153"/>
      <c r="Q191" s="153"/>
      <c r="R191" s="153"/>
      <c r="S191" s="153"/>
      <c r="T191" s="153"/>
      <c r="U191" s="153"/>
      <c r="V191" s="153"/>
      <c r="W191" s="153"/>
      <c r="X191" s="153"/>
      <c r="Y191" s="153"/>
      <c r="Z191" s="153"/>
      <c r="AA191" s="153"/>
    </row>
    <row r="192" spans="1:27" ht="11.25" customHeight="1" x14ac:dyDescent="0.25">
      <c r="A192" s="153"/>
      <c r="B192" s="154"/>
      <c r="C192" s="155"/>
      <c r="D192" s="156"/>
      <c r="E192" s="153"/>
      <c r="F192" s="156"/>
      <c r="G192" s="153"/>
      <c r="H192" s="153"/>
      <c r="I192" s="155"/>
      <c r="J192" s="153"/>
      <c r="K192" s="155"/>
      <c r="L192" s="155"/>
      <c r="M192" s="155"/>
      <c r="N192" s="155"/>
      <c r="O192" s="153"/>
      <c r="P192" s="153"/>
      <c r="Q192" s="153"/>
      <c r="R192" s="153"/>
      <c r="S192" s="153"/>
      <c r="T192" s="153"/>
      <c r="U192" s="153"/>
      <c r="V192" s="153"/>
      <c r="W192" s="153"/>
      <c r="X192" s="153"/>
      <c r="Y192" s="153"/>
      <c r="Z192" s="153"/>
      <c r="AA192" s="153"/>
    </row>
    <row r="193" spans="1:27" ht="11.25" customHeight="1" x14ac:dyDescent="0.25">
      <c r="A193" s="153"/>
      <c r="B193" s="154"/>
      <c r="C193" s="155"/>
      <c r="D193" s="156"/>
      <c r="E193" s="153"/>
      <c r="F193" s="156"/>
      <c r="G193" s="153"/>
      <c r="H193" s="153"/>
      <c r="I193" s="155"/>
      <c r="J193" s="153"/>
      <c r="K193" s="155"/>
      <c r="L193" s="155"/>
      <c r="M193" s="155"/>
      <c r="N193" s="155"/>
      <c r="O193" s="153"/>
      <c r="P193" s="153"/>
      <c r="Q193" s="153"/>
      <c r="R193" s="153"/>
      <c r="S193" s="153"/>
      <c r="T193" s="153"/>
      <c r="U193" s="153"/>
      <c r="V193" s="153"/>
      <c r="W193" s="153"/>
      <c r="X193" s="153"/>
      <c r="Y193" s="153"/>
      <c r="Z193" s="153"/>
      <c r="AA193" s="153"/>
    </row>
    <row r="194" spans="1:27" ht="11.25" customHeight="1" x14ac:dyDescent="0.25">
      <c r="A194" s="153"/>
      <c r="B194" s="154"/>
      <c r="C194" s="155"/>
      <c r="D194" s="156"/>
      <c r="E194" s="153"/>
      <c r="F194" s="156"/>
      <c r="G194" s="153"/>
      <c r="H194" s="153"/>
      <c r="I194" s="155"/>
      <c r="J194" s="153"/>
      <c r="K194" s="155"/>
      <c r="L194" s="155"/>
      <c r="M194" s="155"/>
      <c r="N194" s="155"/>
      <c r="O194" s="153"/>
      <c r="P194" s="153"/>
      <c r="Q194" s="153"/>
      <c r="R194" s="153"/>
      <c r="S194" s="153"/>
      <c r="T194" s="153"/>
      <c r="U194" s="153"/>
      <c r="V194" s="153"/>
      <c r="W194" s="153"/>
      <c r="X194" s="153"/>
      <c r="Y194" s="153"/>
      <c r="Z194" s="153"/>
      <c r="AA194" s="153"/>
    </row>
    <row r="195" spans="1:27" ht="11.25" customHeight="1" x14ac:dyDescent="0.25">
      <c r="A195" s="153"/>
      <c r="B195" s="154"/>
      <c r="C195" s="155"/>
      <c r="D195" s="156"/>
      <c r="E195" s="153"/>
      <c r="F195" s="156"/>
      <c r="G195" s="153"/>
      <c r="H195" s="153"/>
      <c r="I195" s="155"/>
      <c r="J195" s="153"/>
      <c r="K195" s="155"/>
      <c r="L195" s="155"/>
      <c r="M195" s="155"/>
      <c r="N195" s="155"/>
      <c r="O195" s="153"/>
      <c r="P195" s="153"/>
      <c r="Q195" s="153"/>
      <c r="R195" s="153"/>
      <c r="S195" s="153"/>
      <c r="T195" s="153"/>
      <c r="U195" s="153"/>
      <c r="V195" s="153"/>
      <c r="W195" s="153"/>
      <c r="X195" s="153"/>
      <c r="Y195" s="153"/>
      <c r="Z195" s="153"/>
      <c r="AA195" s="153"/>
    </row>
    <row r="196" spans="1:27" ht="11.25" customHeight="1" x14ac:dyDescent="0.25">
      <c r="A196" s="153"/>
      <c r="B196" s="154"/>
      <c r="C196" s="155"/>
      <c r="D196" s="156"/>
      <c r="E196" s="153"/>
      <c r="F196" s="156"/>
      <c r="G196" s="153"/>
      <c r="H196" s="153"/>
      <c r="I196" s="155"/>
      <c r="J196" s="153"/>
      <c r="K196" s="155"/>
      <c r="L196" s="155"/>
      <c r="M196" s="155"/>
      <c r="N196" s="155"/>
      <c r="O196" s="153"/>
      <c r="P196" s="153"/>
      <c r="Q196" s="153"/>
      <c r="R196" s="153"/>
      <c r="S196" s="153"/>
      <c r="T196" s="153"/>
      <c r="U196" s="153"/>
      <c r="V196" s="153"/>
      <c r="W196" s="153"/>
      <c r="X196" s="153"/>
      <c r="Y196" s="153"/>
      <c r="Z196" s="153"/>
      <c r="AA196" s="153"/>
    </row>
    <row r="197" spans="1:27" ht="11.25" customHeight="1" x14ac:dyDescent="0.25">
      <c r="A197" s="153"/>
      <c r="B197" s="154"/>
      <c r="C197" s="155"/>
      <c r="D197" s="156"/>
      <c r="E197" s="153"/>
      <c r="F197" s="156"/>
      <c r="G197" s="153"/>
      <c r="H197" s="153"/>
      <c r="I197" s="155"/>
      <c r="J197" s="153"/>
      <c r="K197" s="155"/>
      <c r="L197" s="155"/>
      <c r="M197" s="155"/>
      <c r="N197" s="155"/>
      <c r="O197" s="153"/>
      <c r="P197" s="153"/>
      <c r="Q197" s="153"/>
      <c r="R197" s="153"/>
      <c r="S197" s="153"/>
      <c r="T197" s="153"/>
      <c r="U197" s="153"/>
      <c r="V197" s="153"/>
      <c r="W197" s="153"/>
      <c r="X197" s="153"/>
      <c r="Y197" s="153"/>
      <c r="Z197" s="153"/>
      <c r="AA197" s="153"/>
    </row>
    <row r="198" spans="1:27" ht="11.25" customHeight="1" x14ac:dyDescent="0.25">
      <c r="A198" s="153"/>
      <c r="B198" s="154"/>
      <c r="C198" s="155"/>
      <c r="D198" s="156"/>
      <c r="E198" s="153"/>
      <c r="F198" s="156"/>
      <c r="G198" s="153"/>
      <c r="H198" s="153"/>
      <c r="I198" s="155"/>
      <c r="J198" s="153"/>
      <c r="K198" s="155"/>
      <c r="L198" s="155"/>
      <c r="M198" s="155"/>
      <c r="N198" s="155"/>
      <c r="O198" s="153"/>
      <c r="P198" s="153"/>
      <c r="Q198" s="153"/>
      <c r="R198" s="153"/>
      <c r="S198" s="153"/>
      <c r="T198" s="153"/>
      <c r="U198" s="153"/>
      <c r="V198" s="153"/>
      <c r="W198" s="153"/>
      <c r="X198" s="153"/>
      <c r="Y198" s="153"/>
      <c r="Z198" s="153"/>
      <c r="AA198" s="153"/>
    </row>
    <row r="199" spans="1:27" ht="11.25" customHeight="1" x14ac:dyDescent="0.25">
      <c r="A199" s="153"/>
      <c r="B199" s="154"/>
      <c r="C199" s="155"/>
      <c r="D199" s="156"/>
      <c r="E199" s="153"/>
      <c r="F199" s="156"/>
      <c r="G199" s="153"/>
      <c r="H199" s="153"/>
      <c r="I199" s="155"/>
      <c r="J199" s="153"/>
      <c r="K199" s="155"/>
      <c r="L199" s="155"/>
      <c r="M199" s="155"/>
      <c r="N199" s="155"/>
      <c r="O199" s="153"/>
      <c r="P199" s="153"/>
      <c r="Q199" s="153"/>
      <c r="R199" s="153"/>
      <c r="S199" s="153"/>
      <c r="T199" s="153"/>
      <c r="U199" s="153"/>
      <c r="V199" s="153"/>
      <c r="W199" s="153"/>
      <c r="X199" s="153"/>
      <c r="Y199" s="153"/>
      <c r="Z199" s="153"/>
      <c r="AA199" s="153"/>
    </row>
    <row r="200" spans="1:27" ht="11.25" customHeight="1" x14ac:dyDescent="0.25">
      <c r="A200" s="153"/>
      <c r="B200" s="154"/>
      <c r="C200" s="155"/>
      <c r="D200" s="156"/>
      <c r="E200" s="153"/>
      <c r="F200" s="156"/>
      <c r="G200" s="153"/>
      <c r="H200" s="153"/>
      <c r="I200" s="155"/>
      <c r="J200" s="153"/>
      <c r="K200" s="155"/>
      <c r="L200" s="155"/>
      <c r="M200" s="155"/>
      <c r="N200" s="155"/>
      <c r="O200" s="153"/>
      <c r="P200" s="153"/>
      <c r="Q200" s="153"/>
      <c r="R200" s="153"/>
      <c r="S200" s="153"/>
      <c r="T200" s="153"/>
      <c r="U200" s="153"/>
      <c r="V200" s="153"/>
      <c r="W200" s="153"/>
      <c r="X200" s="153"/>
      <c r="Y200" s="153"/>
      <c r="Z200" s="153"/>
      <c r="AA200" s="153"/>
    </row>
    <row r="201" spans="1:27" ht="11.25" customHeight="1" x14ac:dyDescent="0.25">
      <c r="A201" s="153"/>
      <c r="B201" s="154"/>
      <c r="C201" s="155"/>
      <c r="D201" s="156"/>
      <c r="E201" s="153"/>
      <c r="F201" s="156"/>
      <c r="G201" s="153"/>
      <c r="H201" s="153"/>
      <c r="I201" s="155"/>
      <c r="J201" s="153"/>
      <c r="K201" s="155"/>
      <c r="L201" s="155"/>
      <c r="M201" s="155"/>
      <c r="N201" s="155"/>
      <c r="O201" s="153"/>
      <c r="P201" s="153"/>
      <c r="Q201" s="153"/>
      <c r="R201" s="153"/>
      <c r="S201" s="153"/>
      <c r="T201" s="153"/>
      <c r="U201" s="153"/>
      <c r="V201" s="153"/>
      <c r="W201" s="153"/>
      <c r="X201" s="153"/>
      <c r="Y201" s="153"/>
      <c r="Z201" s="153"/>
      <c r="AA201" s="153"/>
    </row>
    <row r="202" spans="1:27" ht="11.25" customHeight="1" x14ac:dyDescent="0.25">
      <c r="A202" s="153"/>
      <c r="B202" s="154"/>
      <c r="C202" s="155"/>
      <c r="D202" s="156"/>
      <c r="E202" s="153"/>
      <c r="F202" s="156"/>
      <c r="G202" s="153"/>
      <c r="H202" s="153"/>
      <c r="I202" s="155"/>
      <c r="J202" s="153"/>
      <c r="K202" s="155"/>
      <c r="L202" s="155"/>
      <c r="M202" s="155"/>
      <c r="N202" s="155"/>
      <c r="O202" s="153"/>
      <c r="P202" s="153"/>
      <c r="Q202" s="153"/>
      <c r="R202" s="153"/>
      <c r="S202" s="153"/>
      <c r="T202" s="153"/>
      <c r="U202" s="153"/>
      <c r="V202" s="153"/>
      <c r="W202" s="153"/>
      <c r="X202" s="153"/>
      <c r="Y202" s="153"/>
      <c r="Z202" s="153"/>
      <c r="AA202" s="153"/>
    </row>
    <row r="203" spans="1:27" ht="11.25" customHeight="1" x14ac:dyDescent="0.25">
      <c r="A203" s="153"/>
      <c r="B203" s="154"/>
      <c r="C203" s="155"/>
      <c r="D203" s="156"/>
      <c r="E203" s="153"/>
      <c r="F203" s="156"/>
      <c r="G203" s="153"/>
      <c r="H203" s="153"/>
      <c r="I203" s="155"/>
      <c r="J203" s="153"/>
      <c r="K203" s="155"/>
      <c r="L203" s="155"/>
      <c r="M203" s="155"/>
      <c r="N203" s="155"/>
      <c r="O203" s="153"/>
      <c r="P203" s="153"/>
      <c r="Q203" s="153"/>
      <c r="R203" s="153"/>
      <c r="S203" s="153"/>
      <c r="T203" s="153"/>
      <c r="U203" s="153"/>
      <c r="V203" s="153"/>
      <c r="W203" s="153"/>
      <c r="X203" s="153"/>
      <c r="Y203" s="153"/>
      <c r="Z203" s="153"/>
      <c r="AA203" s="153"/>
    </row>
    <row r="204" spans="1:27" ht="11.25" customHeight="1" x14ac:dyDescent="0.25">
      <c r="A204" s="153"/>
      <c r="B204" s="154"/>
      <c r="C204" s="155"/>
      <c r="D204" s="156"/>
      <c r="E204" s="153"/>
      <c r="F204" s="156"/>
      <c r="G204" s="153"/>
      <c r="H204" s="153"/>
      <c r="I204" s="155"/>
      <c r="J204" s="153"/>
      <c r="K204" s="155"/>
      <c r="L204" s="155"/>
      <c r="M204" s="155"/>
      <c r="N204" s="155"/>
      <c r="O204" s="153"/>
      <c r="P204" s="153"/>
      <c r="Q204" s="153"/>
      <c r="R204" s="153"/>
      <c r="S204" s="153"/>
      <c r="T204" s="153"/>
      <c r="U204" s="153"/>
      <c r="V204" s="153"/>
      <c r="W204" s="153"/>
      <c r="X204" s="153"/>
      <c r="Y204" s="153"/>
      <c r="Z204" s="153"/>
      <c r="AA204" s="153"/>
    </row>
    <row r="205" spans="1:27" ht="11.25" customHeight="1" x14ac:dyDescent="0.25">
      <c r="A205" s="153"/>
      <c r="B205" s="154"/>
      <c r="C205" s="155"/>
      <c r="D205" s="156"/>
      <c r="E205" s="153"/>
      <c r="F205" s="156"/>
      <c r="G205" s="153"/>
      <c r="H205" s="153"/>
      <c r="I205" s="155"/>
      <c r="J205" s="153"/>
      <c r="K205" s="155"/>
      <c r="L205" s="155"/>
      <c r="M205" s="155"/>
      <c r="N205" s="155"/>
      <c r="O205" s="153"/>
      <c r="P205" s="153"/>
      <c r="Q205" s="153"/>
      <c r="R205" s="153"/>
      <c r="S205" s="153"/>
      <c r="T205" s="153"/>
      <c r="U205" s="153"/>
      <c r="V205" s="153"/>
      <c r="W205" s="153"/>
      <c r="X205" s="153"/>
      <c r="Y205" s="153"/>
      <c r="Z205" s="153"/>
      <c r="AA205" s="153"/>
    </row>
    <row r="206" spans="1:27" ht="11.25" customHeight="1" x14ac:dyDescent="0.25">
      <c r="A206" s="153"/>
      <c r="B206" s="154"/>
      <c r="C206" s="155"/>
      <c r="D206" s="156"/>
      <c r="E206" s="153"/>
      <c r="F206" s="156"/>
      <c r="G206" s="153"/>
      <c r="H206" s="153"/>
      <c r="I206" s="155"/>
      <c r="J206" s="153"/>
      <c r="K206" s="155"/>
      <c r="L206" s="155"/>
      <c r="M206" s="155"/>
      <c r="N206" s="155"/>
      <c r="O206" s="153"/>
      <c r="P206" s="153"/>
      <c r="Q206" s="153"/>
      <c r="R206" s="153"/>
      <c r="S206" s="153"/>
      <c r="T206" s="153"/>
      <c r="U206" s="153"/>
      <c r="V206" s="153"/>
      <c r="W206" s="153"/>
      <c r="X206" s="153"/>
      <c r="Y206" s="153"/>
      <c r="Z206" s="153"/>
      <c r="AA206" s="153"/>
    </row>
    <row r="207" spans="1:27" ht="11.25" customHeight="1" x14ac:dyDescent="0.25">
      <c r="A207" s="153"/>
      <c r="B207" s="154"/>
      <c r="C207" s="155"/>
      <c r="D207" s="156"/>
      <c r="E207" s="153"/>
      <c r="F207" s="156"/>
      <c r="G207" s="153"/>
      <c r="H207" s="153"/>
      <c r="I207" s="155"/>
      <c r="J207" s="153"/>
      <c r="K207" s="155"/>
      <c r="L207" s="155"/>
      <c r="M207" s="155"/>
      <c r="N207" s="155"/>
      <c r="O207" s="153"/>
      <c r="P207" s="153"/>
      <c r="Q207" s="153"/>
      <c r="R207" s="153"/>
      <c r="S207" s="153"/>
      <c r="T207" s="153"/>
      <c r="U207" s="153"/>
      <c r="V207" s="153"/>
      <c r="W207" s="153"/>
      <c r="X207" s="153"/>
      <c r="Y207" s="153"/>
      <c r="Z207" s="153"/>
      <c r="AA207" s="153"/>
    </row>
    <row r="208" spans="1:27" ht="11.25" customHeight="1" x14ac:dyDescent="0.25">
      <c r="A208" s="153"/>
      <c r="B208" s="154"/>
      <c r="C208" s="155"/>
      <c r="D208" s="156"/>
      <c r="E208" s="153"/>
      <c r="F208" s="156"/>
      <c r="G208" s="153"/>
      <c r="H208" s="153"/>
      <c r="I208" s="155"/>
      <c r="J208" s="153"/>
      <c r="K208" s="155"/>
      <c r="L208" s="155"/>
      <c r="M208" s="155"/>
      <c r="N208" s="155"/>
      <c r="O208" s="153"/>
      <c r="P208" s="153"/>
      <c r="Q208" s="153"/>
      <c r="R208" s="153"/>
      <c r="S208" s="153"/>
      <c r="T208" s="153"/>
      <c r="U208" s="153"/>
      <c r="V208" s="153"/>
      <c r="W208" s="153"/>
      <c r="X208" s="153"/>
      <c r="Y208" s="153"/>
      <c r="Z208" s="153"/>
      <c r="AA208" s="153"/>
    </row>
    <row r="209" spans="1:27" ht="11.25" customHeight="1" x14ac:dyDescent="0.25">
      <c r="A209" s="153"/>
      <c r="B209" s="154"/>
      <c r="C209" s="155"/>
      <c r="D209" s="156"/>
      <c r="E209" s="153"/>
      <c r="F209" s="156"/>
      <c r="G209" s="153"/>
      <c r="H209" s="153"/>
      <c r="I209" s="155"/>
      <c r="J209" s="153"/>
      <c r="K209" s="155"/>
      <c r="L209" s="155"/>
      <c r="M209" s="155"/>
      <c r="N209" s="155"/>
      <c r="O209" s="153"/>
      <c r="P209" s="153"/>
      <c r="Q209" s="153"/>
      <c r="R209" s="153"/>
      <c r="S209" s="153"/>
      <c r="T209" s="153"/>
      <c r="U209" s="153"/>
      <c r="V209" s="153"/>
      <c r="W209" s="153"/>
      <c r="X209" s="153"/>
      <c r="Y209" s="153"/>
      <c r="Z209" s="153"/>
      <c r="AA209" s="153"/>
    </row>
    <row r="210" spans="1:27" ht="11.25" customHeight="1" x14ac:dyDescent="0.25">
      <c r="A210" s="153"/>
      <c r="B210" s="154"/>
      <c r="C210" s="155"/>
      <c r="D210" s="156"/>
      <c r="E210" s="153"/>
      <c r="F210" s="156"/>
      <c r="G210" s="153"/>
      <c r="H210" s="153"/>
      <c r="I210" s="155"/>
      <c r="J210" s="153"/>
      <c r="K210" s="155"/>
      <c r="L210" s="155"/>
      <c r="M210" s="155"/>
      <c r="N210" s="155"/>
      <c r="O210" s="153"/>
      <c r="P210" s="153"/>
      <c r="Q210" s="153"/>
      <c r="R210" s="153"/>
      <c r="S210" s="153"/>
      <c r="T210" s="153"/>
      <c r="U210" s="153"/>
      <c r="V210" s="153"/>
      <c r="W210" s="153"/>
      <c r="X210" s="153"/>
      <c r="Y210" s="153"/>
      <c r="Z210" s="153"/>
      <c r="AA210" s="153"/>
    </row>
    <row r="211" spans="1:27" ht="11.25" customHeight="1" x14ac:dyDescent="0.25">
      <c r="A211" s="153"/>
      <c r="B211" s="154"/>
      <c r="C211" s="155"/>
      <c r="D211" s="156"/>
      <c r="E211" s="153"/>
      <c r="F211" s="156"/>
      <c r="G211" s="153"/>
      <c r="H211" s="153"/>
      <c r="I211" s="155"/>
      <c r="J211" s="153"/>
      <c r="K211" s="155"/>
      <c r="L211" s="155"/>
      <c r="M211" s="155"/>
      <c r="N211" s="155"/>
      <c r="O211" s="153"/>
      <c r="P211" s="153"/>
      <c r="Q211" s="153"/>
      <c r="R211" s="153"/>
      <c r="S211" s="153"/>
      <c r="T211" s="153"/>
      <c r="U211" s="153"/>
      <c r="V211" s="153"/>
      <c r="W211" s="153"/>
      <c r="X211" s="153"/>
      <c r="Y211" s="153"/>
      <c r="Z211" s="153"/>
      <c r="AA211" s="153"/>
    </row>
    <row r="212" spans="1:27" ht="11.25" customHeight="1" x14ac:dyDescent="0.25">
      <c r="A212" s="153"/>
      <c r="B212" s="154"/>
      <c r="C212" s="155"/>
      <c r="D212" s="156"/>
      <c r="E212" s="153"/>
      <c r="F212" s="156"/>
      <c r="G212" s="153"/>
      <c r="H212" s="153"/>
      <c r="I212" s="155"/>
      <c r="J212" s="153"/>
      <c r="K212" s="155"/>
      <c r="L212" s="155"/>
      <c r="M212" s="155"/>
      <c r="N212" s="155"/>
      <c r="O212" s="153"/>
      <c r="P212" s="153"/>
      <c r="Q212" s="153"/>
      <c r="R212" s="153"/>
      <c r="S212" s="153"/>
      <c r="T212" s="153"/>
      <c r="U212" s="153"/>
      <c r="V212" s="153"/>
      <c r="W212" s="153"/>
      <c r="X212" s="153"/>
      <c r="Y212" s="153"/>
      <c r="Z212" s="153"/>
      <c r="AA212" s="153"/>
    </row>
    <row r="213" spans="1:27" ht="11.25" customHeight="1" x14ac:dyDescent="0.25">
      <c r="A213" s="153"/>
      <c r="B213" s="154"/>
      <c r="C213" s="155"/>
      <c r="D213" s="156"/>
      <c r="E213" s="153"/>
      <c r="F213" s="156"/>
      <c r="G213" s="153"/>
      <c r="H213" s="153"/>
      <c r="I213" s="155"/>
      <c r="J213" s="153"/>
      <c r="K213" s="155"/>
      <c r="L213" s="155"/>
      <c r="M213" s="155"/>
      <c r="N213" s="155"/>
      <c r="O213" s="153"/>
      <c r="P213" s="153"/>
      <c r="Q213" s="153"/>
      <c r="R213" s="153"/>
      <c r="S213" s="153"/>
      <c r="T213" s="153"/>
      <c r="U213" s="153"/>
      <c r="V213" s="153"/>
      <c r="W213" s="153"/>
      <c r="X213" s="153"/>
      <c r="Y213" s="153"/>
      <c r="Z213" s="153"/>
      <c r="AA213" s="153"/>
    </row>
    <row r="214" spans="1:27" ht="11.25" customHeight="1" x14ac:dyDescent="0.25">
      <c r="A214" s="153"/>
      <c r="B214" s="154"/>
      <c r="C214" s="155"/>
      <c r="D214" s="156"/>
      <c r="E214" s="153"/>
      <c r="F214" s="156"/>
      <c r="G214" s="153"/>
      <c r="H214" s="153"/>
      <c r="I214" s="155"/>
      <c r="J214" s="153"/>
      <c r="K214" s="155"/>
      <c r="L214" s="155"/>
      <c r="M214" s="155"/>
      <c r="N214" s="155"/>
      <c r="O214" s="153"/>
      <c r="P214" s="153"/>
      <c r="Q214" s="153"/>
      <c r="R214" s="153"/>
      <c r="S214" s="153"/>
      <c r="T214" s="153"/>
      <c r="U214" s="153"/>
      <c r="V214" s="153"/>
      <c r="W214" s="153"/>
      <c r="X214" s="153"/>
      <c r="Y214" s="153"/>
      <c r="Z214" s="153"/>
      <c r="AA214" s="153"/>
    </row>
    <row r="215" spans="1:27" ht="11.25" customHeight="1" x14ac:dyDescent="0.25">
      <c r="A215" s="153"/>
      <c r="B215" s="154"/>
      <c r="C215" s="155"/>
      <c r="D215" s="156"/>
      <c r="E215" s="153"/>
      <c r="F215" s="156"/>
      <c r="G215" s="153"/>
      <c r="H215" s="153"/>
      <c r="I215" s="155"/>
      <c r="J215" s="153"/>
      <c r="K215" s="155"/>
      <c r="L215" s="155"/>
      <c r="M215" s="155"/>
      <c r="N215" s="155"/>
      <c r="O215" s="153"/>
      <c r="P215" s="153"/>
      <c r="Q215" s="153"/>
      <c r="R215" s="153"/>
      <c r="S215" s="153"/>
      <c r="T215" s="153"/>
      <c r="U215" s="153"/>
      <c r="V215" s="153"/>
      <c r="W215" s="153"/>
      <c r="X215" s="153"/>
      <c r="Y215" s="153"/>
      <c r="Z215" s="153"/>
      <c r="AA215" s="153"/>
    </row>
    <row r="216" spans="1:27" ht="11.25" customHeight="1" x14ac:dyDescent="0.25">
      <c r="A216" s="153"/>
      <c r="B216" s="154"/>
      <c r="C216" s="155"/>
      <c r="D216" s="156"/>
      <c r="E216" s="153"/>
      <c r="F216" s="156"/>
      <c r="G216" s="153"/>
      <c r="H216" s="153"/>
      <c r="I216" s="155"/>
      <c r="J216" s="153"/>
      <c r="K216" s="155"/>
      <c r="L216" s="155"/>
      <c r="M216" s="155"/>
      <c r="N216" s="155"/>
      <c r="O216" s="153"/>
      <c r="P216" s="153"/>
      <c r="Q216" s="153"/>
      <c r="R216" s="153"/>
      <c r="S216" s="153"/>
      <c r="T216" s="153"/>
      <c r="U216" s="153"/>
      <c r="V216" s="153"/>
      <c r="W216" s="153"/>
      <c r="X216" s="153"/>
      <c r="Y216" s="153"/>
      <c r="Z216" s="153"/>
      <c r="AA216" s="153"/>
    </row>
    <row r="217" spans="1:27" ht="11.25" customHeight="1" x14ac:dyDescent="0.25">
      <c r="A217" s="153"/>
      <c r="B217" s="154"/>
      <c r="C217" s="155"/>
      <c r="D217" s="156"/>
      <c r="E217" s="153"/>
      <c r="F217" s="156"/>
      <c r="G217" s="153"/>
      <c r="H217" s="153"/>
      <c r="I217" s="155"/>
      <c r="J217" s="153"/>
      <c r="K217" s="155"/>
      <c r="L217" s="155"/>
      <c r="M217" s="155"/>
      <c r="N217" s="155"/>
      <c r="O217" s="153"/>
      <c r="P217" s="153"/>
      <c r="Q217" s="153"/>
      <c r="R217" s="153"/>
      <c r="S217" s="153"/>
      <c r="T217" s="153"/>
      <c r="U217" s="153"/>
      <c r="V217" s="153"/>
      <c r="W217" s="153"/>
      <c r="X217" s="153"/>
      <c r="Y217" s="153"/>
      <c r="Z217" s="153"/>
      <c r="AA217" s="153"/>
    </row>
    <row r="218" spans="1:27" ht="15.75" customHeight="1" x14ac:dyDescent="0.25">
      <c r="K218" s="208"/>
      <c r="L218" s="208"/>
      <c r="M218" s="208"/>
      <c r="N218" s="208"/>
    </row>
    <row r="219" spans="1:27" ht="15.75" customHeight="1" x14ac:dyDescent="0.25">
      <c r="K219" s="208"/>
      <c r="L219" s="208"/>
      <c r="M219" s="208"/>
      <c r="N219" s="208"/>
    </row>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4">
    <mergeCell ref="A1:J1"/>
    <mergeCell ref="K1:W1"/>
    <mergeCell ref="X1:Y1"/>
    <mergeCell ref="Z1:AB1"/>
  </mergeCells>
  <conditionalFormatting sqref="Z3:Z6">
    <cfRule type="containsText" dxfId="32" priority="1" operator="containsText" text="NO">
      <formula>NOT(ISERROR(SEARCH(("NO"),(Z3))))</formula>
    </cfRule>
    <cfRule type="containsText" dxfId="31" priority="2" operator="containsText" text="SI">
      <formula>NOT(ISERROR(SEARCH(("SI"),(Z3))))</formula>
    </cfRule>
    <cfRule type="containsText" dxfId="30" priority="3" operator="containsText" text="Medición inadecuada">
      <formula>NOT(ISERROR(SEARCH(("Medición inadecuada"),(Z3))))</formula>
    </cfRule>
  </conditionalFormatting>
  <hyperlinks>
    <hyperlink ref="W3" r:id="rId1" xr:uid="{00000000-0004-0000-0900-000000000000}"/>
    <hyperlink ref="W4" r:id="rId2" xr:uid="{00000000-0004-0000-0900-000001000000}"/>
    <hyperlink ref="W5" r:id="rId3" xr:uid="{00000000-0004-0000-0900-000002000000}"/>
    <hyperlink ref="W6" r:id="rId4" xr:uid="{00000000-0004-0000-0900-000003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900-000000000000}">
          <x14:formula1>
            <xm:f>Listados!$D$2:$D$5</xm:f>
          </x14:formula1>
          <xm:sqref>E3:E6</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900-000001000000}">
          <x14:formula1>
            <xm:f>Listados!$F$2:$F$5</xm:f>
          </x14:formula1>
          <xm:sqref>Z3:Z6</xm:sqref>
        </x14:dataValidation>
        <x14:dataValidation type="list" allowBlank="1" showErrorMessage="1" xr:uid="{00000000-0002-0000-0900-000002000000}">
          <x14:formula1>
            <xm:f>Listados!$A$2:$A$18</xm:f>
          </x14:formula1>
          <xm:sqref>A3:A6</xm:sqref>
        </x14:dataValidation>
        <x14:dataValidation type="list" allowBlank="1" showErrorMessage="1" xr:uid="{00000000-0002-0000-0900-000003000000}">
          <x14:formula1>
            <xm:f>Listados!$B$2:$B$30</xm:f>
          </x14:formula1>
          <xm:sqref>B3:B6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990"/>
  <sheetViews>
    <sheetView topLeftCell="I1" workbookViewId="0">
      <pane ySplit="2" topLeftCell="A6" activePane="bottomLeft" state="frozen"/>
      <selection pane="bottomLeft" activeCell="Y6" sqref="Y6"/>
    </sheetView>
  </sheetViews>
  <sheetFormatPr baseColWidth="10" defaultColWidth="10.08984375" defaultRowHeight="15" customHeight="1" x14ac:dyDescent="0.25"/>
  <cols>
    <col min="1" max="1" width="13.08984375" customWidth="1"/>
    <col min="2" max="2" width="13.90625" customWidth="1"/>
    <col min="3" max="3" width="15.36328125" customWidth="1"/>
    <col min="4" max="4" width="27.08984375" customWidth="1"/>
    <col min="5" max="5" width="11.453125" customWidth="1"/>
    <col min="6" max="6" width="28.6328125" customWidth="1"/>
    <col min="7" max="8" width="9" customWidth="1"/>
    <col min="9" max="9" width="14.453125" customWidth="1"/>
    <col min="10" max="10" width="19" customWidth="1"/>
    <col min="11" max="12" width="3.08984375" customWidth="1"/>
    <col min="13" max="13" width="4.90625" customWidth="1"/>
    <col min="14" max="14" width="4.453125" customWidth="1"/>
    <col min="15" max="15" width="3.08984375" customWidth="1"/>
    <col min="16" max="16" width="4.1796875" customWidth="1"/>
    <col min="17" max="20" width="3.08984375" customWidth="1"/>
    <col min="21" max="21" width="3.81640625" customWidth="1"/>
    <col min="22" max="22" width="3.08984375" customWidth="1"/>
    <col min="23" max="23" width="17" customWidth="1"/>
    <col min="24" max="24" width="11.1796875" customWidth="1"/>
    <col min="25" max="25" width="44.1796875" customWidth="1"/>
    <col min="26" max="26" width="10.54296875" customWidth="1"/>
    <col min="27" max="27" width="12.36328125" customWidth="1"/>
    <col min="28" max="28" width="32" customWidth="1"/>
  </cols>
  <sheetData>
    <row r="1" spans="1:28" ht="40.5" customHeight="1" x14ac:dyDescent="0.25">
      <c r="A1" s="590" t="s">
        <v>594</v>
      </c>
      <c r="B1" s="569"/>
      <c r="C1" s="569"/>
      <c r="D1" s="569"/>
      <c r="E1" s="569"/>
      <c r="F1" s="569"/>
      <c r="G1" s="569"/>
      <c r="H1" s="569"/>
      <c r="I1" s="569"/>
      <c r="J1" s="570"/>
      <c r="K1" s="571" t="s">
        <v>595</v>
      </c>
      <c r="L1" s="572"/>
      <c r="M1" s="572"/>
      <c r="N1" s="572"/>
      <c r="O1" s="572"/>
      <c r="P1" s="572"/>
      <c r="Q1" s="572"/>
      <c r="R1" s="572"/>
      <c r="S1" s="572"/>
      <c r="T1" s="572"/>
      <c r="U1" s="572"/>
      <c r="V1" s="572"/>
      <c r="W1" s="573"/>
      <c r="X1" s="578" t="s">
        <v>109</v>
      </c>
      <c r="Y1" s="579"/>
      <c r="Z1" s="591" t="s">
        <v>110</v>
      </c>
      <c r="AA1" s="572"/>
      <c r="AB1" s="579"/>
    </row>
    <row r="2" spans="1:28" ht="102" customHeight="1" x14ac:dyDescent="0.25">
      <c r="A2" s="36" t="s">
        <v>76</v>
      </c>
      <c r="B2" s="36" t="s">
        <v>493</v>
      </c>
      <c r="C2" s="36" t="s">
        <v>112</v>
      </c>
      <c r="D2" s="36" t="s">
        <v>113</v>
      </c>
      <c r="E2" s="36" t="s">
        <v>114</v>
      </c>
      <c r="F2" s="36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321" t="s">
        <v>131</v>
      </c>
      <c r="W2" s="245" t="s">
        <v>132</v>
      </c>
      <c r="X2" s="246" t="s">
        <v>134</v>
      </c>
      <c r="Y2" s="247" t="s">
        <v>762</v>
      </c>
      <c r="Z2" s="367" t="s">
        <v>133</v>
      </c>
      <c r="AA2" s="368" t="s">
        <v>134</v>
      </c>
      <c r="AB2" s="369" t="s">
        <v>135</v>
      </c>
    </row>
    <row r="3" spans="1:28" ht="255.75" customHeight="1" x14ac:dyDescent="0.25">
      <c r="A3" s="370" t="s">
        <v>40</v>
      </c>
      <c r="B3" s="346" t="s">
        <v>74</v>
      </c>
      <c r="C3" s="371" t="s">
        <v>434</v>
      </c>
      <c r="D3" s="346" t="s">
        <v>763</v>
      </c>
      <c r="E3" s="372" t="s">
        <v>14</v>
      </c>
      <c r="F3" s="346" t="s">
        <v>764</v>
      </c>
      <c r="G3" s="371" t="s">
        <v>139</v>
      </c>
      <c r="H3" s="371" t="s">
        <v>765</v>
      </c>
      <c r="I3" s="371" t="s">
        <v>766</v>
      </c>
      <c r="J3" s="373" t="s">
        <v>767</v>
      </c>
      <c r="K3" s="374"/>
      <c r="L3" s="374"/>
      <c r="M3" s="374"/>
      <c r="N3" s="375">
        <v>0.32179999999999997</v>
      </c>
      <c r="O3" s="374"/>
      <c r="P3" s="374"/>
      <c r="Q3" s="374"/>
      <c r="R3" s="376">
        <f>N3+31.82%</f>
        <v>0.6399999999999999</v>
      </c>
      <c r="S3" s="374"/>
      <c r="T3" s="374"/>
      <c r="U3" s="374"/>
      <c r="V3" s="377">
        <f>R3+26.73%</f>
        <v>0.90729999999999988</v>
      </c>
      <c r="W3" s="378" t="s">
        <v>768</v>
      </c>
      <c r="X3" s="379">
        <v>46022</v>
      </c>
      <c r="Y3" s="87" t="s">
        <v>769</v>
      </c>
      <c r="Z3" s="258" t="s">
        <v>27</v>
      </c>
      <c r="AA3" s="380">
        <v>46044</v>
      </c>
      <c r="AB3" s="43" t="s">
        <v>770</v>
      </c>
    </row>
    <row r="4" spans="1:28" ht="156" customHeight="1" x14ac:dyDescent="0.25">
      <c r="A4" s="236" t="s">
        <v>40</v>
      </c>
      <c r="B4" s="237" t="s">
        <v>74</v>
      </c>
      <c r="C4" s="381" t="s">
        <v>438</v>
      </c>
      <c r="D4" s="237" t="s">
        <v>439</v>
      </c>
      <c r="E4" s="381" t="s">
        <v>14</v>
      </c>
      <c r="F4" s="237" t="s">
        <v>771</v>
      </c>
      <c r="G4" s="381" t="s">
        <v>139</v>
      </c>
      <c r="H4" s="381" t="s">
        <v>772</v>
      </c>
      <c r="I4" s="381" t="s">
        <v>773</v>
      </c>
      <c r="J4" s="382" t="s">
        <v>437</v>
      </c>
      <c r="K4" s="383"/>
      <c r="L4" s="383"/>
      <c r="M4" s="78">
        <v>7.0999999999999994E-2</v>
      </c>
      <c r="N4" s="383"/>
      <c r="O4" s="383"/>
      <c r="P4" s="78">
        <f>28.5%+M4</f>
        <v>0.35599999999999998</v>
      </c>
      <c r="Q4" s="383"/>
      <c r="R4" s="383"/>
      <c r="S4" s="384">
        <f>7%+P4</f>
        <v>0.42599999999999999</v>
      </c>
      <c r="T4" s="383"/>
      <c r="U4" s="383"/>
      <c r="V4" s="385">
        <f>21.42%+S4</f>
        <v>0.64019999999999999</v>
      </c>
      <c r="W4" s="386" t="s">
        <v>774</v>
      </c>
      <c r="X4" s="379">
        <v>46022</v>
      </c>
      <c r="Y4" s="355" t="s">
        <v>775</v>
      </c>
      <c r="Z4" s="258" t="s">
        <v>16</v>
      </c>
      <c r="AA4" s="380">
        <v>46044</v>
      </c>
      <c r="AB4" s="121" t="s">
        <v>1038</v>
      </c>
    </row>
    <row r="5" spans="1:28" ht="234.6" x14ac:dyDescent="0.25">
      <c r="A5" s="236" t="s">
        <v>40</v>
      </c>
      <c r="B5" s="237" t="s">
        <v>68</v>
      </c>
      <c r="C5" s="381" t="s">
        <v>451</v>
      </c>
      <c r="D5" s="234" t="s">
        <v>776</v>
      </c>
      <c r="E5" s="60" t="s">
        <v>26</v>
      </c>
      <c r="F5" s="234" t="s">
        <v>777</v>
      </c>
      <c r="G5" s="356" t="s">
        <v>778</v>
      </c>
      <c r="H5" s="356" t="s">
        <v>779</v>
      </c>
      <c r="I5" s="74" t="s">
        <v>780</v>
      </c>
      <c r="J5" s="382" t="s">
        <v>781</v>
      </c>
      <c r="K5" s="383"/>
      <c r="L5" s="383"/>
      <c r="M5" s="383"/>
      <c r="N5" s="383"/>
      <c r="O5" s="383"/>
      <c r="P5" s="356">
        <v>10</v>
      </c>
      <c r="Q5" s="383"/>
      <c r="R5" s="383"/>
      <c r="S5" s="383"/>
      <c r="T5" s="383"/>
      <c r="U5" s="383"/>
      <c r="V5" s="58">
        <v>6</v>
      </c>
      <c r="W5" s="387" t="s">
        <v>782</v>
      </c>
      <c r="X5" s="379">
        <v>46022</v>
      </c>
      <c r="Y5" s="57" t="s">
        <v>783</v>
      </c>
      <c r="Z5" s="258" t="s">
        <v>10</v>
      </c>
      <c r="AA5" s="380">
        <v>46044</v>
      </c>
      <c r="AB5" s="121" t="s">
        <v>784</v>
      </c>
    </row>
    <row r="6" spans="1:28" ht="390.75" customHeight="1" x14ac:dyDescent="0.25">
      <c r="A6" s="239" t="s">
        <v>40</v>
      </c>
      <c r="B6" s="240" t="s">
        <v>74</v>
      </c>
      <c r="C6" s="388" t="s">
        <v>785</v>
      </c>
      <c r="D6" s="240" t="s">
        <v>786</v>
      </c>
      <c r="E6" s="388" t="s">
        <v>8</v>
      </c>
      <c r="F6" s="240" t="s">
        <v>787</v>
      </c>
      <c r="G6" s="388" t="s">
        <v>139</v>
      </c>
      <c r="H6" s="388" t="s">
        <v>140</v>
      </c>
      <c r="I6" s="388" t="s">
        <v>788</v>
      </c>
      <c r="J6" s="389" t="s">
        <v>789</v>
      </c>
      <c r="K6" s="383"/>
      <c r="L6" s="383"/>
      <c r="M6" s="98">
        <f>85/86</f>
        <v>0.98837209302325579</v>
      </c>
      <c r="N6" s="383"/>
      <c r="O6" s="383"/>
      <c r="P6" s="78">
        <v>1</v>
      </c>
      <c r="Q6" s="262"/>
      <c r="R6" s="262"/>
      <c r="S6" s="384">
        <v>0.95</v>
      </c>
      <c r="T6" s="383"/>
      <c r="U6" s="383"/>
      <c r="V6" s="385">
        <v>0.91</v>
      </c>
      <c r="W6" s="390" t="s">
        <v>790</v>
      </c>
      <c r="X6" s="379">
        <v>46022</v>
      </c>
      <c r="Y6" s="121" t="s">
        <v>791</v>
      </c>
      <c r="Z6" s="258" t="s">
        <v>10</v>
      </c>
      <c r="AA6" s="379">
        <v>46044</v>
      </c>
      <c r="AB6" s="121" t="s">
        <v>1039</v>
      </c>
    </row>
    <row r="7" spans="1:28" ht="11.25" customHeight="1" x14ac:dyDescent="0.25">
      <c r="A7" s="153">
        <f>COUNTA(A3:A6)</f>
        <v>4</v>
      </c>
      <c r="B7" s="154"/>
      <c r="C7" s="155"/>
      <c r="D7" s="156"/>
      <c r="E7" s="153"/>
      <c r="F7" s="156"/>
      <c r="G7" s="153"/>
      <c r="H7" s="153"/>
      <c r="I7" s="275"/>
      <c r="J7" s="153"/>
      <c r="K7" s="155"/>
      <c r="L7" s="155"/>
      <c r="M7" s="155"/>
      <c r="N7" s="155"/>
      <c r="O7" s="155"/>
      <c r="P7" s="155"/>
      <c r="Q7" s="153"/>
      <c r="R7" s="153"/>
      <c r="S7" s="153"/>
      <c r="T7" s="153"/>
      <c r="U7" s="153"/>
      <c r="V7" s="153"/>
      <c r="W7" s="153"/>
      <c r="X7" s="154"/>
      <c r="Y7" s="153"/>
      <c r="Z7" s="153"/>
      <c r="AA7" s="153"/>
    </row>
    <row r="8" spans="1:28" ht="11.25" customHeight="1" x14ac:dyDescent="0.25">
      <c r="A8" s="153"/>
      <c r="B8" s="154"/>
      <c r="C8" s="155"/>
      <c r="D8" s="156"/>
      <c r="E8" s="153"/>
      <c r="F8" s="156"/>
      <c r="G8" s="153"/>
      <c r="H8" s="153"/>
      <c r="I8" s="275"/>
      <c r="J8" s="153"/>
      <c r="K8" s="155"/>
      <c r="L8" s="155"/>
      <c r="M8" s="155"/>
      <c r="N8" s="155"/>
      <c r="O8" s="155"/>
      <c r="P8" s="155"/>
      <c r="Q8" s="153"/>
      <c r="R8" s="153"/>
      <c r="S8" s="153"/>
      <c r="T8" s="153"/>
      <c r="U8" s="153"/>
      <c r="V8" s="153"/>
      <c r="W8" s="153"/>
      <c r="X8" s="154"/>
      <c r="Y8" s="153"/>
      <c r="Z8" s="153"/>
      <c r="AA8" s="153"/>
    </row>
    <row r="9" spans="1:28" ht="11.25" customHeight="1" x14ac:dyDescent="0.25">
      <c r="A9" s="153"/>
      <c r="B9" s="154"/>
      <c r="C9" s="155"/>
      <c r="D9" s="156"/>
      <c r="E9" s="153"/>
      <c r="F9" s="156"/>
      <c r="G9" s="153"/>
      <c r="H9" s="153"/>
      <c r="I9" s="275"/>
      <c r="J9" s="153"/>
      <c r="K9" s="155"/>
      <c r="L9" s="155"/>
      <c r="M9" s="155"/>
      <c r="N9" s="155"/>
      <c r="O9" s="155"/>
      <c r="P9" s="155"/>
      <c r="Q9" s="153"/>
      <c r="R9" s="153"/>
      <c r="S9" s="153"/>
      <c r="T9" s="153"/>
      <c r="U9" s="153"/>
      <c r="V9" s="153"/>
      <c r="W9" s="153"/>
      <c r="X9" s="154"/>
      <c r="Y9" s="153"/>
      <c r="Z9" s="153"/>
      <c r="AA9" s="153"/>
    </row>
    <row r="10" spans="1:28" ht="11.25" customHeight="1" x14ac:dyDescent="0.25">
      <c r="A10" s="153"/>
      <c r="B10" s="154"/>
      <c r="C10" s="155"/>
      <c r="D10" s="156"/>
      <c r="E10" s="153"/>
      <c r="F10" s="156"/>
      <c r="G10" s="153"/>
      <c r="H10" s="153"/>
      <c r="I10" s="275"/>
      <c r="J10" s="153"/>
      <c r="K10" s="155"/>
      <c r="L10" s="155"/>
      <c r="M10" s="155"/>
      <c r="N10" s="155"/>
      <c r="O10" s="155"/>
      <c r="P10" s="155"/>
      <c r="Q10" s="153"/>
      <c r="R10" s="153"/>
      <c r="S10" s="153"/>
      <c r="T10" s="153"/>
      <c r="U10" s="153"/>
      <c r="V10" s="153"/>
      <c r="W10" s="153"/>
      <c r="X10" s="154"/>
      <c r="Y10" s="153"/>
      <c r="Z10" s="153"/>
      <c r="AA10" s="153"/>
    </row>
    <row r="11" spans="1:28" ht="11.25" customHeight="1" x14ac:dyDescent="0.25">
      <c r="A11" s="153"/>
      <c r="B11" s="154"/>
      <c r="C11" s="155"/>
      <c r="D11" s="156"/>
      <c r="E11" s="153"/>
      <c r="F11" s="156"/>
      <c r="G11" s="153"/>
      <c r="H11" s="153"/>
      <c r="I11" s="275"/>
      <c r="J11" s="153"/>
      <c r="K11" s="155"/>
      <c r="L11" s="155"/>
      <c r="M11" s="155"/>
      <c r="N11" s="155"/>
      <c r="O11" s="155"/>
      <c r="P11" s="155"/>
      <c r="Q11" s="153"/>
      <c r="R11" s="153"/>
      <c r="S11" s="153"/>
      <c r="T11" s="153"/>
      <c r="U11" s="153"/>
      <c r="V11" s="153"/>
      <c r="W11" s="153"/>
      <c r="X11" s="154"/>
      <c r="Y11" s="391"/>
      <c r="Z11" s="153"/>
      <c r="AA11" s="153"/>
    </row>
    <row r="12" spans="1:28" ht="11.25" customHeight="1" x14ac:dyDescent="0.25">
      <c r="A12" s="153"/>
      <c r="B12" s="154"/>
      <c r="C12" s="155"/>
      <c r="D12" s="156"/>
      <c r="E12" s="153"/>
      <c r="F12" s="156"/>
      <c r="G12" s="153"/>
      <c r="H12" s="153"/>
      <c r="I12" s="392"/>
      <c r="J12" s="342"/>
      <c r="K12" s="155"/>
      <c r="L12" s="155"/>
      <c r="M12" s="155"/>
      <c r="N12" s="155"/>
      <c r="O12" s="155"/>
      <c r="P12" s="155"/>
      <c r="Q12" s="153"/>
      <c r="R12" s="153"/>
      <c r="S12" s="153"/>
      <c r="T12" s="153"/>
      <c r="U12" s="153"/>
      <c r="V12" s="153"/>
      <c r="W12" s="153"/>
      <c r="X12" s="154"/>
      <c r="Y12" s="153"/>
      <c r="Z12" s="153"/>
      <c r="AA12" s="153"/>
    </row>
    <row r="13" spans="1:28" ht="11.25" customHeight="1" x14ac:dyDescent="0.25">
      <c r="A13" s="153"/>
      <c r="B13" s="154"/>
      <c r="C13" s="155"/>
      <c r="D13" s="156"/>
      <c r="E13" s="153"/>
      <c r="F13" s="156"/>
      <c r="G13" s="153"/>
      <c r="H13" s="153"/>
      <c r="I13" s="275"/>
      <c r="J13" s="153"/>
      <c r="K13" s="155"/>
      <c r="L13" s="155"/>
      <c r="M13" s="155"/>
      <c r="N13" s="155"/>
      <c r="O13" s="155"/>
      <c r="P13" s="155"/>
      <c r="Q13" s="153"/>
      <c r="R13" s="153"/>
      <c r="S13" s="153"/>
      <c r="T13" s="153"/>
      <c r="U13" s="153"/>
      <c r="V13" s="153"/>
      <c r="W13" s="153"/>
      <c r="X13" s="154"/>
      <c r="Y13" s="153"/>
      <c r="Z13" s="153"/>
      <c r="AA13" s="153"/>
    </row>
    <row r="14" spans="1:28" ht="11.25" customHeight="1" x14ac:dyDescent="0.25">
      <c r="A14" s="153"/>
      <c r="B14" s="154"/>
      <c r="C14" s="155"/>
      <c r="D14" s="156"/>
      <c r="E14" s="153"/>
      <c r="F14" s="156"/>
      <c r="G14" s="153"/>
      <c r="H14" s="153"/>
      <c r="I14" s="275"/>
      <c r="J14" s="153"/>
      <c r="K14" s="155"/>
      <c r="L14" s="155"/>
      <c r="M14" s="155"/>
      <c r="N14" s="155"/>
      <c r="O14" s="155"/>
      <c r="P14" s="155"/>
      <c r="Q14" s="153"/>
      <c r="R14" s="153"/>
      <c r="S14" s="153"/>
      <c r="T14" s="153"/>
      <c r="U14" s="153"/>
      <c r="V14" s="153"/>
      <c r="W14" s="153"/>
      <c r="X14" s="154"/>
      <c r="Y14" s="153"/>
      <c r="Z14" s="153"/>
      <c r="AA14" s="153"/>
    </row>
    <row r="15" spans="1:28" ht="11.25" customHeight="1" x14ac:dyDescent="0.25">
      <c r="A15" s="153"/>
      <c r="B15" s="154"/>
      <c r="C15" s="155"/>
      <c r="D15" s="156"/>
      <c r="E15" s="153"/>
      <c r="F15" s="156"/>
      <c r="G15" s="153"/>
      <c r="H15" s="153"/>
      <c r="I15" s="275"/>
      <c r="J15" s="153"/>
      <c r="K15" s="155"/>
      <c r="L15" s="155"/>
      <c r="M15" s="155"/>
      <c r="N15" s="155"/>
      <c r="O15" s="155"/>
      <c r="P15" s="155"/>
      <c r="Q15" s="153"/>
      <c r="R15" s="153"/>
      <c r="S15" s="153"/>
      <c r="T15" s="153"/>
      <c r="U15" s="153"/>
      <c r="V15" s="153"/>
      <c r="W15" s="153"/>
      <c r="X15" s="154"/>
      <c r="Y15" s="153"/>
      <c r="Z15" s="153"/>
      <c r="AA15" s="153"/>
    </row>
    <row r="16" spans="1:28" ht="11.25" customHeight="1" x14ac:dyDescent="0.25">
      <c r="A16" s="153"/>
      <c r="B16" s="154"/>
      <c r="C16" s="155"/>
      <c r="D16" s="156"/>
      <c r="E16" s="153"/>
      <c r="F16" s="156"/>
      <c r="G16" s="153"/>
      <c r="H16" s="153"/>
      <c r="I16" s="275"/>
      <c r="J16" s="153"/>
      <c r="K16" s="155"/>
      <c r="L16" s="155"/>
      <c r="M16" s="155"/>
      <c r="N16" s="155"/>
      <c r="O16" s="155"/>
      <c r="P16" s="155"/>
      <c r="Q16" s="153"/>
      <c r="R16" s="153"/>
      <c r="S16" s="153"/>
      <c r="T16" s="153"/>
      <c r="U16" s="153"/>
      <c r="V16" s="153"/>
      <c r="W16" s="153"/>
      <c r="X16" s="154"/>
      <c r="Y16" s="153"/>
      <c r="Z16" s="153"/>
      <c r="AA16" s="153"/>
    </row>
    <row r="17" spans="1:27" ht="11.25" customHeight="1" x14ac:dyDescent="0.25">
      <c r="A17" s="153"/>
      <c r="B17" s="154"/>
      <c r="C17" s="155"/>
      <c r="D17" s="156"/>
      <c r="E17" s="153"/>
      <c r="F17" s="156"/>
      <c r="G17" s="153"/>
      <c r="H17" s="153"/>
      <c r="I17" s="275"/>
      <c r="J17" s="153"/>
      <c r="K17" s="155"/>
      <c r="L17" s="155"/>
      <c r="M17" s="155"/>
      <c r="N17" s="155"/>
      <c r="O17" s="155"/>
      <c r="P17" s="155"/>
      <c r="Q17" s="153"/>
      <c r="R17" s="153"/>
      <c r="S17" s="153"/>
      <c r="T17" s="153"/>
      <c r="U17" s="153"/>
      <c r="V17" s="153"/>
      <c r="W17" s="153"/>
      <c r="X17" s="154"/>
      <c r="Y17" s="153"/>
      <c r="Z17" s="153"/>
      <c r="AA17" s="153"/>
    </row>
    <row r="18" spans="1:27" ht="11.25" customHeight="1" x14ac:dyDescent="0.25">
      <c r="A18" s="153"/>
      <c r="B18" s="154"/>
      <c r="C18" s="155"/>
      <c r="D18" s="156"/>
      <c r="E18" s="153"/>
      <c r="F18" s="156"/>
      <c r="G18" s="153"/>
      <c r="H18" s="153"/>
      <c r="I18" s="275"/>
      <c r="J18" s="153"/>
      <c r="K18" s="155"/>
      <c r="L18" s="155"/>
      <c r="M18" s="155"/>
      <c r="N18" s="155"/>
      <c r="O18" s="155"/>
      <c r="P18" s="155"/>
      <c r="Q18" s="153"/>
      <c r="R18" s="153"/>
      <c r="S18" s="153"/>
      <c r="T18" s="153"/>
      <c r="U18" s="153"/>
      <c r="V18" s="153"/>
      <c r="W18" s="153"/>
      <c r="X18" s="154"/>
      <c r="Y18" s="153"/>
      <c r="Z18" s="153"/>
      <c r="AA18" s="153"/>
    </row>
    <row r="19" spans="1:27" ht="11.25" customHeight="1" x14ac:dyDescent="0.25">
      <c r="A19" s="153"/>
      <c r="B19" s="154"/>
      <c r="C19" s="155"/>
      <c r="D19" s="156"/>
      <c r="E19" s="153"/>
      <c r="F19" s="156"/>
      <c r="G19" s="153"/>
      <c r="H19" s="153"/>
      <c r="I19" s="275"/>
      <c r="J19" s="153"/>
      <c r="K19" s="155"/>
      <c r="L19" s="155"/>
      <c r="M19" s="155"/>
      <c r="N19" s="155"/>
      <c r="O19" s="155"/>
      <c r="P19" s="155"/>
      <c r="Q19" s="153"/>
      <c r="R19" s="153"/>
      <c r="S19" s="153"/>
      <c r="T19" s="153"/>
      <c r="U19" s="153"/>
      <c r="V19" s="153"/>
      <c r="W19" s="153"/>
      <c r="X19" s="154"/>
      <c r="Y19" s="153"/>
      <c r="Z19" s="153"/>
      <c r="AA19" s="153"/>
    </row>
    <row r="20" spans="1:27" ht="11.25" customHeight="1" x14ac:dyDescent="0.25">
      <c r="A20" s="153"/>
      <c r="B20" s="154"/>
      <c r="C20" s="155"/>
      <c r="D20" s="156"/>
      <c r="E20" s="153"/>
      <c r="F20" s="156"/>
      <c r="G20" s="153"/>
      <c r="H20" s="153"/>
      <c r="I20" s="275"/>
      <c r="J20" s="153"/>
      <c r="K20" s="155"/>
      <c r="L20" s="155"/>
      <c r="M20" s="155"/>
      <c r="N20" s="155"/>
      <c r="O20" s="155"/>
      <c r="P20" s="155"/>
      <c r="Q20" s="153"/>
      <c r="R20" s="153"/>
      <c r="S20" s="153"/>
      <c r="T20" s="153"/>
      <c r="U20" s="153"/>
      <c r="V20" s="153"/>
      <c r="W20" s="153"/>
      <c r="X20" s="154"/>
      <c r="Y20" s="153"/>
      <c r="Z20" s="153"/>
      <c r="AA20" s="153"/>
    </row>
    <row r="21" spans="1:27" ht="11.25" customHeight="1" x14ac:dyDescent="0.25">
      <c r="A21" s="153"/>
      <c r="B21" s="154"/>
      <c r="C21" s="155"/>
      <c r="D21" s="156"/>
      <c r="E21" s="153"/>
      <c r="F21" s="156"/>
      <c r="G21" s="153"/>
      <c r="H21" s="153"/>
      <c r="I21" s="275"/>
      <c r="J21" s="153"/>
      <c r="K21" s="155"/>
      <c r="L21" s="155"/>
      <c r="M21" s="155"/>
      <c r="N21" s="155"/>
      <c r="O21" s="155"/>
      <c r="P21" s="155"/>
      <c r="Q21" s="153"/>
      <c r="R21" s="153"/>
      <c r="S21" s="153"/>
      <c r="T21" s="153"/>
      <c r="U21" s="153"/>
      <c r="V21" s="153"/>
      <c r="W21" s="153"/>
      <c r="X21" s="154"/>
      <c r="Y21" s="153"/>
      <c r="Z21" s="153"/>
      <c r="AA21" s="153"/>
    </row>
    <row r="22" spans="1:27" ht="11.25" customHeight="1" x14ac:dyDescent="0.25">
      <c r="A22" s="153"/>
      <c r="B22" s="154"/>
      <c r="C22" s="155"/>
      <c r="D22" s="156"/>
      <c r="E22" s="153"/>
      <c r="F22" s="156"/>
      <c r="G22" s="153"/>
      <c r="H22" s="153"/>
      <c r="I22" s="275"/>
      <c r="J22" s="153"/>
      <c r="K22" s="155"/>
      <c r="L22" s="155"/>
      <c r="M22" s="155"/>
      <c r="N22" s="155"/>
      <c r="O22" s="155"/>
      <c r="P22" s="155"/>
      <c r="Q22" s="153"/>
      <c r="R22" s="153"/>
      <c r="S22" s="153"/>
      <c r="T22" s="153"/>
      <c r="U22" s="153"/>
      <c r="V22" s="153"/>
      <c r="W22" s="153"/>
      <c r="X22" s="154"/>
      <c r="Y22" s="153"/>
      <c r="Z22" s="153"/>
      <c r="AA22" s="153"/>
    </row>
    <row r="23" spans="1:27" ht="11.25" customHeight="1" x14ac:dyDescent="0.25">
      <c r="A23" s="153"/>
      <c r="B23" s="154"/>
      <c r="C23" s="155"/>
      <c r="D23" s="156"/>
      <c r="E23" s="153"/>
      <c r="F23" s="156"/>
      <c r="G23" s="153"/>
      <c r="H23" s="153"/>
      <c r="I23" s="275"/>
      <c r="J23" s="153"/>
      <c r="K23" s="155"/>
      <c r="L23" s="155"/>
      <c r="M23" s="155"/>
      <c r="N23" s="155"/>
      <c r="O23" s="155"/>
      <c r="P23" s="155"/>
      <c r="Q23" s="153"/>
      <c r="R23" s="153"/>
      <c r="S23" s="153"/>
      <c r="T23" s="153"/>
      <c r="U23" s="153"/>
      <c r="V23" s="153"/>
      <c r="W23" s="153"/>
      <c r="X23" s="154"/>
      <c r="Y23" s="153"/>
      <c r="Z23" s="153"/>
      <c r="AA23" s="153"/>
    </row>
    <row r="24" spans="1:27" ht="11.25" customHeight="1" x14ac:dyDescent="0.25">
      <c r="A24" s="153"/>
      <c r="B24" s="154"/>
      <c r="C24" s="155"/>
      <c r="D24" s="156"/>
      <c r="E24" s="153"/>
      <c r="F24" s="156"/>
      <c r="G24" s="153"/>
      <c r="H24" s="153"/>
      <c r="I24" s="275"/>
      <c r="J24" s="153"/>
      <c r="K24" s="155"/>
      <c r="L24" s="155"/>
      <c r="M24" s="155"/>
      <c r="N24" s="155"/>
      <c r="O24" s="155"/>
      <c r="P24" s="155"/>
      <c r="Q24" s="153"/>
      <c r="R24" s="153"/>
      <c r="S24" s="153"/>
      <c r="T24" s="153"/>
      <c r="U24" s="153"/>
      <c r="V24" s="153"/>
      <c r="W24" s="153"/>
      <c r="X24" s="154"/>
      <c r="Y24" s="153"/>
      <c r="Z24" s="153"/>
      <c r="AA24" s="153"/>
    </row>
    <row r="25" spans="1:27" ht="11.25" customHeight="1" x14ac:dyDescent="0.25">
      <c r="A25" s="153"/>
      <c r="B25" s="154"/>
      <c r="C25" s="155"/>
      <c r="D25" s="156"/>
      <c r="E25" s="153"/>
      <c r="F25" s="156"/>
      <c r="G25" s="153"/>
      <c r="H25" s="153"/>
      <c r="I25" s="275"/>
      <c r="J25" s="153"/>
      <c r="K25" s="155"/>
      <c r="L25" s="155"/>
      <c r="M25" s="155"/>
      <c r="N25" s="155"/>
      <c r="O25" s="155"/>
      <c r="P25" s="155"/>
      <c r="Q25" s="153"/>
      <c r="R25" s="153"/>
      <c r="S25" s="153"/>
      <c r="T25" s="153"/>
      <c r="U25" s="153"/>
      <c r="V25" s="153"/>
      <c r="W25" s="153"/>
      <c r="X25" s="154"/>
      <c r="Y25" s="153"/>
      <c r="Z25" s="153"/>
      <c r="AA25" s="153"/>
    </row>
    <row r="26" spans="1:27" ht="11.25" customHeight="1" x14ac:dyDescent="0.25">
      <c r="A26" s="153"/>
      <c r="B26" s="154"/>
      <c r="C26" s="155"/>
      <c r="D26" s="156"/>
      <c r="E26" s="153"/>
      <c r="F26" s="156"/>
      <c r="G26" s="153"/>
      <c r="H26" s="153"/>
      <c r="I26" s="275"/>
      <c r="J26" s="153"/>
      <c r="K26" s="155"/>
      <c r="L26" s="155"/>
      <c r="M26" s="155"/>
      <c r="N26" s="155"/>
      <c r="O26" s="155"/>
      <c r="P26" s="155"/>
      <c r="Q26" s="153"/>
      <c r="R26" s="153"/>
      <c r="S26" s="153"/>
      <c r="T26" s="153"/>
      <c r="U26" s="153"/>
      <c r="V26" s="153"/>
      <c r="W26" s="153"/>
      <c r="X26" s="154"/>
      <c r="Y26" s="153"/>
      <c r="Z26" s="153"/>
      <c r="AA26" s="153"/>
    </row>
    <row r="27" spans="1:27" ht="11.25" customHeight="1" x14ac:dyDescent="0.25">
      <c r="A27" s="153"/>
      <c r="B27" s="154"/>
      <c r="C27" s="155"/>
      <c r="D27" s="156"/>
      <c r="E27" s="153"/>
      <c r="F27" s="156"/>
      <c r="G27" s="153"/>
      <c r="H27" s="153"/>
      <c r="I27" s="275"/>
      <c r="J27" s="153"/>
      <c r="K27" s="155"/>
      <c r="L27" s="155"/>
      <c r="M27" s="155"/>
      <c r="N27" s="155"/>
      <c r="O27" s="155"/>
      <c r="P27" s="155"/>
      <c r="Q27" s="153"/>
      <c r="R27" s="153"/>
      <c r="S27" s="153"/>
      <c r="T27" s="153"/>
      <c r="U27" s="153"/>
      <c r="V27" s="153"/>
      <c r="W27" s="153"/>
      <c r="X27" s="154"/>
      <c r="Y27" s="153"/>
      <c r="Z27" s="153"/>
      <c r="AA27" s="153"/>
    </row>
    <row r="28" spans="1:27" ht="11.25" customHeight="1" x14ac:dyDescent="0.25">
      <c r="A28" s="153"/>
      <c r="B28" s="154"/>
      <c r="C28" s="155"/>
      <c r="D28" s="156"/>
      <c r="E28" s="153"/>
      <c r="F28" s="156"/>
      <c r="G28" s="153"/>
      <c r="H28" s="153"/>
      <c r="I28" s="275"/>
      <c r="J28" s="153"/>
      <c r="K28" s="155"/>
      <c r="L28" s="155"/>
      <c r="M28" s="155"/>
      <c r="N28" s="155"/>
      <c r="O28" s="155"/>
      <c r="P28" s="155"/>
      <c r="Q28" s="153"/>
      <c r="R28" s="153"/>
      <c r="S28" s="153"/>
      <c r="T28" s="153"/>
      <c r="U28" s="153"/>
      <c r="V28" s="153"/>
      <c r="W28" s="153"/>
      <c r="X28" s="154"/>
      <c r="Y28" s="153"/>
      <c r="Z28" s="153"/>
      <c r="AA28" s="153"/>
    </row>
    <row r="29" spans="1:27" ht="11.25" customHeight="1" x14ac:dyDescent="0.25">
      <c r="A29" s="153"/>
      <c r="B29" s="154"/>
      <c r="C29" s="155"/>
      <c r="D29" s="156"/>
      <c r="E29" s="153"/>
      <c r="F29" s="156"/>
      <c r="G29" s="153"/>
      <c r="H29" s="153"/>
      <c r="I29" s="275"/>
      <c r="J29" s="153"/>
      <c r="K29" s="155"/>
      <c r="L29" s="155"/>
      <c r="M29" s="155"/>
      <c r="N29" s="155"/>
      <c r="O29" s="155"/>
      <c r="P29" s="155"/>
      <c r="Q29" s="153"/>
      <c r="R29" s="153"/>
      <c r="S29" s="153"/>
      <c r="T29" s="153"/>
      <c r="U29" s="153"/>
      <c r="V29" s="153"/>
      <c r="W29" s="153"/>
      <c r="X29" s="154"/>
      <c r="Y29" s="153"/>
      <c r="Z29" s="153"/>
      <c r="AA29" s="153"/>
    </row>
    <row r="30" spans="1:27" ht="11.25" customHeight="1" x14ac:dyDescent="0.25">
      <c r="A30" s="153"/>
      <c r="B30" s="154"/>
      <c r="C30" s="155"/>
      <c r="D30" s="156"/>
      <c r="E30" s="153"/>
      <c r="F30" s="156"/>
      <c r="G30" s="153"/>
      <c r="H30" s="153"/>
      <c r="I30" s="275"/>
      <c r="J30" s="153"/>
      <c r="K30" s="155"/>
      <c r="L30" s="155"/>
      <c r="M30" s="155"/>
      <c r="N30" s="155"/>
      <c r="O30" s="155"/>
      <c r="P30" s="155"/>
      <c r="Q30" s="153"/>
      <c r="R30" s="153"/>
      <c r="S30" s="153"/>
      <c r="T30" s="153"/>
      <c r="U30" s="153"/>
      <c r="V30" s="153"/>
      <c r="W30" s="153"/>
      <c r="X30" s="154"/>
      <c r="Y30" s="153"/>
      <c r="Z30" s="153"/>
      <c r="AA30" s="153"/>
    </row>
    <row r="31" spans="1:27" ht="11.25" customHeight="1" x14ac:dyDescent="0.25">
      <c r="A31" s="153"/>
      <c r="B31" s="154"/>
      <c r="C31" s="155"/>
      <c r="D31" s="156"/>
      <c r="E31" s="153"/>
      <c r="F31" s="156"/>
      <c r="G31" s="153"/>
      <c r="H31" s="153"/>
      <c r="I31" s="275"/>
      <c r="J31" s="153"/>
      <c r="K31" s="155"/>
      <c r="L31" s="155"/>
      <c r="M31" s="155"/>
      <c r="N31" s="155"/>
      <c r="O31" s="155"/>
      <c r="P31" s="155"/>
      <c r="Q31" s="153"/>
      <c r="R31" s="153"/>
      <c r="S31" s="153"/>
      <c r="T31" s="153"/>
      <c r="U31" s="153"/>
      <c r="V31" s="153"/>
      <c r="W31" s="153"/>
      <c r="X31" s="154"/>
      <c r="Y31" s="153"/>
      <c r="Z31" s="153"/>
      <c r="AA31" s="153"/>
    </row>
    <row r="32" spans="1:27" ht="11.25" customHeight="1" x14ac:dyDescent="0.25">
      <c r="A32" s="153"/>
      <c r="B32" s="154"/>
      <c r="C32" s="155"/>
      <c r="D32" s="156"/>
      <c r="E32" s="153"/>
      <c r="F32" s="156"/>
      <c r="G32" s="153"/>
      <c r="H32" s="153"/>
      <c r="I32" s="275"/>
      <c r="J32" s="153"/>
      <c r="K32" s="155"/>
      <c r="L32" s="155"/>
      <c r="M32" s="155"/>
      <c r="N32" s="155"/>
      <c r="O32" s="155"/>
      <c r="P32" s="155"/>
      <c r="Q32" s="153"/>
      <c r="R32" s="153"/>
      <c r="S32" s="153"/>
      <c r="T32" s="153"/>
      <c r="U32" s="153"/>
      <c r="V32" s="153"/>
      <c r="W32" s="153"/>
      <c r="X32" s="154"/>
      <c r="Y32" s="153"/>
      <c r="Z32" s="153"/>
      <c r="AA32" s="153"/>
    </row>
    <row r="33" spans="1:27" ht="11.25" customHeight="1" x14ac:dyDescent="0.25">
      <c r="A33" s="153"/>
      <c r="B33" s="154"/>
      <c r="C33" s="155"/>
      <c r="D33" s="156"/>
      <c r="E33" s="153"/>
      <c r="F33" s="156"/>
      <c r="G33" s="153"/>
      <c r="H33" s="153"/>
      <c r="I33" s="275"/>
      <c r="J33" s="153"/>
      <c r="K33" s="155"/>
      <c r="L33" s="155"/>
      <c r="M33" s="155"/>
      <c r="N33" s="155"/>
      <c r="O33" s="155"/>
      <c r="P33" s="155"/>
      <c r="Q33" s="153"/>
      <c r="R33" s="153"/>
      <c r="S33" s="153"/>
      <c r="T33" s="153"/>
      <c r="U33" s="153"/>
      <c r="V33" s="153"/>
      <c r="W33" s="153"/>
      <c r="X33" s="154"/>
      <c r="Y33" s="153"/>
      <c r="Z33" s="153"/>
      <c r="AA33" s="153"/>
    </row>
    <row r="34" spans="1:27" ht="11.25" customHeight="1" x14ac:dyDescent="0.25">
      <c r="A34" s="153"/>
      <c r="B34" s="154"/>
      <c r="C34" s="155"/>
      <c r="D34" s="156"/>
      <c r="E34" s="153"/>
      <c r="F34" s="156"/>
      <c r="G34" s="153"/>
      <c r="H34" s="153"/>
      <c r="I34" s="275"/>
      <c r="J34" s="153"/>
      <c r="K34" s="155"/>
      <c r="L34" s="155"/>
      <c r="M34" s="155"/>
      <c r="N34" s="155"/>
      <c r="O34" s="155"/>
      <c r="P34" s="155"/>
      <c r="Q34" s="153"/>
      <c r="R34" s="153"/>
      <c r="S34" s="153"/>
      <c r="T34" s="153"/>
      <c r="U34" s="153"/>
      <c r="V34" s="153"/>
      <c r="W34" s="153"/>
      <c r="X34" s="154"/>
      <c r="Y34" s="153"/>
      <c r="Z34" s="153"/>
      <c r="AA34" s="153"/>
    </row>
    <row r="35" spans="1:27" ht="11.25" customHeight="1" x14ac:dyDescent="0.25">
      <c r="A35" s="153"/>
      <c r="B35" s="154"/>
      <c r="C35" s="155"/>
      <c r="D35" s="156"/>
      <c r="E35" s="153"/>
      <c r="F35" s="156"/>
      <c r="G35" s="153"/>
      <c r="H35" s="153"/>
      <c r="I35" s="275"/>
      <c r="J35" s="153"/>
      <c r="K35" s="155"/>
      <c r="L35" s="155"/>
      <c r="M35" s="155"/>
      <c r="N35" s="155"/>
      <c r="O35" s="155"/>
      <c r="P35" s="155"/>
      <c r="Q35" s="153"/>
      <c r="R35" s="153"/>
      <c r="S35" s="153"/>
      <c r="T35" s="153"/>
      <c r="U35" s="153"/>
      <c r="V35" s="153"/>
      <c r="W35" s="153"/>
      <c r="X35" s="154"/>
      <c r="Y35" s="153"/>
      <c r="Z35" s="153"/>
      <c r="AA35" s="153"/>
    </row>
    <row r="36" spans="1:27" ht="11.25" customHeight="1" x14ac:dyDescent="0.25">
      <c r="A36" s="153"/>
      <c r="B36" s="154"/>
      <c r="C36" s="155"/>
      <c r="D36" s="156"/>
      <c r="E36" s="153"/>
      <c r="F36" s="156"/>
      <c r="G36" s="153"/>
      <c r="H36" s="153"/>
      <c r="I36" s="275"/>
      <c r="J36" s="153"/>
      <c r="K36" s="155"/>
      <c r="L36" s="155"/>
      <c r="M36" s="155"/>
      <c r="N36" s="155"/>
      <c r="O36" s="155"/>
      <c r="P36" s="155"/>
      <c r="Q36" s="153"/>
      <c r="R36" s="153"/>
      <c r="S36" s="153"/>
      <c r="T36" s="153"/>
      <c r="U36" s="153"/>
      <c r="V36" s="153"/>
      <c r="W36" s="153"/>
      <c r="X36" s="154"/>
      <c r="Y36" s="153"/>
      <c r="Z36" s="153"/>
      <c r="AA36" s="153"/>
    </row>
    <row r="37" spans="1:27" ht="11.25" customHeight="1" x14ac:dyDescent="0.25">
      <c r="A37" s="153"/>
      <c r="B37" s="154"/>
      <c r="C37" s="155"/>
      <c r="D37" s="156"/>
      <c r="E37" s="153"/>
      <c r="F37" s="156"/>
      <c r="G37" s="153"/>
      <c r="H37" s="153"/>
      <c r="I37" s="275"/>
      <c r="J37" s="153"/>
      <c r="K37" s="155"/>
      <c r="L37" s="155"/>
      <c r="M37" s="155"/>
      <c r="N37" s="155"/>
      <c r="O37" s="155"/>
      <c r="P37" s="155"/>
      <c r="Q37" s="153"/>
      <c r="R37" s="153"/>
      <c r="S37" s="153"/>
      <c r="T37" s="153"/>
      <c r="U37" s="153"/>
      <c r="V37" s="153"/>
      <c r="W37" s="153"/>
      <c r="X37" s="154"/>
      <c r="Y37" s="153"/>
      <c r="Z37" s="153"/>
      <c r="AA37" s="153"/>
    </row>
    <row r="38" spans="1:27" ht="11.25" customHeight="1" x14ac:dyDescent="0.25">
      <c r="A38" s="153"/>
      <c r="B38" s="154"/>
      <c r="C38" s="155"/>
      <c r="D38" s="156"/>
      <c r="E38" s="153"/>
      <c r="F38" s="156"/>
      <c r="G38" s="153"/>
      <c r="H38" s="153"/>
      <c r="I38" s="275"/>
      <c r="J38" s="153"/>
      <c r="K38" s="155"/>
      <c r="L38" s="155"/>
      <c r="M38" s="155"/>
      <c r="N38" s="155"/>
      <c r="O38" s="155"/>
      <c r="P38" s="155"/>
      <c r="Q38" s="153"/>
      <c r="R38" s="153"/>
      <c r="S38" s="153"/>
      <c r="T38" s="153"/>
      <c r="U38" s="153"/>
      <c r="V38" s="153"/>
      <c r="W38" s="153"/>
      <c r="X38" s="154"/>
      <c r="Y38" s="153"/>
      <c r="Z38" s="153"/>
      <c r="AA38" s="153"/>
    </row>
    <row r="39" spans="1:27" ht="11.25" customHeight="1" x14ac:dyDescent="0.25">
      <c r="A39" s="153"/>
      <c r="B39" s="154"/>
      <c r="C39" s="155"/>
      <c r="D39" s="156"/>
      <c r="E39" s="153"/>
      <c r="F39" s="156"/>
      <c r="G39" s="153"/>
      <c r="H39" s="153"/>
      <c r="I39" s="275"/>
      <c r="J39" s="153"/>
      <c r="K39" s="155"/>
      <c r="L39" s="155"/>
      <c r="M39" s="155"/>
      <c r="N39" s="155"/>
      <c r="O39" s="155"/>
      <c r="P39" s="155"/>
      <c r="Q39" s="153"/>
      <c r="R39" s="153"/>
      <c r="S39" s="153"/>
      <c r="T39" s="153"/>
      <c r="U39" s="153"/>
      <c r="V39" s="153"/>
      <c r="W39" s="153"/>
      <c r="X39" s="154"/>
      <c r="Y39" s="153"/>
      <c r="Z39" s="153"/>
      <c r="AA39" s="153"/>
    </row>
    <row r="40" spans="1:27" ht="11.25" customHeight="1" x14ac:dyDescent="0.25">
      <c r="A40" s="153"/>
      <c r="B40" s="154"/>
      <c r="C40" s="155"/>
      <c r="D40" s="156"/>
      <c r="E40" s="153"/>
      <c r="F40" s="156"/>
      <c r="G40" s="153"/>
      <c r="H40" s="153"/>
      <c r="I40" s="275"/>
      <c r="J40" s="153"/>
      <c r="K40" s="155"/>
      <c r="L40" s="155"/>
      <c r="M40" s="155"/>
      <c r="N40" s="155"/>
      <c r="O40" s="155"/>
      <c r="P40" s="155"/>
      <c r="Q40" s="153"/>
      <c r="R40" s="153"/>
      <c r="S40" s="153"/>
      <c r="T40" s="153"/>
      <c r="U40" s="153"/>
      <c r="V40" s="153"/>
      <c r="W40" s="153"/>
      <c r="X40" s="154"/>
      <c r="Y40" s="153"/>
      <c r="Z40" s="153"/>
      <c r="AA40" s="153"/>
    </row>
    <row r="41" spans="1:27" ht="11.25" customHeight="1" x14ac:dyDescent="0.25">
      <c r="A41" s="153"/>
      <c r="B41" s="154"/>
      <c r="C41" s="155"/>
      <c r="D41" s="156"/>
      <c r="E41" s="153"/>
      <c r="F41" s="156"/>
      <c r="G41" s="153"/>
      <c r="H41" s="153"/>
      <c r="I41" s="275"/>
      <c r="J41" s="153"/>
      <c r="K41" s="155"/>
      <c r="L41" s="155"/>
      <c r="M41" s="155"/>
      <c r="N41" s="155"/>
      <c r="O41" s="155"/>
      <c r="P41" s="155"/>
      <c r="Q41" s="153"/>
      <c r="R41" s="153"/>
      <c r="S41" s="153"/>
      <c r="T41" s="153"/>
      <c r="U41" s="153"/>
      <c r="V41" s="153"/>
      <c r="W41" s="153"/>
      <c r="X41" s="154"/>
      <c r="Y41" s="153"/>
      <c r="Z41" s="153"/>
      <c r="AA41" s="153"/>
    </row>
    <row r="42" spans="1:27" ht="11.25" customHeight="1" x14ac:dyDescent="0.25">
      <c r="A42" s="153"/>
      <c r="B42" s="154"/>
      <c r="C42" s="155"/>
      <c r="D42" s="156"/>
      <c r="E42" s="153"/>
      <c r="F42" s="156"/>
      <c r="G42" s="153"/>
      <c r="H42" s="153"/>
      <c r="I42" s="275"/>
      <c r="J42" s="153"/>
      <c r="K42" s="155"/>
      <c r="L42" s="155"/>
      <c r="M42" s="155"/>
      <c r="N42" s="155"/>
      <c r="O42" s="155"/>
      <c r="P42" s="155"/>
      <c r="Q42" s="153"/>
      <c r="R42" s="153"/>
      <c r="S42" s="153"/>
      <c r="T42" s="153"/>
      <c r="U42" s="153"/>
      <c r="V42" s="153"/>
      <c r="W42" s="153"/>
      <c r="X42" s="154"/>
      <c r="Y42" s="153"/>
      <c r="Z42" s="153"/>
      <c r="AA42" s="153"/>
    </row>
    <row r="43" spans="1:27" ht="11.25" customHeight="1" x14ac:dyDescent="0.25">
      <c r="A43" s="153"/>
      <c r="B43" s="154"/>
      <c r="C43" s="155"/>
      <c r="D43" s="156"/>
      <c r="E43" s="153"/>
      <c r="F43" s="156"/>
      <c r="G43" s="153"/>
      <c r="H43" s="153"/>
      <c r="I43" s="275"/>
      <c r="J43" s="153"/>
      <c r="K43" s="155"/>
      <c r="L43" s="155"/>
      <c r="M43" s="155"/>
      <c r="N43" s="155"/>
      <c r="O43" s="155"/>
      <c r="P43" s="155"/>
      <c r="Q43" s="153"/>
      <c r="R43" s="153"/>
      <c r="S43" s="153"/>
      <c r="T43" s="153"/>
      <c r="U43" s="153"/>
      <c r="V43" s="153"/>
      <c r="W43" s="153"/>
      <c r="X43" s="154"/>
      <c r="Y43" s="153"/>
      <c r="Z43" s="153"/>
      <c r="AA43" s="153"/>
    </row>
    <row r="44" spans="1:27" ht="11.25" customHeight="1" x14ac:dyDescent="0.25">
      <c r="A44" s="153"/>
      <c r="B44" s="154"/>
      <c r="C44" s="155"/>
      <c r="D44" s="156"/>
      <c r="E44" s="153"/>
      <c r="F44" s="156"/>
      <c r="G44" s="153"/>
      <c r="H44" s="153"/>
      <c r="I44" s="275"/>
      <c r="J44" s="153"/>
      <c r="K44" s="155"/>
      <c r="L44" s="155"/>
      <c r="M44" s="155"/>
      <c r="N44" s="155"/>
      <c r="O44" s="155"/>
      <c r="P44" s="155"/>
      <c r="Q44" s="153"/>
      <c r="R44" s="153"/>
      <c r="S44" s="153"/>
      <c r="T44" s="153"/>
      <c r="U44" s="153"/>
      <c r="V44" s="153"/>
      <c r="W44" s="153"/>
      <c r="X44" s="154"/>
      <c r="Y44" s="153"/>
      <c r="Z44" s="153"/>
      <c r="AA44" s="153"/>
    </row>
    <row r="45" spans="1:27" ht="11.25" customHeight="1" x14ac:dyDescent="0.25">
      <c r="A45" s="153"/>
      <c r="B45" s="154"/>
      <c r="C45" s="155"/>
      <c r="D45" s="156"/>
      <c r="E45" s="153"/>
      <c r="F45" s="156"/>
      <c r="G45" s="153"/>
      <c r="H45" s="153"/>
      <c r="I45" s="275"/>
      <c r="J45" s="153"/>
      <c r="K45" s="155"/>
      <c r="L45" s="155"/>
      <c r="M45" s="155"/>
      <c r="N45" s="155"/>
      <c r="O45" s="155"/>
      <c r="P45" s="155"/>
      <c r="Q45" s="153"/>
      <c r="R45" s="153"/>
      <c r="S45" s="153"/>
      <c r="T45" s="153"/>
      <c r="U45" s="153"/>
      <c r="V45" s="153"/>
      <c r="W45" s="153"/>
      <c r="X45" s="154"/>
      <c r="Y45" s="153"/>
      <c r="Z45" s="153"/>
      <c r="AA45" s="153"/>
    </row>
    <row r="46" spans="1:27" ht="11.25" customHeight="1" x14ac:dyDescent="0.25">
      <c r="A46" s="153"/>
      <c r="B46" s="154"/>
      <c r="C46" s="155"/>
      <c r="D46" s="156"/>
      <c r="E46" s="153"/>
      <c r="F46" s="156"/>
      <c r="G46" s="153"/>
      <c r="H46" s="153"/>
      <c r="I46" s="275"/>
      <c r="J46" s="153"/>
      <c r="K46" s="155"/>
      <c r="L46" s="155"/>
      <c r="M46" s="155"/>
      <c r="N46" s="155"/>
      <c r="O46" s="155"/>
      <c r="P46" s="155"/>
      <c r="Q46" s="153"/>
      <c r="R46" s="153"/>
      <c r="S46" s="153"/>
      <c r="T46" s="153"/>
      <c r="U46" s="153"/>
      <c r="V46" s="153"/>
      <c r="W46" s="153"/>
      <c r="X46" s="154"/>
      <c r="Y46" s="153"/>
      <c r="Z46" s="153"/>
      <c r="AA46" s="153"/>
    </row>
    <row r="47" spans="1:27" ht="11.25" customHeight="1" x14ac:dyDescent="0.25">
      <c r="A47" s="153"/>
      <c r="B47" s="154"/>
      <c r="C47" s="155"/>
      <c r="D47" s="156"/>
      <c r="E47" s="153"/>
      <c r="F47" s="156"/>
      <c r="G47" s="153"/>
      <c r="H47" s="153"/>
      <c r="I47" s="275"/>
      <c r="J47" s="153"/>
      <c r="K47" s="155"/>
      <c r="L47" s="155"/>
      <c r="M47" s="155"/>
      <c r="N47" s="155"/>
      <c r="O47" s="155"/>
      <c r="P47" s="155"/>
      <c r="Q47" s="153"/>
      <c r="R47" s="153"/>
      <c r="S47" s="153"/>
      <c r="T47" s="153"/>
      <c r="U47" s="153"/>
      <c r="V47" s="153"/>
      <c r="W47" s="153"/>
      <c r="X47" s="154"/>
      <c r="Y47" s="153"/>
      <c r="Z47" s="153"/>
      <c r="AA47" s="153"/>
    </row>
    <row r="48" spans="1:27" ht="11.25" customHeight="1" x14ac:dyDescent="0.25">
      <c r="A48" s="153"/>
      <c r="B48" s="154"/>
      <c r="C48" s="155"/>
      <c r="D48" s="156"/>
      <c r="E48" s="153"/>
      <c r="F48" s="156"/>
      <c r="G48" s="153"/>
      <c r="H48" s="153"/>
      <c r="I48" s="275"/>
      <c r="J48" s="153"/>
      <c r="K48" s="155"/>
      <c r="L48" s="155"/>
      <c r="M48" s="155"/>
      <c r="N48" s="155"/>
      <c r="O48" s="155"/>
      <c r="P48" s="155"/>
      <c r="Q48" s="153"/>
      <c r="R48" s="153"/>
      <c r="S48" s="153"/>
      <c r="T48" s="153"/>
      <c r="U48" s="153"/>
      <c r="V48" s="153"/>
      <c r="W48" s="153"/>
      <c r="X48" s="154"/>
      <c r="Y48" s="153"/>
      <c r="Z48" s="153"/>
      <c r="AA48" s="153"/>
    </row>
    <row r="49" spans="1:27" ht="11.25" customHeight="1" x14ac:dyDescent="0.25">
      <c r="A49" s="153"/>
      <c r="B49" s="154"/>
      <c r="C49" s="155"/>
      <c r="D49" s="156"/>
      <c r="E49" s="153"/>
      <c r="F49" s="156"/>
      <c r="G49" s="153"/>
      <c r="H49" s="153"/>
      <c r="I49" s="275"/>
      <c r="J49" s="153"/>
      <c r="K49" s="155"/>
      <c r="L49" s="155"/>
      <c r="M49" s="155"/>
      <c r="N49" s="155"/>
      <c r="O49" s="155"/>
      <c r="P49" s="155"/>
      <c r="Q49" s="153"/>
      <c r="R49" s="153"/>
      <c r="S49" s="153"/>
      <c r="T49" s="153"/>
      <c r="U49" s="153"/>
      <c r="V49" s="153"/>
      <c r="W49" s="153"/>
      <c r="X49" s="154"/>
      <c r="Y49" s="153"/>
      <c r="Z49" s="153"/>
      <c r="AA49" s="153"/>
    </row>
    <row r="50" spans="1:27" ht="11.25" customHeight="1" x14ac:dyDescent="0.25">
      <c r="A50" s="153"/>
      <c r="B50" s="154"/>
      <c r="C50" s="155"/>
      <c r="D50" s="156"/>
      <c r="E50" s="153"/>
      <c r="F50" s="156"/>
      <c r="G50" s="153"/>
      <c r="H50" s="153"/>
      <c r="I50" s="275"/>
      <c r="J50" s="153"/>
      <c r="K50" s="155"/>
      <c r="L50" s="155"/>
      <c r="M50" s="155"/>
      <c r="N50" s="155"/>
      <c r="O50" s="155"/>
      <c r="P50" s="155"/>
      <c r="Q50" s="153"/>
      <c r="R50" s="153"/>
      <c r="S50" s="153"/>
      <c r="T50" s="153"/>
      <c r="U50" s="153"/>
      <c r="V50" s="153"/>
      <c r="W50" s="153"/>
      <c r="X50" s="154"/>
      <c r="Y50" s="153"/>
      <c r="Z50" s="153"/>
      <c r="AA50" s="153"/>
    </row>
    <row r="51" spans="1:27" ht="11.25" customHeight="1" x14ac:dyDescent="0.25">
      <c r="A51" s="153"/>
      <c r="B51" s="154"/>
      <c r="C51" s="155"/>
      <c r="D51" s="156"/>
      <c r="E51" s="153"/>
      <c r="F51" s="156"/>
      <c r="G51" s="153"/>
      <c r="H51" s="153"/>
      <c r="I51" s="275"/>
      <c r="J51" s="153"/>
      <c r="K51" s="155"/>
      <c r="L51" s="155"/>
      <c r="M51" s="155"/>
      <c r="N51" s="155"/>
      <c r="O51" s="155"/>
      <c r="P51" s="155"/>
      <c r="Q51" s="153"/>
      <c r="R51" s="153"/>
      <c r="S51" s="153"/>
      <c r="T51" s="153"/>
      <c r="U51" s="153"/>
      <c r="V51" s="153"/>
      <c r="W51" s="153"/>
      <c r="X51" s="154"/>
      <c r="Y51" s="153"/>
      <c r="Z51" s="153"/>
      <c r="AA51" s="153"/>
    </row>
    <row r="52" spans="1:27" ht="11.25" customHeight="1" x14ac:dyDescent="0.25">
      <c r="A52" s="153"/>
      <c r="B52" s="154"/>
      <c r="C52" s="155"/>
      <c r="D52" s="156"/>
      <c r="E52" s="153"/>
      <c r="F52" s="156"/>
      <c r="G52" s="153"/>
      <c r="H52" s="153"/>
      <c r="I52" s="275"/>
      <c r="J52" s="153"/>
      <c r="K52" s="155"/>
      <c r="L52" s="155"/>
      <c r="M52" s="155"/>
      <c r="N52" s="155"/>
      <c r="O52" s="155"/>
      <c r="P52" s="155"/>
      <c r="Q52" s="153"/>
      <c r="R52" s="153"/>
      <c r="S52" s="153"/>
      <c r="T52" s="153"/>
      <c r="U52" s="153"/>
      <c r="V52" s="153"/>
      <c r="W52" s="153"/>
      <c r="X52" s="154"/>
      <c r="Y52" s="153"/>
      <c r="Z52" s="153"/>
      <c r="AA52" s="153"/>
    </row>
    <row r="53" spans="1:27" ht="11.25" customHeight="1" x14ac:dyDescent="0.25">
      <c r="A53" s="153"/>
      <c r="B53" s="154"/>
      <c r="C53" s="155"/>
      <c r="D53" s="156"/>
      <c r="E53" s="153"/>
      <c r="F53" s="156"/>
      <c r="G53" s="153"/>
      <c r="H53" s="153"/>
      <c r="I53" s="275"/>
      <c r="J53" s="153"/>
      <c r="K53" s="155"/>
      <c r="L53" s="155"/>
      <c r="M53" s="155"/>
      <c r="N53" s="155"/>
      <c r="O53" s="155"/>
      <c r="P53" s="155"/>
      <c r="Q53" s="153"/>
      <c r="R53" s="153"/>
      <c r="S53" s="153"/>
      <c r="T53" s="153"/>
      <c r="U53" s="153"/>
      <c r="V53" s="153"/>
      <c r="W53" s="153"/>
      <c r="X53" s="154"/>
      <c r="Y53" s="153"/>
      <c r="Z53" s="153"/>
      <c r="AA53" s="153"/>
    </row>
    <row r="54" spans="1:27" ht="11.25" customHeight="1" x14ac:dyDescent="0.25">
      <c r="A54" s="153"/>
      <c r="B54" s="154"/>
      <c r="C54" s="155"/>
      <c r="D54" s="156"/>
      <c r="E54" s="153"/>
      <c r="F54" s="156"/>
      <c r="G54" s="153"/>
      <c r="H54" s="153"/>
      <c r="I54" s="275"/>
      <c r="J54" s="153"/>
      <c r="K54" s="155"/>
      <c r="L54" s="155"/>
      <c r="M54" s="155"/>
      <c r="N54" s="155"/>
      <c r="O54" s="155"/>
      <c r="P54" s="155"/>
      <c r="Q54" s="153"/>
      <c r="R54" s="153"/>
      <c r="S54" s="153"/>
      <c r="T54" s="153"/>
      <c r="U54" s="153"/>
      <c r="V54" s="153"/>
      <c r="W54" s="153"/>
      <c r="X54" s="154"/>
      <c r="Y54" s="153"/>
      <c r="Z54" s="153"/>
      <c r="AA54" s="153"/>
    </row>
    <row r="55" spans="1:27" ht="11.25" customHeight="1" x14ac:dyDescent="0.25">
      <c r="A55" s="153"/>
      <c r="B55" s="154"/>
      <c r="C55" s="155"/>
      <c r="D55" s="156"/>
      <c r="E55" s="153"/>
      <c r="F55" s="156"/>
      <c r="G55" s="153"/>
      <c r="H55" s="153"/>
      <c r="I55" s="275"/>
      <c r="J55" s="153"/>
      <c r="K55" s="155"/>
      <c r="L55" s="155"/>
      <c r="M55" s="155"/>
      <c r="N55" s="155"/>
      <c r="O55" s="155"/>
      <c r="P55" s="155"/>
      <c r="Q55" s="153"/>
      <c r="R55" s="153"/>
      <c r="S55" s="153"/>
      <c r="T55" s="153"/>
      <c r="U55" s="153"/>
      <c r="V55" s="153"/>
      <c r="W55" s="153"/>
      <c r="X55" s="154"/>
      <c r="Y55" s="153"/>
      <c r="Z55" s="153"/>
      <c r="AA55" s="153"/>
    </row>
    <row r="56" spans="1:27" ht="11.25" customHeight="1" x14ac:dyDescent="0.25">
      <c r="A56" s="153"/>
      <c r="B56" s="154"/>
      <c r="C56" s="155"/>
      <c r="D56" s="156"/>
      <c r="E56" s="153"/>
      <c r="F56" s="156"/>
      <c r="G56" s="153"/>
      <c r="H56" s="153"/>
      <c r="I56" s="275"/>
      <c r="J56" s="153"/>
      <c r="K56" s="155"/>
      <c r="L56" s="155"/>
      <c r="M56" s="155"/>
      <c r="N56" s="155"/>
      <c r="O56" s="155"/>
      <c r="P56" s="155"/>
      <c r="Q56" s="153"/>
      <c r="R56" s="153"/>
      <c r="S56" s="153"/>
      <c r="T56" s="153"/>
      <c r="U56" s="153"/>
      <c r="V56" s="153"/>
      <c r="W56" s="153"/>
      <c r="X56" s="154"/>
      <c r="Y56" s="153"/>
      <c r="Z56" s="153"/>
      <c r="AA56" s="153"/>
    </row>
    <row r="57" spans="1:27" ht="11.25" customHeight="1" x14ac:dyDescent="0.25">
      <c r="A57" s="153"/>
      <c r="B57" s="154"/>
      <c r="C57" s="155"/>
      <c r="D57" s="156"/>
      <c r="E57" s="153"/>
      <c r="F57" s="156"/>
      <c r="G57" s="153"/>
      <c r="H57" s="153"/>
      <c r="I57" s="275"/>
      <c r="J57" s="153"/>
      <c r="K57" s="155"/>
      <c r="L57" s="155"/>
      <c r="M57" s="155"/>
      <c r="N57" s="155"/>
      <c r="O57" s="155"/>
      <c r="P57" s="155"/>
      <c r="Q57" s="153"/>
      <c r="R57" s="153"/>
      <c r="S57" s="153"/>
      <c r="T57" s="153"/>
      <c r="U57" s="153"/>
      <c r="V57" s="153"/>
      <c r="W57" s="153"/>
      <c r="X57" s="154"/>
      <c r="Y57" s="153"/>
      <c r="Z57" s="153"/>
      <c r="AA57" s="153"/>
    </row>
    <row r="58" spans="1:27" ht="11.25" customHeight="1" x14ac:dyDescent="0.25">
      <c r="A58" s="153"/>
      <c r="B58" s="154"/>
      <c r="C58" s="155"/>
      <c r="D58" s="156"/>
      <c r="E58" s="153"/>
      <c r="F58" s="156"/>
      <c r="G58" s="153"/>
      <c r="H58" s="153"/>
      <c r="I58" s="275"/>
      <c r="J58" s="153"/>
      <c r="K58" s="155"/>
      <c r="L58" s="155"/>
      <c r="M58" s="155"/>
      <c r="N58" s="155"/>
      <c r="O58" s="155"/>
      <c r="P58" s="155"/>
      <c r="Q58" s="153"/>
      <c r="R58" s="153"/>
      <c r="S58" s="153"/>
      <c r="T58" s="153"/>
      <c r="U58" s="153"/>
      <c r="V58" s="153"/>
      <c r="W58" s="153"/>
      <c r="X58" s="154"/>
      <c r="Y58" s="153"/>
      <c r="Z58" s="153"/>
      <c r="AA58" s="153"/>
    </row>
    <row r="59" spans="1:27" ht="11.25" customHeight="1" x14ac:dyDescent="0.25">
      <c r="A59" s="153"/>
      <c r="B59" s="154"/>
      <c r="C59" s="155"/>
      <c r="D59" s="156"/>
      <c r="E59" s="153"/>
      <c r="F59" s="156"/>
      <c r="G59" s="153"/>
      <c r="H59" s="153"/>
      <c r="I59" s="275"/>
      <c r="J59" s="153"/>
      <c r="K59" s="155"/>
      <c r="L59" s="155"/>
      <c r="M59" s="155"/>
      <c r="N59" s="155"/>
      <c r="O59" s="155"/>
      <c r="P59" s="155"/>
      <c r="Q59" s="153"/>
      <c r="R59" s="153"/>
      <c r="S59" s="153"/>
      <c r="T59" s="153"/>
      <c r="U59" s="153"/>
      <c r="V59" s="153"/>
      <c r="W59" s="153"/>
      <c r="X59" s="154"/>
      <c r="Y59" s="153"/>
      <c r="Z59" s="153"/>
      <c r="AA59" s="153"/>
    </row>
    <row r="60" spans="1:27" ht="11.25" customHeight="1" x14ac:dyDescent="0.25">
      <c r="A60" s="153"/>
      <c r="B60" s="154"/>
      <c r="C60" s="155"/>
      <c r="D60" s="156"/>
      <c r="E60" s="153"/>
      <c r="F60" s="156"/>
      <c r="G60" s="153"/>
      <c r="H60" s="153"/>
      <c r="I60" s="275"/>
      <c r="J60" s="153"/>
      <c r="K60" s="155"/>
      <c r="L60" s="155"/>
      <c r="M60" s="155"/>
      <c r="N60" s="155"/>
      <c r="O60" s="155"/>
      <c r="P60" s="155"/>
      <c r="Q60" s="153"/>
      <c r="R60" s="153"/>
      <c r="S60" s="153"/>
      <c r="T60" s="153"/>
      <c r="U60" s="153"/>
      <c r="V60" s="153"/>
      <c r="W60" s="153"/>
      <c r="X60" s="154"/>
      <c r="Y60" s="153"/>
      <c r="Z60" s="153"/>
      <c r="AA60" s="153"/>
    </row>
    <row r="61" spans="1:27" ht="11.25" customHeight="1" x14ac:dyDescent="0.25">
      <c r="A61" s="153"/>
      <c r="B61" s="154"/>
      <c r="C61" s="155"/>
      <c r="D61" s="156"/>
      <c r="E61" s="153"/>
      <c r="F61" s="156"/>
      <c r="G61" s="153"/>
      <c r="H61" s="153"/>
      <c r="I61" s="275"/>
      <c r="J61" s="153"/>
      <c r="K61" s="155"/>
      <c r="L61" s="155"/>
      <c r="M61" s="155"/>
      <c r="N61" s="155"/>
      <c r="O61" s="155"/>
      <c r="P61" s="155"/>
      <c r="Q61" s="153"/>
      <c r="R61" s="153"/>
      <c r="S61" s="153"/>
      <c r="T61" s="153"/>
      <c r="U61" s="153"/>
      <c r="V61" s="153"/>
      <c r="W61" s="153"/>
      <c r="X61" s="154"/>
      <c r="Y61" s="153"/>
      <c r="Z61" s="153"/>
      <c r="AA61" s="153"/>
    </row>
    <row r="62" spans="1:27" ht="11.25" customHeight="1" x14ac:dyDescent="0.25">
      <c r="A62" s="153"/>
      <c r="B62" s="154"/>
      <c r="C62" s="155"/>
      <c r="D62" s="156"/>
      <c r="E62" s="153"/>
      <c r="F62" s="156"/>
      <c r="G62" s="153"/>
      <c r="H62" s="153"/>
      <c r="I62" s="275"/>
      <c r="J62" s="153"/>
      <c r="K62" s="155"/>
      <c r="L62" s="155"/>
      <c r="M62" s="155"/>
      <c r="N62" s="155"/>
      <c r="O62" s="155"/>
      <c r="P62" s="155"/>
      <c r="Q62" s="153"/>
      <c r="R62" s="153"/>
      <c r="S62" s="153"/>
      <c r="T62" s="153"/>
      <c r="U62" s="153"/>
      <c r="V62" s="153"/>
      <c r="W62" s="153"/>
      <c r="X62" s="154"/>
      <c r="Y62" s="153"/>
      <c r="Z62" s="153"/>
      <c r="AA62" s="153"/>
    </row>
    <row r="63" spans="1:27" ht="11.25" customHeight="1" x14ac:dyDescent="0.25">
      <c r="A63" s="153"/>
      <c r="B63" s="154"/>
      <c r="C63" s="155"/>
      <c r="D63" s="156"/>
      <c r="E63" s="153"/>
      <c r="F63" s="156"/>
      <c r="G63" s="153"/>
      <c r="H63" s="153"/>
      <c r="I63" s="275"/>
      <c r="J63" s="153"/>
      <c r="K63" s="155"/>
      <c r="L63" s="155"/>
      <c r="M63" s="155"/>
      <c r="N63" s="155"/>
      <c r="O63" s="155"/>
      <c r="P63" s="155"/>
      <c r="Q63" s="153"/>
      <c r="R63" s="153"/>
      <c r="S63" s="153"/>
      <c r="T63" s="153"/>
      <c r="U63" s="153"/>
      <c r="V63" s="153"/>
      <c r="W63" s="153"/>
      <c r="X63" s="154"/>
      <c r="Y63" s="153"/>
      <c r="Z63" s="153"/>
      <c r="AA63" s="153"/>
    </row>
    <row r="64" spans="1:27" ht="11.25" customHeight="1" x14ac:dyDescent="0.25">
      <c r="A64" s="153"/>
      <c r="B64" s="154"/>
      <c r="C64" s="155"/>
      <c r="D64" s="156"/>
      <c r="E64" s="153"/>
      <c r="F64" s="156"/>
      <c r="G64" s="153"/>
      <c r="H64" s="153"/>
      <c r="I64" s="275"/>
      <c r="J64" s="153"/>
      <c r="K64" s="155"/>
      <c r="L64" s="155"/>
      <c r="M64" s="155"/>
      <c r="N64" s="155"/>
      <c r="O64" s="155"/>
      <c r="P64" s="155"/>
      <c r="Q64" s="153"/>
      <c r="R64" s="153"/>
      <c r="S64" s="153"/>
      <c r="T64" s="153"/>
      <c r="U64" s="153"/>
      <c r="V64" s="153"/>
      <c r="W64" s="153"/>
      <c r="X64" s="154"/>
      <c r="Y64" s="153"/>
      <c r="Z64" s="153"/>
      <c r="AA64" s="153"/>
    </row>
    <row r="65" spans="1:27" ht="11.25" customHeight="1" x14ac:dyDescent="0.25">
      <c r="A65" s="153"/>
      <c r="B65" s="154"/>
      <c r="C65" s="155"/>
      <c r="D65" s="156"/>
      <c r="E65" s="153"/>
      <c r="F65" s="156"/>
      <c r="G65" s="153"/>
      <c r="H65" s="153"/>
      <c r="I65" s="275"/>
      <c r="J65" s="153"/>
      <c r="K65" s="155"/>
      <c r="L65" s="155"/>
      <c r="M65" s="155"/>
      <c r="N65" s="155"/>
      <c r="O65" s="155"/>
      <c r="P65" s="155"/>
      <c r="Q65" s="153"/>
      <c r="R65" s="153"/>
      <c r="S65" s="153"/>
      <c r="T65" s="153"/>
      <c r="U65" s="153"/>
      <c r="V65" s="153"/>
      <c r="W65" s="153"/>
      <c r="X65" s="154"/>
      <c r="Y65" s="153"/>
      <c r="Z65" s="153"/>
      <c r="AA65" s="153"/>
    </row>
    <row r="66" spans="1:27" ht="11.25" customHeight="1" x14ac:dyDescent="0.25">
      <c r="A66" s="153"/>
      <c r="B66" s="154"/>
      <c r="C66" s="155"/>
      <c r="D66" s="156"/>
      <c r="E66" s="153"/>
      <c r="F66" s="156"/>
      <c r="G66" s="153"/>
      <c r="H66" s="153"/>
      <c r="I66" s="275"/>
      <c r="J66" s="153"/>
      <c r="K66" s="155"/>
      <c r="L66" s="155"/>
      <c r="M66" s="155"/>
      <c r="N66" s="155"/>
      <c r="O66" s="155"/>
      <c r="P66" s="155"/>
      <c r="Q66" s="153"/>
      <c r="R66" s="153"/>
      <c r="S66" s="153"/>
      <c r="T66" s="153"/>
      <c r="U66" s="153"/>
      <c r="V66" s="153"/>
      <c r="W66" s="153"/>
      <c r="X66" s="154"/>
      <c r="Y66" s="153"/>
      <c r="Z66" s="153"/>
      <c r="AA66" s="153"/>
    </row>
    <row r="67" spans="1:27" ht="11.25" customHeight="1" x14ac:dyDescent="0.25">
      <c r="A67" s="153"/>
      <c r="B67" s="154"/>
      <c r="C67" s="155"/>
      <c r="D67" s="156"/>
      <c r="E67" s="153"/>
      <c r="F67" s="156"/>
      <c r="G67" s="153"/>
      <c r="H67" s="153"/>
      <c r="I67" s="275"/>
      <c r="J67" s="153"/>
      <c r="K67" s="155"/>
      <c r="L67" s="155"/>
      <c r="M67" s="155"/>
      <c r="N67" s="155"/>
      <c r="O67" s="155"/>
      <c r="P67" s="155"/>
      <c r="Q67" s="153"/>
      <c r="R67" s="153"/>
      <c r="S67" s="153"/>
      <c r="T67" s="153"/>
      <c r="U67" s="153"/>
      <c r="V67" s="153"/>
      <c r="W67" s="153"/>
      <c r="X67" s="154"/>
      <c r="Y67" s="153"/>
      <c r="Z67" s="153"/>
      <c r="AA67" s="153"/>
    </row>
    <row r="68" spans="1:27" ht="11.25" customHeight="1" x14ac:dyDescent="0.25">
      <c r="A68" s="153"/>
      <c r="B68" s="154"/>
      <c r="C68" s="155"/>
      <c r="D68" s="156"/>
      <c r="E68" s="153"/>
      <c r="F68" s="156"/>
      <c r="G68" s="153"/>
      <c r="H68" s="153"/>
      <c r="I68" s="275"/>
      <c r="J68" s="153"/>
      <c r="K68" s="155"/>
      <c r="L68" s="155"/>
      <c r="M68" s="155"/>
      <c r="N68" s="155"/>
      <c r="O68" s="155"/>
      <c r="P68" s="155"/>
      <c r="Q68" s="153"/>
      <c r="R68" s="153"/>
      <c r="S68" s="153"/>
      <c r="T68" s="153"/>
      <c r="U68" s="153"/>
      <c r="V68" s="153"/>
      <c r="W68" s="153"/>
      <c r="X68" s="154"/>
      <c r="Y68" s="153"/>
      <c r="Z68" s="153"/>
      <c r="AA68" s="153"/>
    </row>
    <row r="69" spans="1:27" ht="11.25" customHeight="1" x14ac:dyDescent="0.25">
      <c r="A69" s="153"/>
      <c r="B69" s="154"/>
      <c r="C69" s="155"/>
      <c r="D69" s="156"/>
      <c r="E69" s="153"/>
      <c r="F69" s="156"/>
      <c r="G69" s="153"/>
      <c r="H69" s="153"/>
      <c r="I69" s="275"/>
      <c r="J69" s="153"/>
      <c r="K69" s="155"/>
      <c r="L69" s="155"/>
      <c r="M69" s="155"/>
      <c r="N69" s="155"/>
      <c r="O69" s="155"/>
      <c r="P69" s="155"/>
      <c r="Q69" s="153"/>
      <c r="R69" s="153"/>
      <c r="S69" s="153"/>
      <c r="T69" s="153"/>
      <c r="U69" s="153"/>
      <c r="V69" s="153"/>
      <c r="W69" s="153"/>
      <c r="X69" s="154"/>
      <c r="Y69" s="153"/>
      <c r="Z69" s="153"/>
      <c r="AA69" s="153"/>
    </row>
    <row r="70" spans="1:27" ht="11.25" customHeight="1" x14ac:dyDescent="0.25">
      <c r="A70" s="153"/>
      <c r="B70" s="154"/>
      <c r="C70" s="155"/>
      <c r="D70" s="156"/>
      <c r="E70" s="153"/>
      <c r="F70" s="156"/>
      <c r="G70" s="153"/>
      <c r="H70" s="153"/>
      <c r="I70" s="275"/>
      <c r="J70" s="153"/>
      <c r="K70" s="155"/>
      <c r="L70" s="155"/>
      <c r="M70" s="155"/>
      <c r="N70" s="155"/>
      <c r="O70" s="155"/>
      <c r="P70" s="155"/>
      <c r="Q70" s="153"/>
      <c r="R70" s="153"/>
      <c r="S70" s="153"/>
      <c r="T70" s="153"/>
      <c r="U70" s="153"/>
      <c r="V70" s="153"/>
      <c r="W70" s="153"/>
      <c r="X70" s="154"/>
      <c r="Y70" s="153"/>
      <c r="Z70" s="153"/>
      <c r="AA70" s="153"/>
    </row>
    <row r="71" spans="1:27" ht="11.25" customHeight="1" x14ac:dyDescent="0.25">
      <c r="A71" s="153"/>
      <c r="B71" s="154"/>
      <c r="C71" s="155"/>
      <c r="D71" s="156"/>
      <c r="E71" s="153"/>
      <c r="F71" s="156"/>
      <c r="G71" s="153"/>
      <c r="H71" s="153"/>
      <c r="I71" s="275"/>
      <c r="J71" s="153"/>
      <c r="K71" s="155"/>
      <c r="L71" s="155"/>
      <c r="M71" s="155"/>
      <c r="N71" s="155"/>
      <c r="O71" s="155"/>
      <c r="P71" s="155"/>
      <c r="Q71" s="153"/>
      <c r="R71" s="153"/>
      <c r="S71" s="153"/>
      <c r="T71" s="153"/>
      <c r="U71" s="153"/>
      <c r="V71" s="153"/>
      <c r="W71" s="153"/>
      <c r="X71" s="154"/>
      <c r="Y71" s="153"/>
      <c r="Z71" s="153"/>
      <c r="AA71" s="153"/>
    </row>
    <row r="72" spans="1:27" ht="11.25" customHeight="1" x14ac:dyDescent="0.25">
      <c r="A72" s="153"/>
      <c r="B72" s="154"/>
      <c r="C72" s="155"/>
      <c r="D72" s="156"/>
      <c r="E72" s="153"/>
      <c r="F72" s="156"/>
      <c r="G72" s="153"/>
      <c r="H72" s="153"/>
      <c r="I72" s="275"/>
      <c r="J72" s="153"/>
      <c r="K72" s="155"/>
      <c r="L72" s="155"/>
      <c r="M72" s="155"/>
      <c r="N72" s="155"/>
      <c r="O72" s="155"/>
      <c r="P72" s="155"/>
      <c r="Q72" s="153"/>
      <c r="R72" s="153"/>
      <c r="S72" s="153"/>
      <c r="T72" s="153"/>
      <c r="U72" s="153"/>
      <c r="V72" s="153"/>
      <c r="W72" s="153"/>
      <c r="X72" s="154"/>
      <c r="Y72" s="153"/>
      <c r="Z72" s="153"/>
      <c r="AA72" s="153"/>
    </row>
    <row r="73" spans="1:27" ht="11.25" customHeight="1" x14ac:dyDescent="0.25">
      <c r="A73" s="153"/>
      <c r="B73" s="154"/>
      <c r="C73" s="155"/>
      <c r="D73" s="156"/>
      <c r="E73" s="153"/>
      <c r="F73" s="156"/>
      <c r="G73" s="153"/>
      <c r="H73" s="153"/>
      <c r="I73" s="275"/>
      <c r="J73" s="153"/>
      <c r="K73" s="155"/>
      <c r="L73" s="155"/>
      <c r="M73" s="155"/>
      <c r="N73" s="155"/>
      <c r="O73" s="155"/>
      <c r="P73" s="155"/>
      <c r="Q73" s="153"/>
      <c r="R73" s="153"/>
      <c r="S73" s="153"/>
      <c r="T73" s="153"/>
      <c r="U73" s="153"/>
      <c r="V73" s="153"/>
      <c r="W73" s="153"/>
      <c r="X73" s="154"/>
      <c r="Y73" s="153"/>
      <c r="Z73" s="153"/>
      <c r="AA73" s="153"/>
    </row>
    <row r="74" spans="1:27" ht="11.25" customHeight="1" x14ac:dyDescent="0.25">
      <c r="A74" s="153"/>
      <c r="B74" s="154"/>
      <c r="C74" s="155"/>
      <c r="D74" s="156"/>
      <c r="E74" s="153"/>
      <c r="F74" s="156"/>
      <c r="G74" s="153"/>
      <c r="H74" s="153"/>
      <c r="I74" s="275"/>
      <c r="J74" s="153"/>
      <c r="K74" s="155"/>
      <c r="L74" s="155"/>
      <c r="M74" s="155"/>
      <c r="N74" s="155"/>
      <c r="O74" s="155"/>
      <c r="P74" s="155"/>
      <c r="Q74" s="153"/>
      <c r="R74" s="153"/>
      <c r="S74" s="153"/>
      <c r="T74" s="153"/>
      <c r="U74" s="153"/>
      <c r="V74" s="153"/>
      <c r="W74" s="153"/>
      <c r="X74" s="154"/>
      <c r="Y74" s="153"/>
      <c r="Z74" s="153"/>
      <c r="AA74" s="153"/>
    </row>
    <row r="75" spans="1:27" ht="11.25" customHeight="1" x14ac:dyDescent="0.25">
      <c r="A75" s="153"/>
      <c r="B75" s="154"/>
      <c r="C75" s="155"/>
      <c r="D75" s="156"/>
      <c r="E75" s="153"/>
      <c r="F75" s="156"/>
      <c r="G75" s="153"/>
      <c r="H75" s="153"/>
      <c r="I75" s="275"/>
      <c r="J75" s="153"/>
      <c r="K75" s="155"/>
      <c r="L75" s="155"/>
      <c r="M75" s="155"/>
      <c r="N75" s="155"/>
      <c r="O75" s="155"/>
      <c r="P75" s="155"/>
      <c r="Q75" s="153"/>
      <c r="R75" s="153"/>
      <c r="S75" s="153"/>
      <c r="T75" s="153"/>
      <c r="U75" s="153"/>
      <c r="V75" s="153"/>
      <c r="W75" s="153"/>
      <c r="X75" s="154"/>
      <c r="Y75" s="153"/>
      <c r="Z75" s="153"/>
      <c r="AA75" s="153"/>
    </row>
    <row r="76" spans="1:27" ht="11.25" customHeight="1" x14ac:dyDescent="0.25">
      <c r="A76" s="153"/>
      <c r="B76" s="154"/>
      <c r="C76" s="155"/>
      <c r="D76" s="156"/>
      <c r="E76" s="153"/>
      <c r="F76" s="156"/>
      <c r="G76" s="153"/>
      <c r="H76" s="153"/>
      <c r="I76" s="275"/>
      <c r="J76" s="153"/>
      <c r="K76" s="155"/>
      <c r="L76" s="155"/>
      <c r="M76" s="155"/>
      <c r="N76" s="155"/>
      <c r="O76" s="155"/>
      <c r="P76" s="155"/>
      <c r="Q76" s="153"/>
      <c r="R76" s="153"/>
      <c r="S76" s="153"/>
      <c r="T76" s="153"/>
      <c r="U76" s="153"/>
      <c r="V76" s="153"/>
      <c r="W76" s="153"/>
      <c r="X76" s="154"/>
      <c r="Y76" s="153"/>
      <c r="Z76" s="153"/>
      <c r="AA76" s="153"/>
    </row>
    <row r="77" spans="1:27" ht="11.25" customHeight="1" x14ac:dyDescent="0.25">
      <c r="A77" s="153"/>
      <c r="B77" s="154"/>
      <c r="C77" s="155"/>
      <c r="D77" s="156"/>
      <c r="E77" s="153"/>
      <c r="F77" s="156"/>
      <c r="G77" s="153"/>
      <c r="H77" s="153"/>
      <c r="I77" s="275"/>
      <c r="J77" s="153"/>
      <c r="K77" s="155"/>
      <c r="L77" s="155"/>
      <c r="M77" s="155"/>
      <c r="N77" s="155"/>
      <c r="O77" s="155"/>
      <c r="P77" s="155"/>
      <c r="Q77" s="153"/>
      <c r="R77" s="153"/>
      <c r="S77" s="153"/>
      <c r="T77" s="153"/>
      <c r="U77" s="153"/>
      <c r="V77" s="153"/>
      <c r="W77" s="153"/>
      <c r="X77" s="154"/>
      <c r="Y77" s="153"/>
      <c r="Z77" s="153"/>
      <c r="AA77" s="153"/>
    </row>
    <row r="78" spans="1:27" ht="11.25" customHeight="1" x14ac:dyDescent="0.25">
      <c r="A78" s="153"/>
      <c r="B78" s="154"/>
      <c r="C78" s="155"/>
      <c r="D78" s="156"/>
      <c r="E78" s="153"/>
      <c r="F78" s="156"/>
      <c r="G78" s="153"/>
      <c r="H78" s="153"/>
      <c r="I78" s="275"/>
      <c r="J78" s="153"/>
      <c r="K78" s="155"/>
      <c r="L78" s="155"/>
      <c r="M78" s="155"/>
      <c r="N78" s="155"/>
      <c r="O78" s="155"/>
      <c r="P78" s="155"/>
      <c r="Q78" s="153"/>
      <c r="R78" s="153"/>
      <c r="S78" s="153"/>
      <c r="T78" s="153"/>
      <c r="U78" s="153"/>
      <c r="V78" s="153"/>
      <c r="W78" s="153"/>
      <c r="X78" s="154"/>
      <c r="Y78" s="153"/>
      <c r="Z78" s="153"/>
      <c r="AA78" s="153"/>
    </row>
    <row r="79" spans="1:27" ht="11.25" customHeight="1" x14ac:dyDescent="0.25">
      <c r="A79" s="153"/>
      <c r="B79" s="154"/>
      <c r="C79" s="155"/>
      <c r="D79" s="156"/>
      <c r="E79" s="153"/>
      <c r="F79" s="156"/>
      <c r="G79" s="153"/>
      <c r="H79" s="153"/>
      <c r="I79" s="275"/>
      <c r="J79" s="153"/>
      <c r="K79" s="155"/>
      <c r="L79" s="155"/>
      <c r="M79" s="155"/>
      <c r="N79" s="155"/>
      <c r="O79" s="155"/>
      <c r="P79" s="155"/>
      <c r="Q79" s="153"/>
      <c r="R79" s="153"/>
      <c r="S79" s="153"/>
      <c r="T79" s="153"/>
      <c r="U79" s="153"/>
      <c r="V79" s="153"/>
      <c r="W79" s="153"/>
      <c r="X79" s="154"/>
      <c r="Y79" s="153"/>
      <c r="Z79" s="153"/>
      <c r="AA79" s="153"/>
    </row>
    <row r="80" spans="1:27" ht="11.25" customHeight="1" x14ac:dyDescent="0.25">
      <c r="A80" s="153"/>
      <c r="B80" s="154"/>
      <c r="C80" s="155"/>
      <c r="D80" s="156"/>
      <c r="E80" s="153"/>
      <c r="F80" s="156"/>
      <c r="G80" s="153"/>
      <c r="H80" s="153"/>
      <c r="I80" s="275"/>
      <c r="J80" s="153"/>
      <c r="K80" s="155"/>
      <c r="L80" s="155"/>
      <c r="M80" s="155"/>
      <c r="N80" s="155"/>
      <c r="O80" s="155"/>
      <c r="P80" s="155"/>
      <c r="Q80" s="153"/>
      <c r="R80" s="153"/>
      <c r="S80" s="153"/>
      <c r="T80" s="153"/>
      <c r="U80" s="153"/>
      <c r="V80" s="153"/>
      <c r="W80" s="153"/>
      <c r="X80" s="154"/>
      <c r="Y80" s="153"/>
      <c r="Z80" s="153"/>
      <c r="AA80" s="153"/>
    </row>
    <row r="81" spans="1:27" ht="11.25" customHeight="1" x14ac:dyDescent="0.25">
      <c r="A81" s="153"/>
      <c r="B81" s="154"/>
      <c r="C81" s="155"/>
      <c r="D81" s="156"/>
      <c r="E81" s="153"/>
      <c r="F81" s="156"/>
      <c r="G81" s="153"/>
      <c r="H81" s="153"/>
      <c r="I81" s="275"/>
      <c r="J81" s="153"/>
      <c r="K81" s="155"/>
      <c r="L81" s="155"/>
      <c r="M81" s="155"/>
      <c r="N81" s="155"/>
      <c r="O81" s="155"/>
      <c r="P81" s="155"/>
      <c r="Q81" s="153"/>
      <c r="R81" s="153"/>
      <c r="S81" s="153"/>
      <c r="T81" s="153"/>
      <c r="U81" s="153"/>
      <c r="V81" s="153"/>
      <c r="W81" s="153"/>
      <c r="X81" s="154"/>
      <c r="Y81" s="153"/>
      <c r="Z81" s="153"/>
      <c r="AA81" s="153"/>
    </row>
    <row r="82" spans="1:27" ht="11.25" customHeight="1" x14ac:dyDescent="0.25">
      <c r="A82" s="153"/>
      <c r="B82" s="154"/>
      <c r="C82" s="155"/>
      <c r="D82" s="156"/>
      <c r="E82" s="153"/>
      <c r="F82" s="156"/>
      <c r="G82" s="153"/>
      <c r="H82" s="153"/>
      <c r="I82" s="275"/>
      <c r="J82" s="153"/>
      <c r="K82" s="155"/>
      <c r="L82" s="155"/>
      <c r="M82" s="155"/>
      <c r="N82" s="155"/>
      <c r="O82" s="155"/>
      <c r="P82" s="155"/>
      <c r="Q82" s="153"/>
      <c r="R82" s="153"/>
      <c r="S82" s="153"/>
      <c r="T82" s="153"/>
      <c r="U82" s="153"/>
      <c r="V82" s="153"/>
      <c r="W82" s="153"/>
      <c r="X82" s="154"/>
      <c r="Y82" s="153"/>
      <c r="Z82" s="153"/>
      <c r="AA82" s="153"/>
    </row>
    <row r="83" spans="1:27" ht="11.25" customHeight="1" x14ac:dyDescent="0.25">
      <c r="A83" s="153"/>
      <c r="B83" s="154"/>
      <c r="C83" s="155"/>
      <c r="D83" s="156"/>
      <c r="E83" s="153"/>
      <c r="F83" s="156"/>
      <c r="G83" s="153"/>
      <c r="H83" s="153"/>
      <c r="I83" s="275"/>
      <c r="J83" s="153"/>
      <c r="K83" s="155"/>
      <c r="L83" s="155"/>
      <c r="M83" s="155"/>
      <c r="N83" s="155"/>
      <c r="O83" s="155"/>
      <c r="P83" s="155"/>
      <c r="Q83" s="153"/>
      <c r="R83" s="153"/>
      <c r="S83" s="153"/>
      <c r="T83" s="153"/>
      <c r="U83" s="153"/>
      <c r="V83" s="153"/>
      <c r="W83" s="153"/>
      <c r="X83" s="154"/>
      <c r="Y83" s="153"/>
      <c r="Z83" s="153"/>
      <c r="AA83" s="153"/>
    </row>
    <row r="84" spans="1:27" ht="11.25" customHeight="1" x14ac:dyDescent="0.25">
      <c r="A84" s="153"/>
      <c r="B84" s="154"/>
      <c r="C84" s="155"/>
      <c r="D84" s="156"/>
      <c r="E84" s="153"/>
      <c r="F84" s="156"/>
      <c r="G84" s="153"/>
      <c r="H84" s="153"/>
      <c r="I84" s="275"/>
      <c r="J84" s="153"/>
      <c r="K84" s="155"/>
      <c r="L84" s="155"/>
      <c r="M84" s="155"/>
      <c r="N84" s="155"/>
      <c r="O84" s="155"/>
      <c r="P84" s="155"/>
      <c r="Q84" s="153"/>
      <c r="R84" s="153"/>
      <c r="S84" s="153"/>
      <c r="T84" s="153"/>
      <c r="U84" s="153"/>
      <c r="V84" s="153"/>
      <c r="W84" s="153"/>
      <c r="X84" s="154"/>
      <c r="Y84" s="153"/>
      <c r="Z84" s="153"/>
      <c r="AA84" s="153"/>
    </row>
    <row r="85" spans="1:27" ht="11.25" customHeight="1" x14ac:dyDescent="0.25">
      <c r="A85" s="153"/>
      <c r="B85" s="154"/>
      <c r="C85" s="155"/>
      <c r="D85" s="156"/>
      <c r="E85" s="153"/>
      <c r="F85" s="156"/>
      <c r="G85" s="153"/>
      <c r="H85" s="153"/>
      <c r="I85" s="275"/>
      <c r="J85" s="153"/>
      <c r="K85" s="155"/>
      <c r="L85" s="155"/>
      <c r="M85" s="155"/>
      <c r="N85" s="155"/>
      <c r="O85" s="155"/>
      <c r="P85" s="155"/>
      <c r="Q85" s="153"/>
      <c r="R85" s="153"/>
      <c r="S85" s="153"/>
      <c r="T85" s="153"/>
      <c r="U85" s="153"/>
      <c r="V85" s="153"/>
      <c r="W85" s="153"/>
      <c r="X85" s="154"/>
      <c r="Y85" s="153"/>
      <c r="Z85" s="153"/>
      <c r="AA85" s="153"/>
    </row>
    <row r="86" spans="1:27" ht="11.25" customHeight="1" x14ac:dyDescent="0.25">
      <c r="A86" s="153"/>
      <c r="B86" s="154"/>
      <c r="C86" s="155"/>
      <c r="D86" s="156"/>
      <c r="E86" s="153"/>
      <c r="F86" s="156"/>
      <c r="G86" s="153"/>
      <c r="H86" s="153"/>
      <c r="I86" s="275"/>
      <c r="J86" s="153"/>
      <c r="K86" s="155"/>
      <c r="L86" s="155"/>
      <c r="M86" s="155"/>
      <c r="N86" s="155"/>
      <c r="O86" s="155"/>
      <c r="P86" s="155"/>
      <c r="Q86" s="153"/>
      <c r="R86" s="153"/>
      <c r="S86" s="153"/>
      <c r="T86" s="153"/>
      <c r="U86" s="153"/>
      <c r="V86" s="153"/>
      <c r="W86" s="153"/>
      <c r="X86" s="154"/>
      <c r="Y86" s="153"/>
      <c r="Z86" s="153"/>
      <c r="AA86" s="153"/>
    </row>
    <row r="87" spans="1:27" ht="11.25" customHeight="1" x14ac:dyDescent="0.25">
      <c r="A87" s="153"/>
      <c r="B87" s="154"/>
      <c r="C87" s="155"/>
      <c r="D87" s="156"/>
      <c r="E87" s="153"/>
      <c r="F87" s="156"/>
      <c r="G87" s="153"/>
      <c r="H87" s="153"/>
      <c r="I87" s="275"/>
      <c r="J87" s="153"/>
      <c r="K87" s="155"/>
      <c r="L87" s="155"/>
      <c r="M87" s="155"/>
      <c r="N87" s="155"/>
      <c r="O87" s="155"/>
      <c r="P87" s="155"/>
      <c r="Q87" s="153"/>
      <c r="R87" s="153"/>
      <c r="S87" s="153"/>
      <c r="T87" s="153"/>
      <c r="U87" s="153"/>
      <c r="V87" s="153"/>
      <c r="W87" s="153"/>
      <c r="X87" s="154"/>
      <c r="Y87" s="153"/>
      <c r="Z87" s="153"/>
      <c r="AA87" s="153"/>
    </row>
    <row r="88" spans="1:27" ht="11.25" customHeight="1" x14ac:dyDescent="0.25">
      <c r="A88" s="153"/>
      <c r="B88" s="154"/>
      <c r="C88" s="155"/>
      <c r="D88" s="156"/>
      <c r="E88" s="153"/>
      <c r="F88" s="156"/>
      <c r="G88" s="153"/>
      <c r="H88" s="153"/>
      <c r="I88" s="275"/>
      <c r="J88" s="153"/>
      <c r="K88" s="155"/>
      <c r="L88" s="155"/>
      <c r="M88" s="155"/>
      <c r="N88" s="155"/>
      <c r="O88" s="155"/>
      <c r="P88" s="155"/>
      <c r="Q88" s="153"/>
      <c r="R88" s="153"/>
      <c r="S88" s="153"/>
      <c r="T88" s="153"/>
      <c r="U88" s="153"/>
      <c r="V88" s="153"/>
      <c r="W88" s="153"/>
      <c r="X88" s="154"/>
      <c r="Y88" s="153"/>
      <c r="Z88" s="153"/>
      <c r="AA88" s="153"/>
    </row>
    <row r="89" spans="1:27" ht="11.25" customHeight="1" x14ac:dyDescent="0.25">
      <c r="A89" s="153"/>
      <c r="B89" s="154"/>
      <c r="C89" s="155"/>
      <c r="D89" s="156"/>
      <c r="E89" s="153"/>
      <c r="F89" s="156"/>
      <c r="G89" s="153"/>
      <c r="H89" s="153"/>
      <c r="I89" s="275"/>
      <c r="J89" s="153"/>
      <c r="K89" s="155"/>
      <c r="L89" s="155"/>
      <c r="M89" s="155"/>
      <c r="N89" s="155"/>
      <c r="O89" s="155"/>
      <c r="P89" s="155"/>
      <c r="Q89" s="153"/>
      <c r="R89" s="153"/>
      <c r="S89" s="153"/>
      <c r="T89" s="153"/>
      <c r="U89" s="153"/>
      <c r="V89" s="153"/>
      <c r="W89" s="153"/>
      <c r="X89" s="154"/>
      <c r="Y89" s="153"/>
      <c r="Z89" s="153"/>
      <c r="AA89" s="153"/>
    </row>
    <row r="90" spans="1:27" ht="11.25" customHeight="1" x14ac:dyDescent="0.25">
      <c r="A90" s="153"/>
      <c r="B90" s="154"/>
      <c r="C90" s="155"/>
      <c r="D90" s="156"/>
      <c r="E90" s="153"/>
      <c r="F90" s="156"/>
      <c r="G90" s="153"/>
      <c r="H90" s="153"/>
      <c r="I90" s="275"/>
      <c r="J90" s="153"/>
      <c r="K90" s="155"/>
      <c r="L90" s="155"/>
      <c r="M90" s="155"/>
      <c r="N90" s="155"/>
      <c r="O90" s="155"/>
      <c r="P90" s="155"/>
      <c r="Q90" s="153"/>
      <c r="R90" s="153"/>
      <c r="S90" s="153"/>
      <c r="T90" s="153"/>
      <c r="U90" s="153"/>
      <c r="V90" s="153"/>
      <c r="W90" s="153"/>
      <c r="X90" s="154"/>
      <c r="Y90" s="153"/>
      <c r="Z90" s="153"/>
      <c r="AA90" s="153"/>
    </row>
    <row r="91" spans="1:27" ht="11.25" customHeight="1" x14ac:dyDescent="0.25">
      <c r="A91" s="153"/>
      <c r="B91" s="154"/>
      <c r="C91" s="155"/>
      <c r="D91" s="156"/>
      <c r="E91" s="153"/>
      <c r="F91" s="156"/>
      <c r="G91" s="153"/>
      <c r="H91" s="153"/>
      <c r="I91" s="275"/>
      <c r="J91" s="153"/>
      <c r="K91" s="155"/>
      <c r="L91" s="155"/>
      <c r="M91" s="155"/>
      <c r="N91" s="155"/>
      <c r="O91" s="155"/>
      <c r="P91" s="155"/>
      <c r="Q91" s="153"/>
      <c r="R91" s="153"/>
      <c r="S91" s="153"/>
      <c r="T91" s="153"/>
      <c r="U91" s="153"/>
      <c r="V91" s="153"/>
      <c r="W91" s="153"/>
      <c r="X91" s="154"/>
      <c r="Y91" s="153"/>
      <c r="Z91" s="153"/>
      <c r="AA91" s="153"/>
    </row>
    <row r="92" spans="1:27" ht="11.25" customHeight="1" x14ac:dyDescent="0.25">
      <c r="A92" s="153"/>
      <c r="B92" s="154"/>
      <c r="C92" s="155"/>
      <c r="D92" s="156"/>
      <c r="E92" s="153"/>
      <c r="F92" s="156"/>
      <c r="G92" s="153"/>
      <c r="H92" s="153"/>
      <c r="I92" s="275"/>
      <c r="J92" s="153"/>
      <c r="K92" s="155"/>
      <c r="L92" s="155"/>
      <c r="M92" s="155"/>
      <c r="N92" s="155"/>
      <c r="O92" s="155"/>
      <c r="P92" s="155"/>
      <c r="Q92" s="153"/>
      <c r="R92" s="153"/>
      <c r="S92" s="153"/>
      <c r="T92" s="153"/>
      <c r="U92" s="153"/>
      <c r="V92" s="153"/>
      <c r="W92" s="153"/>
      <c r="X92" s="154"/>
      <c r="Y92" s="153"/>
      <c r="Z92" s="153"/>
      <c r="AA92" s="153"/>
    </row>
    <row r="93" spans="1:27" ht="11.25" customHeight="1" x14ac:dyDescent="0.25">
      <c r="A93" s="153"/>
      <c r="B93" s="154"/>
      <c r="C93" s="155"/>
      <c r="D93" s="156"/>
      <c r="E93" s="153"/>
      <c r="F93" s="156"/>
      <c r="G93" s="153"/>
      <c r="H93" s="153"/>
      <c r="I93" s="275"/>
      <c r="J93" s="153"/>
      <c r="K93" s="155"/>
      <c r="L93" s="155"/>
      <c r="M93" s="155"/>
      <c r="N93" s="155"/>
      <c r="O93" s="155"/>
      <c r="P93" s="155"/>
      <c r="Q93" s="153"/>
      <c r="R93" s="153"/>
      <c r="S93" s="153"/>
      <c r="T93" s="153"/>
      <c r="U93" s="153"/>
      <c r="V93" s="153"/>
      <c r="W93" s="153"/>
      <c r="X93" s="154"/>
      <c r="Y93" s="153"/>
      <c r="Z93" s="153"/>
      <c r="AA93" s="153"/>
    </row>
    <row r="94" spans="1:27" ht="11.25" customHeight="1" x14ac:dyDescent="0.25">
      <c r="A94" s="153"/>
      <c r="B94" s="154"/>
      <c r="C94" s="155"/>
      <c r="D94" s="156"/>
      <c r="E94" s="153"/>
      <c r="F94" s="156"/>
      <c r="G94" s="153"/>
      <c r="H94" s="153"/>
      <c r="I94" s="275"/>
      <c r="J94" s="153"/>
      <c r="K94" s="155"/>
      <c r="L94" s="155"/>
      <c r="M94" s="155"/>
      <c r="N94" s="155"/>
      <c r="O94" s="155"/>
      <c r="P94" s="155"/>
      <c r="Q94" s="153"/>
      <c r="R94" s="153"/>
      <c r="S94" s="153"/>
      <c r="T94" s="153"/>
      <c r="U94" s="153"/>
      <c r="V94" s="153"/>
      <c r="W94" s="153"/>
      <c r="X94" s="154"/>
      <c r="Y94" s="153"/>
      <c r="Z94" s="153"/>
      <c r="AA94" s="153"/>
    </row>
    <row r="95" spans="1:27" ht="11.25" customHeight="1" x14ac:dyDescent="0.25">
      <c r="A95" s="153"/>
      <c r="B95" s="154"/>
      <c r="C95" s="155"/>
      <c r="D95" s="156"/>
      <c r="E95" s="153"/>
      <c r="F95" s="156"/>
      <c r="G95" s="153"/>
      <c r="H95" s="153"/>
      <c r="I95" s="275"/>
      <c r="J95" s="153"/>
      <c r="K95" s="155"/>
      <c r="L95" s="155"/>
      <c r="M95" s="155"/>
      <c r="N95" s="155"/>
      <c r="O95" s="155"/>
      <c r="P95" s="155"/>
      <c r="Q95" s="153"/>
      <c r="R95" s="153"/>
      <c r="S95" s="153"/>
      <c r="T95" s="153"/>
      <c r="U95" s="153"/>
      <c r="V95" s="153"/>
      <c r="W95" s="153"/>
      <c r="X95" s="154"/>
      <c r="Y95" s="153"/>
      <c r="Z95" s="153"/>
      <c r="AA95" s="153"/>
    </row>
    <row r="96" spans="1:27" ht="11.25" customHeight="1" x14ac:dyDescent="0.25">
      <c r="A96" s="153"/>
      <c r="B96" s="154"/>
      <c r="C96" s="155"/>
      <c r="D96" s="156"/>
      <c r="E96" s="153"/>
      <c r="F96" s="156"/>
      <c r="G96" s="153"/>
      <c r="H96" s="153"/>
      <c r="I96" s="275"/>
      <c r="J96" s="153"/>
      <c r="K96" s="155"/>
      <c r="L96" s="155"/>
      <c r="M96" s="155"/>
      <c r="N96" s="155"/>
      <c r="O96" s="155"/>
      <c r="P96" s="155"/>
      <c r="Q96" s="153"/>
      <c r="R96" s="153"/>
      <c r="S96" s="153"/>
      <c r="T96" s="153"/>
      <c r="U96" s="153"/>
      <c r="V96" s="153"/>
      <c r="W96" s="153"/>
      <c r="X96" s="154"/>
      <c r="Y96" s="153"/>
      <c r="Z96" s="153"/>
      <c r="AA96" s="153"/>
    </row>
    <row r="97" spans="1:27" ht="11.25" customHeight="1" x14ac:dyDescent="0.25">
      <c r="A97" s="153"/>
      <c r="B97" s="154"/>
      <c r="C97" s="155"/>
      <c r="D97" s="156"/>
      <c r="E97" s="153"/>
      <c r="F97" s="156"/>
      <c r="G97" s="153"/>
      <c r="H97" s="153"/>
      <c r="I97" s="275"/>
      <c r="J97" s="153"/>
      <c r="K97" s="155"/>
      <c r="L97" s="155"/>
      <c r="M97" s="155"/>
      <c r="N97" s="155"/>
      <c r="O97" s="155"/>
      <c r="P97" s="155"/>
      <c r="Q97" s="153"/>
      <c r="R97" s="153"/>
      <c r="S97" s="153"/>
      <c r="T97" s="153"/>
      <c r="U97" s="153"/>
      <c r="V97" s="153"/>
      <c r="W97" s="153"/>
      <c r="X97" s="154"/>
      <c r="Y97" s="153"/>
      <c r="Z97" s="153"/>
      <c r="AA97" s="153"/>
    </row>
    <row r="98" spans="1:27" ht="11.25" customHeight="1" x14ac:dyDescent="0.25">
      <c r="A98" s="153"/>
      <c r="B98" s="154"/>
      <c r="C98" s="155"/>
      <c r="D98" s="156"/>
      <c r="E98" s="153"/>
      <c r="F98" s="156"/>
      <c r="G98" s="153"/>
      <c r="H98" s="153"/>
      <c r="I98" s="275"/>
      <c r="J98" s="153"/>
      <c r="K98" s="155"/>
      <c r="L98" s="155"/>
      <c r="M98" s="155"/>
      <c r="N98" s="155"/>
      <c r="O98" s="155"/>
      <c r="P98" s="155"/>
      <c r="Q98" s="153"/>
      <c r="R98" s="153"/>
      <c r="S98" s="153"/>
      <c r="T98" s="153"/>
      <c r="U98" s="153"/>
      <c r="V98" s="153"/>
      <c r="W98" s="153"/>
      <c r="X98" s="154"/>
      <c r="Y98" s="153"/>
      <c r="Z98" s="153"/>
      <c r="AA98" s="153"/>
    </row>
    <row r="99" spans="1:27" ht="11.25" customHeight="1" x14ac:dyDescent="0.25">
      <c r="A99" s="153"/>
      <c r="B99" s="154"/>
      <c r="C99" s="155"/>
      <c r="D99" s="156"/>
      <c r="E99" s="153"/>
      <c r="F99" s="156"/>
      <c r="G99" s="153"/>
      <c r="H99" s="153"/>
      <c r="I99" s="275"/>
      <c r="J99" s="153"/>
      <c r="K99" s="155"/>
      <c r="L99" s="155"/>
      <c r="M99" s="155"/>
      <c r="N99" s="155"/>
      <c r="O99" s="155"/>
      <c r="P99" s="155"/>
      <c r="Q99" s="153"/>
      <c r="R99" s="153"/>
      <c r="S99" s="153"/>
      <c r="T99" s="153"/>
      <c r="U99" s="153"/>
      <c r="V99" s="153"/>
      <c r="W99" s="153"/>
      <c r="X99" s="154"/>
      <c r="Y99" s="153"/>
      <c r="Z99" s="153"/>
      <c r="AA99" s="153"/>
    </row>
    <row r="100" spans="1:27" ht="11.25" customHeight="1" x14ac:dyDescent="0.25">
      <c r="A100" s="153"/>
      <c r="B100" s="154"/>
      <c r="C100" s="155"/>
      <c r="D100" s="156"/>
      <c r="E100" s="153"/>
      <c r="F100" s="156"/>
      <c r="G100" s="153"/>
      <c r="H100" s="153"/>
      <c r="I100" s="275"/>
      <c r="J100" s="153"/>
      <c r="K100" s="155"/>
      <c r="L100" s="155"/>
      <c r="M100" s="155"/>
      <c r="N100" s="155"/>
      <c r="O100" s="155"/>
      <c r="P100" s="155"/>
      <c r="Q100" s="153"/>
      <c r="R100" s="153"/>
      <c r="S100" s="153"/>
      <c r="T100" s="153"/>
      <c r="U100" s="153"/>
      <c r="V100" s="153"/>
      <c r="W100" s="153"/>
      <c r="X100" s="154"/>
      <c r="Y100" s="153"/>
      <c r="Z100" s="153"/>
      <c r="AA100" s="153"/>
    </row>
    <row r="101" spans="1:27" ht="11.25" customHeight="1" x14ac:dyDescent="0.25">
      <c r="A101" s="153"/>
      <c r="B101" s="154"/>
      <c r="C101" s="155"/>
      <c r="D101" s="156"/>
      <c r="E101" s="153"/>
      <c r="F101" s="156"/>
      <c r="G101" s="153"/>
      <c r="H101" s="153"/>
      <c r="I101" s="275"/>
      <c r="J101" s="153"/>
      <c r="K101" s="155"/>
      <c r="L101" s="155"/>
      <c r="M101" s="155"/>
      <c r="N101" s="155"/>
      <c r="O101" s="155"/>
      <c r="P101" s="155"/>
      <c r="Q101" s="153"/>
      <c r="R101" s="153"/>
      <c r="S101" s="153"/>
      <c r="T101" s="153"/>
      <c r="U101" s="153"/>
      <c r="V101" s="153"/>
      <c r="W101" s="153"/>
      <c r="X101" s="154"/>
      <c r="Y101" s="153"/>
      <c r="Z101" s="153"/>
      <c r="AA101" s="153"/>
    </row>
    <row r="102" spans="1:27" ht="11.25" customHeight="1" x14ac:dyDescent="0.25">
      <c r="A102" s="153"/>
      <c r="B102" s="154"/>
      <c r="C102" s="155"/>
      <c r="D102" s="156"/>
      <c r="E102" s="153"/>
      <c r="F102" s="156"/>
      <c r="G102" s="153"/>
      <c r="H102" s="153"/>
      <c r="I102" s="275"/>
      <c r="J102" s="153"/>
      <c r="K102" s="155"/>
      <c r="L102" s="155"/>
      <c r="M102" s="155"/>
      <c r="N102" s="155"/>
      <c r="O102" s="155"/>
      <c r="P102" s="155"/>
      <c r="Q102" s="153"/>
      <c r="R102" s="153"/>
      <c r="S102" s="153"/>
      <c r="T102" s="153"/>
      <c r="U102" s="153"/>
      <c r="V102" s="153"/>
      <c r="W102" s="153"/>
      <c r="X102" s="154"/>
      <c r="Y102" s="153"/>
      <c r="Z102" s="153"/>
      <c r="AA102" s="153"/>
    </row>
    <row r="103" spans="1:27" ht="11.25" customHeight="1" x14ac:dyDescent="0.25">
      <c r="A103" s="153"/>
      <c r="B103" s="154"/>
      <c r="C103" s="155"/>
      <c r="D103" s="156"/>
      <c r="E103" s="153"/>
      <c r="F103" s="156"/>
      <c r="G103" s="153"/>
      <c r="H103" s="153"/>
      <c r="I103" s="275"/>
      <c r="J103" s="153"/>
      <c r="K103" s="155"/>
      <c r="L103" s="155"/>
      <c r="M103" s="155"/>
      <c r="N103" s="155"/>
      <c r="O103" s="155"/>
      <c r="P103" s="155"/>
      <c r="Q103" s="153"/>
      <c r="R103" s="153"/>
      <c r="S103" s="153"/>
      <c r="T103" s="153"/>
      <c r="U103" s="153"/>
      <c r="V103" s="153"/>
      <c r="W103" s="153"/>
      <c r="X103" s="154"/>
      <c r="Y103" s="153"/>
      <c r="Z103" s="153"/>
      <c r="AA103" s="153"/>
    </row>
    <row r="104" spans="1:27" ht="11.25" customHeight="1" x14ac:dyDescent="0.25">
      <c r="A104" s="153"/>
      <c r="B104" s="154"/>
      <c r="C104" s="155"/>
      <c r="D104" s="156"/>
      <c r="E104" s="153"/>
      <c r="F104" s="156"/>
      <c r="G104" s="153"/>
      <c r="H104" s="153"/>
      <c r="I104" s="275"/>
      <c r="J104" s="153"/>
      <c r="K104" s="155"/>
      <c r="L104" s="155"/>
      <c r="M104" s="155"/>
      <c r="N104" s="155"/>
      <c r="O104" s="155"/>
      <c r="P104" s="155"/>
      <c r="Q104" s="153"/>
      <c r="R104" s="153"/>
      <c r="S104" s="153"/>
      <c r="T104" s="153"/>
      <c r="U104" s="153"/>
      <c r="V104" s="153"/>
      <c r="W104" s="153"/>
      <c r="X104" s="154"/>
      <c r="Y104" s="153"/>
      <c r="Z104" s="153"/>
      <c r="AA104" s="153"/>
    </row>
    <row r="105" spans="1:27" ht="11.25" customHeight="1" x14ac:dyDescent="0.25">
      <c r="A105" s="153"/>
      <c r="B105" s="154"/>
      <c r="C105" s="155"/>
      <c r="D105" s="156"/>
      <c r="E105" s="153"/>
      <c r="F105" s="156"/>
      <c r="G105" s="153"/>
      <c r="H105" s="153"/>
      <c r="I105" s="275"/>
      <c r="J105" s="153"/>
      <c r="K105" s="155"/>
      <c r="L105" s="155"/>
      <c r="M105" s="155"/>
      <c r="N105" s="155"/>
      <c r="O105" s="155"/>
      <c r="P105" s="155"/>
      <c r="Q105" s="153"/>
      <c r="R105" s="153"/>
      <c r="S105" s="153"/>
      <c r="T105" s="153"/>
      <c r="U105" s="153"/>
      <c r="V105" s="153"/>
      <c r="W105" s="153"/>
      <c r="X105" s="154"/>
      <c r="Y105" s="153"/>
      <c r="Z105" s="153"/>
      <c r="AA105" s="153"/>
    </row>
    <row r="106" spans="1:27" ht="11.25" customHeight="1" x14ac:dyDescent="0.25">
      <c r="A106" s="153"/>
      <c r="B106" s="154"/>
      <c r="C106" s="155"/>
      <c r="D106" s="156"/>
      <c r="E106" s="153"/>
      <c r="F106" s="156"/>
      <c r="G106" s="153"/>
      <c r="H106" s="153"/>
      <c r="I106" s="275"/>
      <c r="J106" s="153"/>
      <c r="K106" s="155"/>
      <c r="L106" s="155"/>
      <c r="M106" s="155"/>
      <c r="N106" s="155"/>
      <c r="O106" s="155"/>
      <c r="P106" s="155"/>
      <c r="Q106" s="153"/>
      <c r="R106" s="153"/>
      <c r="S106" s="153"/>
      <c r="T106" s="153"/>
      <c r="U106" s="153"/>
      <c r="V106" s="153"/>
      <c r="W106" s="153"/>
      <c r="X106" s="154"/>
      <c r="Y106" s="153"/>
      <c r="Z106" s="153"/>
      <c r="AA106" s="153"/>
    </row>
    <row r="107" spans="1:27" ht="11.25" customHeight="1" x14ac:dyDescent="0.25">
      <c r="A107" s="153"/>
      <c r="B107" s="154"/>
      <c r="C107" s="155"/>
      <c r="D107" s="156"/>
      <c r="E107" s="153"/>
      <c r="F107" s="156"/>
      <c r="G107" s="153"/>
      <c r="H107" s="153"/>
      <c r="I107" s="275"/>
      <c r="J107" s="153"/>
      <c r="K107" s="155"/>
      <c r="L107" s="155"/>
      <c r="M107" s="155"/>
      <c r="N107" s="155"/>
      <c r="O107" s="155"/>
      <c r="P107" s="155"/>
      <c r="Q107" s="153"/>
      <c r="R107" s="153"/>
      <c r="S107" s="153"/>
      <c r="T107" s="153"/>
      <c r="U107" s="153"/>
      <c r="V107" s="153"/>
      <c r="W107" s="153"/>
      <c r="X107" s="154"/>
      <c r="Y107" s="153"/>
      <c r="Z107" s="153"/>
      <c r="AA107" s="153"/>
    </row>
    <row r="108" spans="1:27" ht="11.25" customHeight="1" x14ac:dyDescent="0.25">
      <c r="A108" s="153"/>
      <c r="B108" s="154"/>
      <c r="C108" s="155"/>
      <c r="D108" s="156"/>
      <c r="E108" s="153"/>
      <c r="F108" s="156"/>
      <c r="G108" s="153"/>
      <c r="H108" s="153"/>
      <c r="I108" s="275"/>
      <c r="J108" s="153"/>
      <c r="K108" s="155"/>
      <c r="L108" s="155"/>
      <c r="M108" s="155"/>
      <c r="N108" s="155"/>
      <c r="O108" s="155"/>
      <c r="P108" s="155"/>
      <c r="Q108" s="153"/>
      <c r="R108" s="153"/>
      <c r="S108" s="153"/>
      <c r="T108" s="153"/>
      <c r="U108" s="153"/>
      <c r="V108" s="153"/>
      <c r="W108" s="153"/>
      <c r="X108" s="154"/>
      <c r="Y108" s="153"/>
      <c r="Z108" s="153"/>
      <c r="AA108" s="153"/>
    </row>
    <row r="109" spans="1:27" ht="11.25" customHeight="1" x14ac:dyDescent="0.25">
      <c r="A109" s="153"/>
      <c r="B109" s="154"/>
      <c r="C109" s="155"/>
      <c r="D109" s="156"/>
      <c r="E109" s="153"/>
      <c r="F109" s="156"/>
      <c r="G109" s="153"/>
      <c r="H109" s="153"/>
      <c r="I109" s="275"/>
      <c r="J109" s="153"/>
      <c r="K109" s="155"/>
      <c r="L109" s="155"/>
      <c r="M109" s="155"/>
      <c r="N109" s="155"/>
      <c r="O109" s="155"/>
      <c r="P109" s="155"/>
      <c r="Q109" s="153"/>
      <c r="R109" s="153"/>
      <c r="S109" s="153"/>
      <c r="T109" s="153"/>
      <c r="U109" s="153"/>
      <c r="V109" s="153"/>
      <c r="W109" s="153"/>
      <c r="X109" s="154"/>
      <c r="Y109" s="153"/>
      <c r="Z109" s="153"/>
      <c r="AA109" s="153"/>
    </row>
    <row r="110" spans="1:27" ht="11.25" customHeight="1" x14ac:dyDescent="0.25">
      <c r="A110" s="153"/>
      <c r="B110" s="154"/>
      <c r="C110" s="155"/>
      <c r="D110" s="156"/>
      <c r="E110" s="153"/>
      <c r="F110" s="156"/>
      <c r="G110" s="153"/>
      <c r="H110" s="153"/>
      <c r="I110" s="275"/>
      <c r="J110" s="153"/>
      <c r="K110" s="155"/>
      <c r="L110" s="155"/>
      <c r="M110" s="155"/>
      <c r="N110" s="155"/>
      <c r="O110" s="155"/>
      <c r="P110" s="155"/>
      <c r="Q110" s="153"/>
      <c r="R110" s="153"/>
      <c r="S110" s="153"/>
      <c r="T110" s="153"/>
      <c r="U110" s="153"/>
      <c r="V110" s="153"/>
      <c r="W110" s="153"/>
      <c r="X110" s="154"/>
      <c r="Y110" s="153"/>
      <c r="Z110" s="153"/>
      <c r="AA110" s="153"/>
    </row>
    <row r="111" spans="1:27" ht="11.25" customHeight="1" x14ac:dyDescent="0.25">
      <c r="A111" s="153"/>
      <c r="B111" s="154"/>
      <c r="C111" s="155"/>
      <c r="D111" s="156"/>
      <c r="E111" s="153"/>
      <c r="F111" s="156"/>
      <c r="G111" s="153"/>
      <c r="H111" s="153"/>
      <c r="I111" s="275"/>
      <c r="J111" s="153"/>
      <c r="K111" s="155"/>
      <c r="L111" s="155"/>
      <c r="M111" s="155"/>
      <c r="N111" s="155"/>
      <c r="O111" s="155"/>
      <c r="P111" s="155"/>
      <c r="Q111" s="153"/>
      <c r="R111" s="153"/>
      <c r="S111" s="153"/>
      <c r="T111" s="153"/>
      <c r="U111" s="153"/>
      <c r="V111" s="153"/>
      <c r="W111" s="153"/>
      <c r="X111" s="154"/>
      <c r="Y111" s="153"/>
      <c r="Z111" s="153"/>
      <c r="AA111" s="153"/>
    </row>
    <row r="112" spans="1:27" ht="11.25" customHeight="1" x14ac:dyDescent="0.25">
      <c r="A112" s="153"/>
      <c r="B112" s="154"/>
      <c r="C112" s="155"/>
      <c r="D112" s="156"/>
      <c r="E112" s="153"/>
      <c r="F112" s="156"/>
      <c r="G112" s="153"/>
      <c r="H112" s="153"/>
      <c r="I112" s="275"/>
      <c r="J112" s="153"/>
      <c r="K112" s="155"/>
      <c r="L112" s="155"/>
      <c r="M112" s="155"/>
      <c r="N112" s="155"/>
      <c r="O112" s="155"/>
      <c r="P112" s="155"/>
      <c r="Q112" s="153"/>
      <c r="R112" s="153"/>
      <c r="S112" s="153"/>
      <c r="T112" s="153"/>
      <c r="U112" s="153"/>
      <c r="V112" s="153"/>
      <c r="W112" s="153"/>
      <c r="X112" s="154"/>
      <c r="Y112" s="153"/>
      <c r="Z112" s="153"/>
      <c r="AA112" s="153"/>
    </row>
    <row r="113" spans="1:27" ht="11.25" customHeight="1" x14ac:dyDescent="0.25">
      <c r="A113" s="153"/>
      <c r="B113" s="154"/>
      <c r="C113" s="155"/>
      <c r="D113" s="156"/>
      <c r="E113" s="153"/>
      <c r="F113" s="156"/>
      <c r="G113" s="153"/>
      <c r="H113" s="153"/>
      <c r="I113" s="275"/>
      <c r="J113" s="153"/>
      <c r="K113" s="155"/>
      <c r="L113" s="155"/>
      <c r="M113" s="155"/>
      <c r="N113" s="155"/>
      <c r="O113" s="155"/>
      <c r="P113" s="155"/>
      <c r="Q113" s="153"/>
      <c r="R113" s="153"/>
      <c r="S113" s="153"/>
      <c r="T113" s="153"/>
      <c r="U113" s="153"/>
      <c r="V113" s="153"/>
      <c r="W113" s="153"/>
      <c r="X113" s="154"/>
      <c r="Y113" s="153"/>
      <c r="Z113" s="153"/>
      <c r="AA113" s="153"/>
    </row>
    <row r="114" spans="1:27" ht="11.25" customHeight="1" x14ac:dyDescent="0.25">
      <c r="A114" s="153"/>
      <c r="B114" s="154"/>
      <c r="C114" s="155"/>
      <c r="D114" s="156"/>
      <c r="E114" s="153"/>
      <c r="F114" s="156"/>
      <c r="G114" s="153"/>
      <c r="H114" s="153"/>
      <c r="I114" s="275"/>
      <c r="J114" s="153"/>
      <c r="K114" s="155"/>
      <c r="L114" s="155"/>
      <c r="M114" s="155"/>
      <c r="N114" s="155"/>
      <c r="O114" s="155"/>
      <c r="P114" s="155"/>
      <c r="Q114" s="153"/>
      <c r="R114" s="153"/>
      <c r="S114" s="153"/>
      <c r="T114" s="153"/>
      <c r="U114" s="153"/>
      <c r="V114" s="153"/>
      <c r="W114" s="153"/>
      <c r="X114" s="154"/>
      <c r="Y114" s="153"/>
      <c r="Z114" s="153"/>
      <c r="AA114" s="153"/>
    </row>
    <row r="115" spans="1:27" ht="11.25" customHeight="1" x14ac:dyDescent="0.25">
      <c r="A115" s="153"/>
      <c r="B115" s="154"/>
      <c r="C115" s="155"/>
      <c r="D115" s="156"/>
      <c r="E115" s="153"/>
      <c r="F115" s="156"/>
      <c r="G115" s="153"/>
      <c r="H115" s="153"/>
      <c r="I115" s="275"/>
      <c r="J115" s="153"/>
      <c r="K115" s="155"/>
      <c r="L115" s="155"/>
      <c r="M115" s="155"/>
      <c r="N115" s="155"/>
      <c r="O115" s="155"/>
      <c r="P115" s="155"/>
      <c r="Q115" s="153"/>
      <c r="R115" s="153"/>
      <c r="S115" s="153"/>
      <c r="T115" s="153"/>
      <c r="U115" s="153"/>
      <c r="V115" s="153"/>
      <c r="W115" s="153"/>
      <c r="X115" s="154"/>
      <c r="Y115" s="153"/>
      <c r="Z115" s="153"/>
      <c r="AA115" s="153"/>
    </row>
    <row r="116" spans="1:27" ht="11.25" customHeight="1" x14ac:dyDescent="0.25">
      <c r="A116" s="153"/>
      <c r="B116" s="154"/>
      <c r="C116" s="155"/>
      <c r="D116" s="156"/>
      <c r="E116" s="153"/>
      <c r="F116" s="156"/>
      <c r="G116" s="153"/>
      <c r="H116" s="153"/>
      <c r="I116" s="275"/>
      <c r="J116" s="153"/>
      <c r="K116" s="155"/>
      <c r="L116" s="155"/>
      <c r="M116" s="155"/>
      <c r="N116" s="155"/>
      <c r="O116" s="155"/>
      <c r="P116" s="155"/>
      <c r="Q116" s="153"/>
      <c r="R116" s="153"/>
      <c r="S116" s="153"/>
      <c r="T116" s="153"/>
      <c r="U116" s="153"/>
      <c r="V116" s="153"/>
      <c r="W116" s="153"/>
      <c r="X116" s="154"/>
      <c r="Y116" s="153"/>
      <c r="Z116" s="153"/>
      <c r="AA116" s="153"/>
    </row>
    <row r="117" spans="1:27" ht="11.25" customHeight="1" x14ac:dyDescent="0.25">
      <c r="A117" s="153"/>
      <c r="B117" s="154"/>
      <c r="C117" s="155"/>
      <c r="D117" s="156"/>
      <c r="E117" s="153"/>
      <c r="F117" s="156"/>
      <c r="G117" s="153"/>
      <c r="H117" s="153"/>
      <c r="I117" s="275"/>
      <c r="J117" s="153"/>
      <c r="K117" s="155"/>
      <c r="L117" s="155"/>
      <c r="M117" s="155"/>
      <c r="N117" s="155"/>
      <c r="O117" s="155"/>
      <c r="P117" s="155"/>
      <c r="Q117" s="153"/>
      <c r="R117" s="153"/>
      <c r="S117" s="153"/>
      <c r="T117" s="153"/>
      <c r="U117" s="153"/>
      <c r="V117" s="153"/>
      <c r="W117" s="153"/>
      <c r="X117" s="154"/>
      <c r="Y117" s="153"/>
      <c r="Z117" s="153"/>
      <c r="AA117" s="153"/>
    </row>
    <row r="118" spans="1:27" ht="11.25" customHeight="1" x14ac:dyDescent="0.25">
      <c r="A118" s="153"/>
      <c r="B118" s="154"/>
      <c r="C118" s="155"/>
      <c r="D118" s="156"/>
      <c r="E118" s="153"/>
      <c r="F118" s="156"/>
      <c r="G118" s="153"/>
      <c r="H118" s="153"/>
      <c r="I118" s="275"/>
      <c r="J118" s="153"/>
      <c r="K118" s="155"/>
      <c r="L118" s="155"/>
      <c r="M118" s="155"/>
      <c r="N118" s="155"/>
      <c r="O118" s="155"/>
      <c r="P118" s="155"/>
      <c r="Q118" s="153"/>
      <c r="R118" s="153"/>
      <c r="S118" s="153"/>
      <c r="T118" s="153"/>
      <c r="U118" s="153"/>
      <c r="V118" s="153"/>
      <c r="W118" s="153"/>
      <c r="X118" s="154"/>
      <c r="Y118" s="153"/>
      <c r="Z118" s="153"/>
      <c r="AA118" s="153"/>
    </row>
    <row r="119" spans="1:27" ht="11.25" customHeight="1" x14ac:dyDescent="0.25">
      <c r="A119" s="153"/>
      <c r="B119" s="154"/>
      <c r="C119" s="155"/>
      <c r="D119" s="156"/>
      <c r="E119" s="153"/>
      <c r="F119" s="156"/>
      <c r="G119" s="153"/>
      <c r="H119" s="153"/>
      <c r="I119" s="275"/>
      <c r="J119" s="153"/>
      <c r="K119" s="155"/>
      <c r="L119" s="155"/>
      <c r="M119" s="155"/>
      <c r="N119" s="155"/>
      <c r="O119" s="155"/>
      <c r="P119" s="155"/>
      <c r="Q119" s="153"/>
      <c r="R119" s="153"/>
      <c r="S119" s="153"/>
      <c r="T119" s="153"/>
      <c r="U119" s="153"/>
      <c r="V119" s="153"/>
      <c r="W119" s="153"/>
      <c r="X119" s="154"/>
      <c r="Y119" s="153"/>
      <c r="Z119" s="153"/>
      <c r="AA119" s="153"/>
    </row>
    <row r="120" spans="1:27" ht="11.25" customHeight="1" x14ac:dyDescent="0.25">
      <c r="A120" s="153"/>
      <c r="B120" s="154"/>
      <c r="C120" s="155"/>
      <c r="D120" s="156"/>
      <c r="E120" s="153"/>
      <c r="F120" s="156"/>
      <c r="G120" s="153"/>
      <c r="H120" s="153"/>
      <c r="I120" s="275"/>
      <c r="J120" s="153"/>
      <c r="K120" s="155"/>
      <c r="L120" s="155"/>
      <c r="M120" s="155"/>
      <c r="N120" s="155"/>
      <c r="O120" s="155"/>
      <c r="P120" s="155"/>
      <c r="Q120" s="153"/>
      <c r="R120" s="153"/>
      <c r="S120" s="153"/>
      <c r="T120" s="153"/>
      <c r="U120" s="153"/>
      <c r="V120" s="153"/>
      <c r="W120" s="153"/>
      <c r="X120" s="154"/>
      <c r="Y120" s="153"/>
      <c r="Z120" s="153"/>
      <c r="AA120" s="153"/>
    </row>
    <row r="121" spans="1:27" ht="11.25" customHeight="1" x14ac:dyDescent="0.25">
      <c r="A121" s="153"/>
      <c r="B121" s="154"/>
      <c r="C121" s="155"/>
      <c r="D121" s="156"/>
      <c r="E121" s="153"/>
      <c r="F121" s="156"/>
      <c r="G121" s="153"/>
      <c r="H121" s="153"/>
      <c r="I121" s="275"/>
      <c r="J121" s="153"/>
      <c r="K121" s="155"/>
      <c r="L121" s="155"/>
      <c r="M121" s="155"/>
      <c r="N121" s="155"/>
      <c r="O121" s="155"/>
      <c r="P121" s="155"/>
      <c r="Q121" s="153"/>
      <c r="R121" s="153"/>
      <c r="S121" s="153"/>
      <c r="T121" s="153"/>
      <c r="U121" s="153"/>
      <c r="V121" s="153"/>
      <c r="W121" s="153"/>
      <c r="X121" s="154"/>
      <c r="Y121" s="153"/>
      <c r="Z121" s="153"/>
      <c r="AA121" s="153"/>
    </row>
    <row r="122" spans="1:27" ht="11.25" customHeight="1" x14ac:dyDescent="0.25">
      <c r="A122" s="153"/>
      <c r="B122" s="154"/>
      <c r="C122" s="155"/>
      <c r="D122" s="156"/>
      <c r="E122" s="153"/>
      <c r="F122" s="156"/>
      <c r="G122" s="153"/>
      <c r="H122" s="153"/>
      <c r="I122" s="275"/>
      <c r="J122" s="153"/>
      <c r="K122" s="155"/>
      <c r="L122" s="155"/>
      <c r="M122" s="155"/>
      <c r="N122" s="155"/>
      <c r="O122" s="155"/>
      <c r="P122" s="155"/>
      <c r="Q122" s="153"/>
      <c r="R122" s="153"/>
      <c r="S122" s="153"/>
      <c r="T122" s="153"/>
      <c r="U122" s="153"/>
      <c r="V122" s="153"/>
      <c r="W122" s="153"/>
      <c r="X122" s="154"/>
      <c r="Y122" s="153"/>
      <c r="Z122" s="153"/>
      <c r="AA122" s="153"/>
    </row>
    <row r="123" spans="1:27" ht="11.25" customHeight="1" x14ac:dyDescent="0.25">
      <c r="A123" s="153"/>
      <c r="B123" s="154"/>
      <c r="C123" s="155"/>
      <c r="D123" s="156"/>
      <c r="E123" s="153"/>
      <c r="F123" s="156"/>
      <c r="G123" s="153"/>
      <c r="H123" s="153"/>
      <c r="I123" s="275"/>
      <c r="J123" s="153"/>
      <c r="K123" s="155"/>
      <c r="L123" s="155"/>
      <c r="M123" s="155"/>
      <c r="N123" s="155"/>
      <c r="O123" s="155"/>
      <c r="P123" s="155"/>
      <c r="Q123" s="153"/>
      <c r="R123" s="153"/>
      <c r="S123" s="153"/>
      <c r="T123" s="153"/>
      <c r="U123" s="153"/>
      <c r="V123" s="153"/>
      <c r="W123" s="153"/>
      <c r="X123" s="154"/>
      <c r="Y123" s="153"/>
      <c r="Z123" s="153"/>
      <c r="AA123" s="153"/>
    </row>
    <row r="124" spans="1:27" ht="11.25" customHeight="1" x14ac:dyDescent="0.25">
      <c r="A124" s="153"/>
      <c r="B124" s="154"/>
      <c r="C124" s="155"/>
      <c r="D124" s="156"/>
      <c r="E124" s="153"/>
      <c r="F124" s="156"/>
      <c r="G124" s="153"/>
      <c r="H124" s="153"/>
      <c r="I124" s="275"/>
      <c r="J124" s="153"/>
      <c r="K124" s="155"/>
      <c r="L124" s="155"/>
      <c r="M124" s="155"/>
      <c r="N124" s="155"/>
      <c r="O124" s="155"/>
      <c r="P124" s="155"/>
      <c r="Q124" s="153"/>
      <c r="R124" s="153"/>
      <c r="S124" s="153"/>
      <c r="T124" s="153"/>
      <c r="U124" s="153"/>
      <c r="V124" s="153"/>
      <c r="W124" s="153"/>
      <c r="X124" s="154"/>
      <c r="Y124" s="153"/>
      <c r="Z124" s="153"/>
      <c r="AA124" s="153"/>
    </row>
    <row r="125" spans="1:27" ht="11.25" customHeight="1" x14ac:dyDescent="0.25">
      <c r="A125" s="153"/>
      <c r="B125" s="154"/>
      <c r="C125" s="155"/>
      <c r="D125" s="156"/>
      <c r="E125" s="153"/>
      <c r="F125" s="156"/>
      <c r="G125" s="153"/>
      <c r="H125" s="153"/>
      <c r="I125" s="275"/>
      <c r="J125" s="153"/>
      <c r="K125" s="155"/>
      <c r="L125" s="155"/>
      <c r="M125" s="155"/>
      <c r="N125" s="155"/>
      <c r="O125" s="155"/>
      <c r="P125" s="155"/>
      <c r="Q125" s="153"/>
      <c r="R125" s="153"/>
      <c r="S125" s="153"/>
      <c r="T125" s="153"/>
      <c r="U125" s="153"/>
      <c r="V125" s="153"/>
      <c r="W125" s="153"/>
      <c r="X125" s="154"/>
      <c r="Y125" s="153"/>
      <c r="Z125" s="153"/>
      <c r="AA125" s="153"/>
    </row>
    <row r="126" spans="1:27" ht="11.25" customHeight="1" x14ac:dyDescent="0.25">
      <c r="A126" s="153"/>
      <c r="B126" s="154"/>
      <c r="C126" s="155"/>
      <c r="D126" s="156"/>
      <c r="E126" s="153"/>
      <c r="F126" s="156"/>
      <c r="G126" s="153"/>
      <c r="H126" s="153"/>
      <c r="I126" s="275"/>
      <c r="J126" s="153"/>
      <c r="K126" s="155"/>
      <c r="L126" s="155"/>
      <c r="M126" s="155"/>
      <c r="N126" s="155"/>
      <c r="O126" s="155"/>
      <c r="P126" s="155"/>
      <c r="Q126" s="153"/>
      <c r="R126" s="153"/>
      <c r="S126" s="153"/>
      <c r="T126" s="153"/>
      <c r="U126" s="153"/>
      <c r="V126" s="153"/>
      <c r="W126" s="153"/>
      <c r="X126" s="154"/>
      <c r="Y126" s="153"/>
      <c r="Z126" s="153"/>
      <c r="AA126" s="153"/>
    </row>
    <row r="127" spans="1:27" ht="11.25" customHeight="1" x14ac:dyDescent="0.25">
      <c r="A127" s="153"/>
      <c r="B127" s="154"/>
      <c r="C127" s="155"/>
      <c r="D127" s="156"/>
      <c r="E127" s="153"/>
      <c r="F127" s="156"/>
      <c r="G127" s="153"/>
      <c r="H127" s="153"/>
      <c r="I127" s="275"/>
      <c r="J127" s="153"/>
      <c r="K127" s="155"/>
      <c r="L127" s="155"/>
      <c r="M127" s="155"/>
      <c r="N127" s="155"/>
      <c r="O127" s="155"/>
      <c r="P127" s="155"/>
      <c r="Q127" s="153"/>
      <c r="R127" s="153"/>
      <c r="S127" s="153"/>
      <c r="T127" s="153"/>
      <c r="U127" s="153"/>
      <c r="V127" s="153"/>
      <c r="W127" s="153"/>
      <c r="X127" s="154"/>
      <c r="Y127" s="153"/>
      <c r="Z127" s="153"/>
      <c r="AA127" s="153"/>
    </row>
    <row r="128" spans="1:27" ht="11.25" customHeight="1" x14ac:dyDescent="0.25">
      <c r="A128" s="153"/>
      <c r="B128" s="154"/>
      <c r="C128" s="155"/>
      <c r="D128" s="156"/>
      <c r="E128" s="153"/>
      <c r="F128" s="156"/>
      <c r="G128" s="153"/>
      <c r="H128" s="153"/>
      <c r="I128" s="275"/>
      <c r="J128" s="153"/>
      <c r="K128" s="155"/>
      <c r="L128" s="155"/>
      <c r="M128" s="155"/>
      <c r="N128" s="155"/>
      <c r="O128" s="155"/>
      <c r="P128" s="155"/>
      <c r="Q128" s="153"/>
      <c r="R128" s="153"/>
      <c r="S128" s="153"/>
      <c r="T128" s="153"/>
      <c r="U128" s="153"/>
      <c r="V128" s="153"/>
      <c r="W128" s="153"/>
      <c r="X128" s="154"/>
      <c r="Y128" s="153"/>
      <c r="Z128" s="153"/>
      <c r="AA128" s="153"/>
    </row>
    <row r="129" spans="1:27" ht="11.25" customHeight="1" x14ac:dyDescent="0.25">
      <c r="A129" s="153"/>
      <c r="B129" s="154"/>
      <c r="C129" s="155"/>
      <c r="D129" s="156"/>
      <c r="E129" s="153"/>
      <c r="F129" s="156"/>
      <c r="G129" s="153"/>
      <c r="H129" s="153"/>
      <c r="I129" s="275"/>
      <c r="J129" s="153"/>
      <c r="K129" s="155"/>
      <c r="L129" s="155"/>
      <c r="M129" s="155"/>
      <c r="N129" s="155"/>
      <c r="O129" s="155"/>
      <c r="P129" s="155"/>
      <c r="Q129" s="153"/>
      <c r="R129" s="153"/>
      <c r="S129" s="153"/>
      <c r="T129" s="153"/>
      <c r="U129" s="153"/>
      <c r="V129" s="153"/>
      <c r="W129" s="153"/>
      <c r="X129" s="154"/>
      <c r="Y129" s="153"/>
      <c r="Z129" s="153"/>
      <c r="AA129" s="153"/>
    </row>
    <row r="130" spans="1:27" ht="11.25" customHeight="1" x14ac:dyDescent="0.25">
      <c r="A130" s="153"/>
      <c r="B130" s="154"/>
      <c r="C130" s="155"/>
      <c r="D130" s="156"/>
      <c r="E130" s="153"/>
      <c r="F130" s="156"/>
      <c r="G130" s="153"/>
      <c r="H130" s="153"/>
      <c r="I130" s="275"/>
      <c r="J130" s="153"/>
      <c r="K130" s="155"/>
      <c r="L130" s="155"/>
      <c r="M130" s="155"/>
      <c r="N130" s="155"/>
      <c r="O130" s="155"/>
      <c r="P130" s="155"/>
      <c r="Q130" s="153"/>
      <c r="R130" s="153"/>
      <c r="S130" s="153"/>
      <c r="T130" s="153"/>
      <c r="U130" s="153"/>
      <c r="V130" s="153"/>
      <c r="W130" s="153"/>
      <c r="X130" s="154"/>
      <c r="Y130" s="153"/>
      <c r="Z130" s="153"/>
      <c r="AA130" s="153"/>
    </row>
    <row r="131" spans="1:27" ht="11.25" customHeight="1" x14ac:dyDescent="0.25">
      <c r="A131" s="153"/>
      <c r="B131" s="154"/>
      <c r="C131" s="155"/>
      <c r="D131" s="156"/>
      <c r="E131" s="153"/>
      <c r="F131" s="156"/>
      <c r="G131" s="153"/>
      <c r="H131" s="153"/>
      <c r="I131" s="275"/>
      <c r="J131" s="153"/>
      <c r="K131" s="155"/>
      <c r="L131" s="155"/>
      <c r="M131" s="155"/>
      <c r="N131" s="155"/>
      <c r="O131" s="155"/>
      <c r="P131" s="155"/>
      <c r="Q131" s="153"/>
      <c r="R131" s="153"/>
      <c r="S131" s="153"/>
      <c r="T131" s="153"/>
      <c r="U131" s="153"/>
      <c r="V131" s="153"/>
      <c r="W131" s="153"/>
      <c r="X131" s="154"/>
      <c r="Y131" s="153"/>
      <c r="Z131" s="153"/>
      <c r="AA131" s="153"/>
    </row>
    <row r="132" spans="1:27" ht="11.25" customHeight="1" x14ac:dyDescent="0.25">
      <c r="A132" s="153"/>
      <c r="B132" s="154"/>
      <c r="C132" s="155"/>
      <c r="D132" s="156"/>
      <c r="E132" s="153"/>
      <c r="F132" s="156"/>
      <c r="G132" s="153"/>
      <c r="H132" s="153"/>
      <c r="I132" s="275"/>
      <c r="J132" s="153"/>
      <c r="K132" s="155"/>
      <c r="L132" s="155"/>
      <c r="M132" s="155"/>
      <c r="N132" s="155"/>
      <c r="O132" s="155"/>
      <c r="P132" s="155"/>
      <c r="Q132" s="153"/>
      <c r="R132" s="153"/>
      <c r="S132" s="153"/>
      <c r="T132" s="153"/>
      <c r="U132" s="153"/>
      <c r="V132" s="153"/>
      <c r="W132" s="153"/>
      <c r="X132" s="154"/>
      <c r="Y132" s="153"/>
      <c r="Z132" s="153"/>
      <c r="AA132" s="153"/>
    </row>
    <row r="133" spans="1:27" ht="11.25" customHeight="1" x14ac:dyDescent="0.25">
      <c r="A133" s="153"/>
      <c r="B133" s="154"/>
      <c r="C133" s="155"/>
      <c r="D133" s="156"/>
      <c r="E133" s="153"/>
      <c r="F133" s="156"/>
      <c r="G133" s="153"/>
      <c r="H133" s="153"/>
      <c r="I133" s="275"/>
      <c r="J133" s="153"/>
      <c r="K133" s="155"/>
      <c r="L133" s="155"/>
      <c r="M133" s="155"/>
      <c r="N133" s="155"/>
      <c r="O133" s="155"/>
      <c r="P133" s="155"/>
      <c r="Q133" s="153"/>
      <c r="R133" s="153"/>
      <c r="S133" s="153"/>
      <c r="T133" s="153"/>
      <c r="U133" s="153"/>
      <c r="V133" s="153"/>
      <c r="W133" s="153"/>
      <c r="X133" s="154"/>
      <c r="Y133" s="153"/>
      <c r="Z133" s="153"/>
      <c r="AA133" s="153"/>
    </row>
    <row r="134" spans="1:27" ht="11.25" customHeight="1" x14ac:dyDescent="0.25">
      <c r="A134" s="153"/>
      <c r="B134" s="154"/>
      <c r="C134" s="155"/>
      <c r="D134" s="156"/>
      <c r="E134" s="153"/>
      <c r="F134" s="156"/>
      <c r="G134" s="153"/>
      <c r="H134" s="153"/>
      <c r="I134" s="275"/>
      <c r="J134" s="153"/>
      <c r="K134" s="155"/>
      <c r="L134" s="155"/>
      <c r="M134" s="155"/>
      <c r="N134" s="155"/>
      <c r="O134" s="155"/>
      <c r="P134" s="155"/>
      <c r="Q134" s="153"/>
      <c r="R134" s="153"/>
      <c r="S134" s="153"/>
      <c r="T134" s="153"/>
      <c r="U134" s="153"/>
      <c r="V134" s="153"/>
      <c r="W134" s="153"/>
      <c r="X134" s="154"/>
      <c r="Y134" s="153"/>
      <c r="Z134" s="153"/>
      <c r="AA134" s="153"/>
    </row>
    <row r="135" spans="1:27" ht="11.25" customHeight="1" x14ac:dyDescent="0.25">
      <c r="A135" s="153"/>
      <c r="B135" s="154"/>
      <c r="C135" s="155"/>
      <c r="D135" s="156"/>
      <c r="E135" s="153"/>
      <c r="F135" s="156"/>
      <c r="G135" s="153"/>
      <c r="H135" s="153"/>
      <c r="I135" s="275"/>
      <c r="J135" s="153"/>
      <c r="K135" s="155"/>
      <c r="L135" s="155"/>
      <c r="M135" s="155"/>
      <c r="N135" s="155"/>
      <c r="O135" s="155"/>
      <c r="P135" s="155"/>
      <c r="Q135" s="153"/>
      <c r="R135" s="153"/>
      <c r="S135" s="153"/>
      <c r="T135" s="153"/>
      <c r="U135" s="153"/>
      <c r="V135" s="153"/>
      <c r="W135" s="153"/>
      <c r="X135" s="154"/>
      <c r="Y135" s="153"/>
      <c r="Z135" s="153"/>
      <c r="AA135" s="153"/>
    </row>
    <row r="136" spans="1:27" ht="11.25" customHeight="1" x14ac:dyDescent="0.25">
      <c r="A136" s="153"/>
      <c r="B136" s="154"/>
      <c r="C136" s="155"/>
      <c r="D136" s="156"/>
      <c r="E136" s="153"/>
      <c r="F136" s="156"/>
      <c r="G136" s="153"/>
      <c r="H136" s="153"/>
      <c r="I136" s="275"/>
      <c r="J136" s="153"/>
      <c r="K136" s="155"/>
      <c r="L136" s="155"/>
      <c r="M136" s="155"/>
      <c r="N136" s="155"/>
      <c r="O136" s="155"/>
      <c r="P136" s="155"/>
      <c r="Q136" s="153"/>
      <c r="R136" s="153"/>
      <c r="S136" s="153"/>
      <c r="T136" s="153"/>
      <c r="U136" s="153"/>
      <c r="V136" s="153"/>
      <c r="W136" s="153"/>
      <c r="X136" s="154"/>
      <c r="Y136" s="153"/>
      <c r="Z136" s="153"/>
      <c r="AA136" s="153"/>
    </row>
    <row r="137" spans="1:27" ht="11.25" customHeight="1" x14ac:dyDescent="0.25">
      <c r="A137" s="153"/>
      <c r="B137" s="154"/>
      <c r="C137" s="155"/>
      <c r="D137" s="156"/>
      <c r="E137" s="153"/>
      <c r="F137" s="156"/>
      <c r="G137" s="153"/>
      <c r="H137" s="153"/>
      <c r="I137" s="275"/>
      <c r="J137" s="153"/>
      <c r="K137" s="155"/>
      <c r="L137" s="155"/>
      <c r="M137" s="155"/>
      <c r="N137" s="155"/>
      <c r="O137" s="155"/>
      <c r="P137" s="155"/>
      <c r="Q137" s="153"/>
      <c r="R137" s="153"/>
      <c r="S137" s="153"/>
      <c r="T137" s="153"/>
      <c r="U137" s="153"/>
      <c r="V137" s="153"/>
      <c r="W137" s="153"/>
      <c r="X137" s="154"/>
      <c r="Y137" s="153"/>
      <c r="Z137" s="153"/>
      <c r="AA137" s="153"/>
    </row>
    <row r="138" spans="1:27" ht="11.25" customHeight="1" x14ac:dyDescent="0.25">
      <c r="A138" s="153"/>
      <c r="B138" s="154"/>
      <c r="C138" s="155"/>
      <c r="D138" s="156"/>
      <c r="E138" s="153"/>
      <c r="F138" s="156"/>
      <c r="G138" s="153"/>
      <c r="H138" s="153"/>
      <c r="I138" s="275"/>
      <c r="J138" s="153"/>
      <c r="K138" s="155"/>
      <c r="L138" s="155"/>
      <c r="M138" s="155"/>
      <c r="N138" s="155"/>
      <c r="O138" s="155"/>
      <c r="P138" s="155"/>
      <c r="Q138" s="153"/>
      <c r="R138" s="153"/>
      <c r="S138" s="153"/>
      <c r="T138" s="153"/>
      <c r="U138" s="153"/>
      <c r="V138" s="153"/>
      <c r="W138" s="153"/>
      <c r="X138" s="154"/>
      <c r="Y138" s="153"/>
      <c r="Z138" s="153"/>
      <c r="AA138" s="153"/>
    </row>
    <row r="139" spans="1:27" ht="11.25" customHeight="1" x14ac:dyDescent="0.25">
      <c r="A139" s="153"/>
      <c r="B139" s="154"/>
      <c r="C139" s="155"/>
      <c r="D139" s="156"/>
      <c r="E139" s="153"/>
      <c r="F139" s="156"/>
      <c r="G139" s="153"/>
      <c r="H139" s="153"/>
      <c r="I139" s="275"/>
      <c r="J139" s="153"/>
      <c r="K139" s="155"/>
      <c r="L139" s="155"/>
      <c r="M139" s="155"/>
      <c r="N139" s="155"/>
      <c r="O139" s="155"/>
      <c r="P139" s="155"/>
      <c r="Q139" s="153"/>
      <c r="R139" s="153"/>
      <c r="S139" s="153"/>
      <c r="T139" s="153"/>
      <c r="U139" s="153"/>
      <c r="V139" s="153"/>
      <c r="W139" s="153"/>
      <c r="X139" s="154"/>
      <c r="Y139" s="153"/>
      <c r="Z139" s="153"/>
      <c r="AA139" s="153"/>
    </row>
    <row r="140" spans="1:27" ht="11.25" customHeight="1" x14ac:dyDescent="0.25">
      <c r="A140" s="153"/>
      <c r="B140" s="154"/>
      <c r="C140" s="155"/>
      <c r="D140" s="156"/>
      <c r="E140" s="153"/>
      <c r="F140" s="156"/>
      <c r="G140" s="153"/>
      <c r="H140" s="153"/>
      <c r="I140" s="275"/>
      <c r="J140" s="153"/>
      <c r="K140" s="155"/>
      <c r="L140" s="155"/>
      <c r="M140" s="155"/>
      <c r="N140" s="155"/>
      <c r="O140" s="155"/>
      <c r="P140" s="155"/>
      <c r="Q140" s="153"/>
      <c r="R140" s="153"/>
      <c r="S140" s="153"/>
      <c r="T140" s="153"/>
      <c r="U140" s="153"/>
      <c r="V140" s="153"/>
      <c r="W140" s="153"/>
      <c r="X140" s="154"/>
      <c r="Y140" s="153"/>
      <c r="Z140" s="153"/>
      <c r="AA140" s="153"/>
    </row>
    <row r="141" spans="1:27" ht="11.25" customHeight="1" x14ac:dyDescent="0.25">
      <c r="A141" s="153"/>
      <c r="B141" s="154"/>
      <c r="C141" s="155"/>
      <c r="D141" s="156"/>
      <c r="E141" s="153"/>
      <c r="F141" s="156"/>
      <c r="G141" s="153"/>
      <c r="H141" s="153"/>
      <c r="I141" s="275"/>
      <c r="J141" s="153"/>
      <c r="K141" s="155"/>
      <c r="L141" s="155"/>
      <c r="M141" s="155"/>
      <c r="N141" s="155"/>
      <c r="O141" s="155"/>
      <c r="P141" s="155"/>
      <c r="Q141" s="153"/>
      <c r="R141" s="153"/>
      <c r="S141" s="153"/>
      <c r="T141" s="153"/>
      <c r="U141" s="153"/>
      <c r="V141" s="153"/>
      <c r="W141" s="153"/>
      <c r="X141" s="154"/>
      <c r="Y141" s="153"/>
      <c r="Z141" s="153"/>
      <c r="AA141" s="153"/>
    </row>
    <row r="142" spans="1:27" ht="11.25" customHeight="1" x14ac:dyDescent="0.25">
      <c r="A142" s="153"/>
      <c r="B142" s="154"/>
      <c r="C142" s="155"/>
      <c r="D142" s="156"/>
      <c r="E142" s="153"/>
      <c r="F142" s="156"/>
      <c r="G142" s="153"/>
      <c r="H142" s="153"/>
      <c r="I142" s="275"/>
      <c r="J142" s="153"/>
      <c r="K142" s="155"/>
      <c r="L142" s="155"/>
      <c r="M142" s="155"/>
      <c r="N142" s="155"/>
      <c r="O142" s="155"/>
      <c r="P142" s="155"/>
      <c r="Q142" s="153"/>
      <c r="R142" s="153"/>
      <c r="S142" s="153"/>
      <c r="T142" s="153"/>
      <c r="U142" s="153"/>
      <c r="V142" s="153"/>
      <c r="W142" s="153"/>
      <c r="X142" s="154"/>
      <c r="Y142" s="153"/>
      <c r="Z142" s="153"/>
      <c r="AA142" s="153"/>
    </row>
    <row r="143" spans="1:27" ht="11.25" customHeight="1" x14ac:dyDescent="0.25">
      <c r="A143" s="153"/>
      <c r="B143" s="154"/>
      <c r="C143" s="155"/>
      <c r="D143" s="156"/>
      <c r="E143" s="153"/>
      <c r="F143" s="156"/>
      <c r="G143" s="153"/>
      <c r="H143" s="153"/>
      <c r="I143" s="275"/>
      <c r="J143" s="153"/>
      <c r="K143" s="155"/>
      <c r="L143" s="155"/>
      <c r="M143" s="155"/>
      <c r="N143" s="155"/>
      <c r="O143" s="155"/>
      <c r="P143" s="155"/>
      <c r="Q143" s="153"/>
      <c r="R143" s="153"/>
      <c r="S143" s="153"/>
      <c r="T143" s="153"/>
      <c r="U143" s="153"/>
      <c r="V143" s="153"/>
      <c r="W143" s="153"/>
      <c r="X143" s="154"/>
      <c r="Y143" s="153"/>
      <c r="Z143" s="153"/>
      <c r="AA143" s="153"/>
    </row>
    <row r="144" spans="1:27" ht="11.25" customHeight="1" x14ac:dyDescent="0.25">
      <c r="A144" s="153"/>
      <c r="B144" s="154"/>
      <c r="C144" s="155"/>
      <c r="D144" s="156"/>
      <c r="E144" s="153"/>
      <c r="F144" s="156"/>
      <c r="G144" s="153"/>
      <c r="H144" s="153"/>
      <c r="I144" s="275"/>
      <c r="J144" s="153"/>
      <c r="K144" s="155"/>
      <c r="L144" s="155"/>
      <c r="M144" s="155"/>
      <c r="N144" s="155"/>
      <c r="O144" s="155"/>
      <c r="P144" s="155"/>
      <c r="Q144" s="153"/>
      <c r="R144" s="153"/>
      <c r="S144" s="153"/>
      <c r="T144" s="153"/>
      <c r="U144" s="153"/>
      <c r="V144" s="153"/>
      <c r="W144" s="153"/>
      <c r="X144" s="154"/>
      <c r="Y144" s="153"/>
      <c r="Z144" s="153"/>
      <c r="AA144" s="153"/>
    </row>
    <row r="145" spans="1:27" ht="11.25" customHeight="1" x14ac:dyDescent="0.25">
      <c r="A145" s="153"/>
      <c r="B145" s="154"/>
      <c r="C145" s="155"/>
      <c r="D145" s="156"/>
      <c r="E145" s="153"/>
      <c r="F145" s="156"/>
      <c r="G145" s="153"/>
      <c r="H145" s="153"/>
      <c r="I145" s="275"/>
      <c r="J145" s="153"/>
      <c r="K145" s="155"/>
      <c r="L145" s="155"/>
      <c r="M145" s="155"/>
      <c r="N145" s="155"/>
      <c r="O145" s="155"/>
      <c r="P145" s="155"/>
      <c r="Q145" s="153"/>
      <c r="R145" s="153"/>
      <c r="S145" s="153"/>
      <c r="T145" s="153"/>
      <c r="U145" s="153"/>
      <c r="V145" s="153"/>
      <c r="W145" s="153"/>
      <c r="X145" s="154"/>
      <c r="Y145" s="153"/>
      <c r="Z145" s="153"/>
      <c r="AA145" s="153"/>
    </row>
    <row r="146" spans="1:27" ht="11.25" customHeight="1" x14ac:dyDescent="0.25">
      <c r="A146" s="153"/>
      <c r="B146" s="154"/>
      <c r="C146" s="155"/>
      <c r="D146" s="156"/>
      <c r="E146" s="153"/>
      <c r="F146" s="156"/>
      <c r="G146" s="153"/>
      <c r="H146" s="153"/>
      <c r="I146" s="275"/>
      <c r="J146" s="153"/>
      <c r="K146" s="155"/>
      <c r="L146" s="155"/>
      <c r="M146" s="155"/>
      <c r="N146" s="155"/>
      <c r="O146" s="155"/>
      <c r="P146" s="155"/>
      <c r="Q146" s="153"/>
      <c r="R146" s="153"/>
      <c r="S146" s="153"/>
      <c r="T146" s="153"/>
      <c r="U146" s="153"/>
      <c r="V146" s="153"/>
      <c r="W146" s="153"/>
      <c r="X146" s="154"/>
      <c r="Y146" s="153"/>
      <c r="Z146" s="153"/>
      <c r="AA146" s="153"/>
    </row>
    <row r="147" spans="1:27" ht="11.25" customHeight="1" x14ac:dyDescent="0.25">
      <c r="A147" s="153"/>
      <c r="B147" s="154"/>
      <c r="C147" s="155"/>
      <c r="D147" s="156"/>
      <c r="E147" s="153"/>
      <c r="F147" s="156"/>
      <c r="G147" s="153"/>
      <c r="H147" s="153"/>
      <c r="I147" s="275"/>
      <c r="J147" s="153"/>
      <c r="K147" s="155"/>
      <c r="L147" s="155"/>
      <c r="M147" s="155"/>
      <c r="N147" s="155"/>
      <c r="O147" s="155"/>
      <c r="P147" s="155"/>
      <c r="Q147" s="153"/>
      <c r="R147" s="153"/>
      <c r="S147" s="153"/>
      <c r="T147" s="153"/>
      <c r="U147" s="153"/>
      <c r="V147" s="153"/>
      <c r="W147" s="153"/>
      <c r="X147" s="154"/>
      <c r="Y147" s="153"/>
      <c r="Z147" s="153"/>
      <c r="AA147" s="153"/>
    </row>
    <row r="148" spans="1:27" ht="11.25" customHeight="1" x14ac:dyDescent="0.25">
      <c r="A148" s="153"/>
      <c r="B148" s="154"/>
      <c r="C148" s="155"/>
      <c r="D148" s="156"/>
      <c r="E148" s="153"/>
      <c r="F148" s="156"/>
      <c r="G148" s="153"/>
      <c r="H148" s="153"/>
      <c r="I148" s="275"/>
      <c r="J148" s="153"/>
      <c r="K148" s="155"/>
      <c r="L148" s="155"/>
      <c r="M148" s="155"/>
      <c r="N148" s="155"/>
      <c r="O148" s="155"/>
      <c r="P148" s="155"/>
      <c r="Q148" s="153"/>
      <c r="R148" s="153"/>
      <c r="S148" s="153"/>
      <c r="T148" s="153"/>
      <c r="U148" s="153"/>
      <c r="V148" s="153"/>
      <c r="W148" s="153"/>
      <c r="X148" s="154"/>
      <c r="Y148" s="153"/>
      <c r="Z148" s="153"/>
      <c r="AA148" s="153"/>
    </row>
    <row r="149" spans="1:27" ht="11.25" customHeight="1" x14ac:dyDescent="0.25">
      <c r="A149" s="153"/>
      <c r="B149" s="154"/>
      <c r="C149" s="155"/>
      <c r="D149" s="156"/>
      <c r="E149" s="153"/>
      <c r="F149" s="156"/>
      <c r="G149" s="153"/>
      <c r="H149" s="153"/>
      <c r="I149" s="275"/>
      <c r="J149" s="153"/>
      <c r="K149" s="155"/>
      <c r="L149" s="155"/>
      <c r="M149" s="155"/>
      <c r="N149" s="155"/>
      <c r="O149" s="155"/>
      <c r="P149" s="155"/>
      <c r="Q149" s="153"/>
      <c r="R149" s="153"/>
      <c r="S149" s="153"/>
      <c r="T149" s="153"/>
      <c r="U149" s="153"/>
      <c r="V149" s="153"/>
      <c r="W149" s="153"/>
      <c r="X149" s="154"/>
      <c r="Y149" s="153"/>
      <c r="Z149" s="153"/>
      <c r="AA149" s="153"/>
    </row>
    <row r="150" spans="1:27" ht="11.25" customHeight="1" x14ac:dyDescent="0.25">
      <c r="A150" s="153"/>
      <c r="B150" s="154"/>
      <c r="C150" s="155"/>
      <c r="D150" s="156"/>
      <c r="E150" s="153"/>
      <c r="F150" s="156"/>
      <c r="G150" s="153"/>
      <c r="H150" s="153"/>
      <c r="I150" s="275"/>
      <c r="J150" s="153"/>
      <c r="K150" s="155"/>
      <c r="L150" s="155"/>
      <c r="M150" s="155"/>
      <c r="N150" s="155"/>
      <c r="O150" s="155"/>
      <c r="P150" s="155"/>
      <c r="Q150" s="153"/>
      <c r="R150" s="153"/>
      <c r="S150" s="153"/>
      <c r="T150" s="153"/>
      <c r="U150" s="153"/>
      <c r="V150" s="153"/>
      <c r="W150" s="153"/>
      <c r="X150" s="154"/>
      <c r="Y150" s="153"/>
      <c r="Z150" s="153"/>
      <c r="AA150" s="153"/>
    </row>
    <row r="151" spans="1:27" ht="11.25" customHeight="1" x14ac:dyDescent="0.25">
      <c r="A151" s="153"/>
      <c r="B151" s="154"/>
      <c r="C151" s="155"/>
      <c r="D151" s="156"/>
      <c r="E151" s="153"/>
      <c r="F151" s="156"/>
      <c r="G151" s="153"/>
      <c r="H151" s="153"/>
      <c r="I151" s="275"/>
      <c r="J151" s="153"/>
      <c r="K151" s="155"/>
      <c r="L151" s="155"/>
      <c r="M151" s="155"/>
      <c r="N151" s="155"/>
      <c r="O151" s="155"/>
      <c r="P151" s="155"/>
      <c r="Q151" s="153"/>
      <c r="R151" s="153"/>
      <c r="S151" s="153"/>
      <c r="T151" s="153"/>
      <c r="U151" s="153"/>
      <c r="V151" s="153"/>
      <c r="W151" s="153"/>
      <c r="X151" s="154"/>
      <c r="Y151" s="153"/>
      <c r="Z151" s="153"/>
      <c r="AA151" s="153"/>
    </row>
    <row r="152" spans="1:27" ht="11.25" customHeight="1" x14ac:dyDescent="0.25">
      <c r="A152" s="153"/>
      <c r="B152" s="154"/>
      <c r="C152" s="155"/>
      <c r="D152" s="156"/>
      <c r="E152" s="153"/>
      <c r="F152" s="156"/>
      <c r="G152" s="153"/>
      <c r="H152" s="153"/>
      <c r="I152" s="275"/>
      <c r="J152" s="153"/>
      <c r="K152" s="155"/>
      <c r="L152" s="155"/>
      <c r="M152" s="155"/>
      <c r="N152" s="155"/>
      <c r="O152" s="155"/>
      <c r="P152" s="155"/>
      <c r="Q152" s="153"/>
      <c r="R152" s="153"/>
      <c r="S152" s="153"/>
      <c r="T152" s="153"/>
      <c r="U152" s="153"/>
      <c r="V152" s="153"/>
      <c r="W152" s="153"/>
      <c r="X152" s="154"/>
      <c r="Y152" s="153"/>
      <c r="Z152" s="153"/>
      <c r="AA152" s="153"/>
    </row>
    <row r="153" spans="1:27" ht="11.25" customHeight="1" x14ac:dyDescent="0.25">
      <c r="A153" s="153"/>
      <c r="B153" s="154"/>
      <c r="C153" s="155"/>
      <c r="D153" s="156"/>
      <c r="E153" s="153"/>
      <c r="F153" s="156"/>
      <c r="G153" s="153"/>
      <c r="H153" s="153"/>
      <c r="I153" s="275"/>
      <c r="J153" s="153"/>
      <c r="K153" s="155"/>
      <c r="L153" s="155"/>
      <c r="M153" s="155"/>
      <c r="N153" s="155"/>
      <c r="O153" s="155"/>
      <c r="P153" s="155"/>
      <c r="Q153" s="153"/>
      <c r="R153" s="153"/>
      <c r="S153" s="153"/>
      <c r="T153" s="153"/>
      <c r="U153" s="153"/>
      <c r="V153" s="153"/>
      <c r="W153" s="153"/>
      <c r="X153" s="154"/>
      <c r="Y153" s="153"/>
      <c r="Z153" s="153"/>
      <c r="AA153" s="153"/>
    </row>
    <row r="154" spans="1:27" ht="11.25" customHeight="1" x14ac:dyDescent="0.25">
      <c r="A154" s="153"/>
      <c r="B154" s="154"/>
      <c r="C154" s="155"/>
      <c r="D154" s="156"/>
      <c r="E154" s="153"/>
      <c r="F154" s="156"/>
      <c r="G154" s="153"/>
      <c r="H154" s="153"/>
      <c r="I154" s="275"/>
      <c r="J154" s="153"/>
      <c r="K154" s="155"/>
      <c r="L154" s="155"/>
      <c r="M154" s="155"/>
      <c r="N154" s="155"/>
      <c r="O154" s="155"/>
      <c r="P154" s="155"/>
      <c r="Q154" s="153"/>
      <c r="R154" s="153"/>
      <c r="S154" s="153"/>
      <c r="T154" s="153"/>
      <c r="U154" s="153"/>
      <c r="V154" s="153"/>
      <c r="W154" s="153"/>
      <c r="X154" s="154"/>
      <c r="Y154" s="153"/>
      <c r="Z154" s="153"/>
      <c r="AA154" s="153"/>
    </row>
    <row r="155" spans="1:27" ht="11.25" customHeight="1" x14ac:dyDescent="0.25">
      <c r="A155" s="153"/>
      <c r="B155" s="154"/>
      <c r="C155" s="155"/>
      <c r="D155" s="156"/>
      <c r="E155" s="153"/>
      <c r="F155" s="156"/>
      <c r="G155" s="153"/>
      <c r="H155" s="153"/>
      <c r="I155" s="275"/>
      <c r="J155" s="153"/>
      <c r="K155" s="155"/>
      <c r="L155" s="155"/>
      <c r="M155" s="155"/>
      <c r="N155" s="155"/>
      <c r="O155" s="155"/>
      <c r="P155" s="155"/>
      <c r="Q155" s="153"/>
      <c r="R155" s="153"/>
      <c r="S155" s="153"/>
      <c r="T155" s="153"/>
      <c r="U155" s="153"/>
      <c r="V155" s="153"/>
      <c r="W155" s="153"/>
      <c r="X155" s="154"/>
      <c r="Y155" s="153"/>
      <c r="Z155" s="153"/>
      <c r="AA155" s="153"/>
    </row>
    <row r="156" spans="1:27" ht="11.25" customHeight="1" x14ac:dyDescent="0.25">
      <c r="A156" s="153"/>
      <c r="B156" s="154"/>
      <c r="C156" s="155"/>
      <c r="D156" s="156"/>
      <c r="E156" s="153"/>
      <c r="F156" s="156"/>
      <c r="G156" s="153"/>
      <c r="H156" s="153"/>
      <c r="I156" s="275"/>
      <c r="J156" s="153"/>
      <c r="K156" s="155"/>
      <c r="L156" s="155"/>
      <c r="M156" s="155"/>
      <c r="N156" s="155"/>
      <c r="O156" s="155"/>
      <c r="P156" s="155"/>
      <c r="Q156" s="153"/>
      <c r="R156" s="153"/>
      <c r="S156" s="153"/>
      <c r="T156" s="153"/>
      <c r="U156" s="153"/>
      <c r="V156" s="153"/>
      <c r="W156" s="153"/>
      <c r="X156" s="154"/>
      <c r="Y156" s="153"/>
      <c r="Z156" s="153"/>
      <c r="AA156" s="153"/>
    </row>
    <row r="157" spans="1:27" ht="11.25" customHeight="1" x14ac:dyDescent="0.25">
      <c r="A157" s="153"/>
      <c r="B157" s="154"/>
      <c r="C157" s="155"/>
      <c r="D157" s="156"/>
      <c r="E157" s="153"/>
      <c r="F157" s="156"/>
      <c r="G157" s="153"/>
      <c r="H157" s="153"/>
      <c r="I157" s="275"/>
      <c r="J157" s="153"/>
      <c r="K157" s="155"/>
      <c r="L157" s="155"/>
      <c r="M157" s="155"/>
      <c r="N157" s="155"/>
      <c r="O157" s="155"/>
      <c r="P157" s="155"/>
      <c r="Q157" s="153"/>
      <c r="R157" s="153"/>
      <c r="S157" s="153"/>
      <c r="T157" s="153"/>
      <c r="U157" s="153"/>
      <c r="V157" s="153"/>
      <c r="W157" s="153"/>
      <c r="X157" s="154"/>
      <c r="Y157" s="153"/>
      <c r="Z157" s="153"/>
      <c r="AA157" s="153"/>
    </row>
    <row r="158" spans="1:27" ht="11.25" customHeight="1" x14ac:dyDescent="0.25">
      <c r="A158" s="153"/>
      <c r="B158" s="154"/>
      <c r="C158" s="155"/>
      <c r="D158" s="156"/>
      <c r="E158" s="153"/>
      <c r="F158" s="156"/>
      <c r="G158" s="153"/>
      <c r="H158" s="153"/>
      <c r="I158" s="275"/>
      <c r="J158" s="153"/>
      <c r="K158" s="155"/>
      <c r="L158" s="155"/>
      <c r="M158" s="155"/>
      <c r="N158" s="155"/>
      <c r="O158" s="155"/>
      <c r="P158" s="155"/>
      <c r="Q158" s="153"/>
      <c r="R158" s="153"/>
      <c r="S158" s="153"/>
      <c r="T158" s="153"/>
      <c r="U158" s="153"/>
      <c r="V158" s="153"/>
      <c r="W158" s="153"/>
      <c r="X158" s="154"/>
      <c r="Y158" s="153"/>
      <c r="Z158" s="153"/>
      <c r="AA158" s="153"/>
    </row>
    <row r="159" spans="1:27" ht="11.25" customHeight="1" x14ac:dyDescent="0.25">
      <c r="A159" s="153"/>
      <c r="B159" s="154"/>
      <c r="C159" s="155"/>
      <c r="D159" s="156"/>
      <c r="E159" s="153"/>
      <c r="F159" s="156"/>
      <c r="G159" s="153"/>
      <c r="H159" s="153"/>
      <c r="I159" s="275"/>
      <c r="J159" s="153"/>
      <c r="K159" s="155"/>
      <c r="L159" s="155"/>
      <c r="M159" s="155"/>
      <c r="N159" s="155"/>
      <c r="O159" s="155"/>
      <c r="P159" s="155"/>
      <c r="Q159" s="153"/>
      <c r="R159" s="153"/>
      <c r="S159" s="153"/>
      <c r="T159" s="153"/>
      <c r="U159" s="153"/>
      <c r="V159" s="153"/>
      <c r="W159" s="153"/>
      <c r="X159" s="154"/>
      <c r="Y159" s="153"/>
      <c r="Z159" s="153"/>
      <c r="AA159" s="153"/>
    </row>
    <row r="160" spans="1:27" ht="11.25" customHeight="1" x14ac:dyDescent="0.25">
      <c r="A160" s="153"/>
      <c r="B160" s="154"/>
      <c r="C160" s="155"/>
      <c r="D160" s="156"/>
      <c r="E160" s="153"/>
      <c r="F160" s="156"/>
      <c r="G160" s="153"/>
      <c r="H160" s="153"/>
      <c r="I160" s="275"/>
      <c r="J160" s="153"/>
      <c r="K160" s="155"/>
      <c r="L160" s="155"/>
      <c r="M160" s="155"/>
      <c r="N160" s="155"/>
      <c r="O160" s="155"/>
      <c r="P160" s="155"/>
      <c r="Q160" s="153"/>
      <c r="R160" s="153"/>
      <c r="S160" s="153"/>
      <c r="T160" s="153"/>
      <c r="U160" s="153"/>
      <c r="V160" s="153"/>
      <c r="W160" s="153"/>
      <c r="X160" s="154"/>
      <c r="Y160" s="153"/>
      <c r="Z160" s="153"/>
      <c r="AA160" s="153"/>
    </row>
    <row r="161" spans="1:27" ht="11.25" customHeight="1" x14ac:dyDescent="0.25">
      <c r="A161" s="153"/>
      <c r="B161" s="154"/>
      <c r="C161" s="155"/>
      <c r="D161" s="156"/>
      <c r="E161" s="153"/>
      <c r="F161" s="156"/>
      <c r="G161" s="153"/>
      <c r="H161" s="153"/>
      <c r="I161" s="275"/>
      <c r="J161" s="153"/>
      <c r="K161" s="155"/>
      <c r="L161" s="155"/>
      <c r="M161" s="155"/>
      <c r="N161" s="155"/>
      <c r="O161" s="155"/>
      <c r="P161" s="155"/>
      <c r="Q161" s="153"/>
      <c r="R161" s="153"/>
      <c r="S161" s="153"/>
      <c r="T161" s="153"/>
      <c r="U161" s="153"/>
      <c r="V161" s="153"/>
      <c r="W161" s="153"/>
      <c r="X161" s="154"/>
      <c r="Y161" s="153"/>
      <c r="Z161" s="153"/>
      <c r="AA161" s="153"/>
    </row>
    <row r="162" spans="1:27" ht="11.25" customHeight="1" x14ac:dyDescent="0.25">
      <c r="A162" s="153"/>
      <c r="B162" s="154"/>
      <c r="C162" s="155"/>
      <c r="D162" s="156"/>
      <c r="E162" s="153"/>
      <c r="F162" s="156"/>
      <c r="G162" s="153"/>
      <c r="H162" s="153"/>
      <c r="I162" s="275"/>
      <c r="J162" s="153"/>
      <c r="K162" s="155"/>
      <c r="L162" s="155"/>
      <c r="M162" s="155"/>
      <c r="N162" s="155"/>
      <c r="O162" s="155"/>
      <c r="P162" s="155"/>
      <c r="Q162" s="153"/>
      <c r="R162" s="153"/>
      <c r="S162" s="153"/>
      <c r="T162" s="153"/>
      <c r="U162" s="153"/>
      <c r="V162" s="153"/>
      <c r="W162" s="153"/>
      <c r="X162" s="154"/>
      <c r="Y162" s="153"/>
      <c r="Z162" s="153"/>
      <c r="AA162" s="153"/>
    </row>
    <row r="163" spans="1:27" ht="11.25" customHeight="1" x14ac:dyDescent="0.25">
      <c r="A163" s="153"/>
      <c r="B163" s="154"/>
      <c r="C163" s="155"/>
      <c r="D163" s="156"/>
      <c r="E163" s="153"/>
      <c r="F163" s="156"/>
      <c r="G163" s="153"/>
      <c r="H163" s="153"/>
      <c r="I163" s="275"/>
      <c r="J163" s="153"/>
      <c r="K163" s="155"/>
      <c r="L163" s="155"/>
      <c r="M163" s="155"/>
      <c r="N163" s="155"/>
      <c r="O163" s="155"/>
      <c r="P163" s="155"/>
      <c r="Q163" s="153"/>
      <c r="R163" s="153"/>
      <c r="S163" s="153"/>
      <c r="T163" s="153"/>
      <c r="U163" s="153"/>
      <c r="V163" s="153"/>
      <c r="W163" s="153"/>
      <c r="X163" s="154"/>
      <c r="Y163" s="153"/>
      <c r="Z163" s="153"/>
      <c r="AA163" s="153"/>
    </row>
    <row r="164" spans="1:27" ht="11.25" customHeight="1" x14ac:dyDescent="0.25">
      <c r="A164" s="153"/>
      <c r="B164" s="154"/>
      <c r="C164" s="155"/>
      <c r="D164" s="156"/>
      <c r="E164" s="153"/>
      <c r="F164" s="156"/>
      <c r="G164" s="153"/>
      <c r="H164" s="153"/>
      <c r="I164" s="275"/>
      <c r="J164" s="153"/>
      <c r="K164" s="155"/>
      <c r="L164" s="155"/>
      <c r="M164" s="155"/>
      <c r="N164" s="155"/>
      <c r="O164" s="155"/>
      <c r="P164" s="155"/>
      <c r="Q164" s="153"/>
      <c r="R164" s="153"/>
      <c r="S164" s="153"/>
      <c r="T164" s="153"/>
      <c r="U164" s="153"/>
      <c r="V164" s="153"/>
      <c r="W164" s="153"/>
      <c r="X164" s="154"/>
      <c r="Y164" s="153"/>
      <c r="Z164" s="153"/>
      <c r="AA164" s="153"/>
    </row>
    <row r="165" spans="1:27" ht="11.25" customHeight="1" x14ac:dyDescent="0.25">
      <c r="A165" s="153"/>
      <c r="B165" s="154"/>
      <c r="C165" s="155"/>
      <c r="D165" s="156"/>
      <c r="E165" s="153"/>
      <c r="F165" s="156"/>
      <c r="G165" s="153"/>
      <c r="H165" s="153"/>
      <c r="I165" s="275"/>
      <c r="J165" s="153"/>
      <c r="K165" s="155"/>
      <c r="L165" s="155"/>
      <c r="M165" s="155"/>
      <c r="N165" s="155"/>
      <c r="O165" s="155"/>
      <c r="P165" s="155"/>
      <c r="Q165" s="153"/>
      <c r="R165" s="153"/>
      <c r="S165" s="153"/>
      <c r="T165" s="153"/>
      <c r="U165" s="153"/>
      <c r="V165" s="153"/>
      <c r="W165" s="153"/>
      <c r="X165" s="154"/>
      <c r="Y165" s="153"/>
      <c r="Z165" s="153"/>
      <c r="AA165" s="153"/>
    </row>
    <row r="166" spans="1:27" ht="11.25" customHeight="1" x14ac:dyDescent="0.25">
      <c r="A166" s="153"/>
      <c r="B166" s="154"/>
      <c r="C166" s="155"/>
      <c r="D166" s="156"/>
      <c r="E166" s="153"/>
      <c r="F166" s="156"/>
      <c r="G166" s="153"/>
      <c r="H166" s="153"/>
      <c r="I166" s="275"/>
      <c r="J166" s="153"/>
      <c r="K166" s="155"/>
      <c r="L166" s="155"/>
      <c r="M166" s="155"/>
      <c r="N166" s="155"/>
      <c r="O166" s="155"/>
      <c r="P166" s="155"/>
      <c r="Q166" s="153"/>
      <c r="R166" s="153"/>
      <c r="S166" s="153"/>
      <c r="T166" s="153"/>
      <c r="U166" s="153"/>
      <c r="V166" s="153"/>
      <c r="W166" s="153"/>
      <c r="X166" s="154"/>
      <c r="Y166" s="153"/>
      <c r="Z166" s="153"/>
      <c r="AA166" s="153"/>
    </row>
    <row r="167" spans="1:27" ht="11.25" customHeight="1" x14ac:dyDescent="0.25">
      <c r="A167" s="153"/>
      <c r="B167" s="154"/>
      <c r="C167" s="155"/>
      <c r="D167" s="156"/>
      <c r="E167" s="153"/>
      <c r="F167" s="156"/>
      <c r="G167" s="153"/>
      <c r="H167" s="153"/>
      <c r="I167" s="275"/>
      <c r="J167" s="153"/>
      <c r="K167" s="155"/>
      <c r="L167" s="155"/>
      <c r="M167" s="155"/>
      <c r="N167" s="155"/>
      <c r="O167" s="155"/>
      <c r="P167" s="155"/>
      <c r="Q167" s="153"/>
      <c r="R167" s="153"/>
      <c r="S167" s="153"/>
      <c r="T167" s="153"/>
      <c r="U167" s="153"/>
      <c r="V167" s="153"/>
      <c r="W167" s="153"/>
      <c r="X167" s="154"/>
      <c r="Y167" s="153"/>
      <c r="Z167" s="153"/>
      <c r="AA167" s="153"/>
    </row>
    <row r="168" spans="1:27" ht="11.25" customHeight="1" x14ac:dyDescent="0.25">
      <c r="A168" s="153"/>
      <c r="B168" s="154"/>
      <c r="C168" s="155"/>
      <c r="D168" s="156"/>
      <c r="E168" s="153"/>
      <c r="F168" s="156"/>
      <c r="G168" s="153"/>
      <c r="H168" s="153"/>
      <c r="I168" s="275"/>
      <c r="J168" s="153"/>
      <c r="K168" s="155"/>
      <c r="L168" s="155"/>
      <c r="M168" s="155"/>
      <c r="N168" s="155"/>
      <c r="O168" s="155"/>
      <c r="P168" s="155"/>
      <c r="Q168" s="153"/>
      <c r="R168" s="153"/>
      <c r="S168" s="153"/>
      <c r="T168" s="153"/>
      <c r="U168" s="153"/>
      <c r="V168" s="153"/>
      <c r="W168" s="153"/>
      <c r="X168" s="154"/>
      <c r="Y168" s="153"/>
      <c r="Z168" s="153"/>
      <c r="AA168" s="153"/>
    </row>
    <row r="169" spans="1:27" ht="11.25" customHeight="1" x14ac:dyDescent="0.25">
      <c r="A169" s="153"/>
      <c r="B169" s="154"/>
      <c r="C169" s="155"/>
      <c r="D169" s="156"/>
      <c r="E169" s="153"/>
      <c r="F169" s="156"/>
      <c r="G169" s="153"/>
      <c r="H169" s="153"/>
      <c r="I169" s="275"/>
      <c r="J169" s="153"/>
      <c r="K169" s="155"/>
      <c r="L169" s="155"/>
      <c r="M169" s="155"/>
      <c r="N169" s="155"/>
      <c r="O169" s="155"/>
      <c r="P169" s="155"/>
      <c r="Q169" s="153"/>
      <c r="R169" s="153"/>
      <c r="S169" s="153"/>
      <c r="T169" s="153"/>
      <c r="U169" s="153"/>
      <c r="V169" s="153"/>
      <c r="W169" s="153"/>
      <c r="X169" s="154"/>
      <c r="Y169" s="153"/>
      <c r="Z169" s="153"/>
      <c r="AA169" s="153"/>
    </row>
    <row r="170" spans="1:27" ht="11.25" customHeight="1" x14ac:dyDescent="0.25">
      <c r="A170" s="153"/>
      <c r="B170" s="154"/>
      <c r="C170" s="155"/>
      <c r="D170" s="156"/>
      <c r="E170" s="153"/>
      <c r="F170" s="156"/>
      <c r="G170" s="153"/>
      <c r="H170" s="153"/>
      <c r="I170" s="275"/>
      <c r="J170" s="153"/>
      <c r="K170" s="155"/>
      <c r="L170" s="155"/>
      <c r="M170" s="155"/>
      <c r="N170" s="155"/>
      <c r="O170" s="155"/>
      <c r="P170" s="155"/>
      <c r="Q170" s="153"/>
      <c r="R170" s="153"/>
      <c r="S170" s="153"/>
      <c r="T170" s="153"/>
      <c r="U170" s="153"/>
      <c r="V170" s="153"/>
      <c r="W170" s="153"/>
      <c r="X170" s="154"/>
      <c r="Y170" s="153"/>
      <c r="Z170" s="153"/>
      <c r="AA170" s="153"/>
    </row>
    <row r="171" spans="1:27" ht="11.25" customHeight="1" x14ac:dyDescent="0.25">
      <c r="A171" s="153"/>
      <c r="B171" s="154"/>
      <c r="C171" s="155"/>
      <c r="D171" s="156"/>
      <c r="E171" s="153"/>
      <c r="F171" s="156"/>
      <c r="G171" s="153"/>
      <c r="H171" s="153"/>
      <c r="I171" s="275"/>
      <c r="J171" s="153"/>
      <c r="K171" s="155"/>
      <c r="L171" s="155"/>
      <c r="M171" s="155"/>
      <c r="N171" s="155"/>
      <c r="O171" s="155"/>
      <c r="P171" s="155"/>
      <c r="Q171" s="153"/>
      <c r="R171" s="153"/>
      <c r="S171" s="153"/>
      <c r="T171" s="153"/>
      <c r="U171" s="153"/>
      <c r="V171" s="153"/>
      <c r="W171" s="153"/>
      <c r="X171" s="154"/>
      <c r="Y171" s="153"/>
      <c r="Z171" s="153"/>
      <c r="AA171" s="153"/>
    </row>
    <row r="172" spans="1:27" ht="11.25" customHeight="1" x14ac:dyDescent="0.25">
      <c r="A172" s="153"/>
      <c r="B172" s="154"/>
      <c r="C172" s="155"/>
      <c r="D172" s="156"/>
      <c r="E172" s="153"/>
      <c r="F172" s="156"/>
      <c r="G172" s="153"/>
      <c r="H172" s="153"/>
      <c r="I172" s="275"/>
      <c r="J172" s="153"/>
      <c r="K172" s="155"/>
      <c r="L172" s="155"/>
      <c r="M172" s="155"/>
      <c r="N172" s="155"/>
      <c r="O172" s="155"/>
      <c r="P172" s="155"/>
      <c r="Q172" s="153"/>
      <c r="R172" s="153"/>
      <c r="S172" s="153"/>
      <c r="T172" s="153"/>
      <c r="U172" s="153"/>
      <c r="V172" s="153"/>
      <c r="W172" s="153"/>
      <c r="X172" s="154"/>
      <c r="Y172" s="153"/>
      <c r="Z172" s="153"/>
      <c r="AA172" s="153"/>
    </row>
    <row r="173" spans="1:27" ht="11.25" customHeight="1" x14ac:dyDescent="0.25">
      <c r="A173" s="153"/>
      <c r="B173" s="154"/>
      <c r="C173" s="155"/>
      <c r="D173" s="156"/>
      <c r="E173" s="153"/>
      <c r="F173" s="156"/>
      <c r="G173" s="153"/>
      <c r="H173" s="153"/>
      <c r="I173" s="275"/>
      <c r="J173" s="153"/>
      <c r="K173" s="155"/>
      <c r="L173" s="155"/>
      <c r="M173" s="155"/>
      <c r="N173" s="155"/>
      <c r="O173" s="155"/>
      <c r="P173" s="155"/>
      <c r="Q173" s="153"/>
      <c r="R173" s="153"/>
      <c r="S173" s="153"/>
      <c r="T173" s="153"/>
      <c r="U173" s="153"/>
      <c r="V173" s="153"/>
      <c r="W173" s="153"/>
      <c r="X173" s="154"/>
      <c r="Y173" s="153"/>
      <c r="Z173" s="153"/>
      <c r="AA173" s="153"/>
    </row>
    <row r="174" spans="1:27" ht="11.25" customHeight="1" x14ac:dyDescent="0.25">
      <c r="A174" s="153"/>
      <c r="B174" s="154"/>
      <c r="C174" s="155"/>
      <c r="D174" s="156"/>
      <c r="E174" s="153"/>
      <c r="F174" s="156"/>
      <c r="G174" s="153"/>
      <c r="H174" s="153"/>
      <c r="I174" s="275"/>
      <c r="J174" s="153"/>
      <c r="K174" s="155"/>
      <c r="L174" s="155"/>
      <c r="M174" s="155"/>
      <c r="N174" s="155"/>
      <c r="O174" s="155"/>
      <c r="P174" s="155"/>
      <c r="Q174" s="153"/>
      <c r="R174" s="153"/>
      <c r="S174" s="153"/>
      <c r="T174" s="153"/>
      <c r="U174" s="153"/>
      <c r="V174" s="153"/>
      <c r="W174" s="153"/>
      <c r="X174" s="154"/>
      <c r="Y174" s="153"/>
      <c r="Z174" s="153"/>
      <c r="AA174" s="153"/>
    </row>
    <row r="175" spans="1:27" ht="11.25" customHeight="1" x14ac:dyDescent="0.25">
      <c r="A175" s="153"/>
      <c r="B175" s="154"/>
      <c r="C175" s="155"/>
      <c r="D175" s="156"/>
      <c r="E175" s="153"/>
      <c r="F175" s="156"/>
      <c r="G175" s="153"/>
      <c r="H175" s="153"/>
      <c r="I175" s="275"/>
      <c r="J175" s="153"/>
      <c r="K175" s="155"/>
      <c r="L175" s="155"/>
      <c r="M175" s="155"/>
      <c r="N175" s="155"/>
      <c r="O175" s="155"/>
      <c r="P175" s="155"/>
      <c r="Q175" s="153"/>
      <c r="R175" s="153"/>
      <c r="S175" s="153"/>
      <c r="T175" s="153"/>
      <c r="U175" s="153"/>
      <c r="V175" s="153"/>
      <c r="W175" s="153"/>
      <c r="X175" s="154"/>
      <c r="Y175" s="153"/>
      <c r="Z175" s="153"/>
      <c r="AA175" s="153"/>
    </row>
    <row r="176" spans="1:27" ht="11.25" customHeight="1" x14ac:dyDescent="0.25">
      <c r="A176" s="153"/>
      <c r="B176" s="154"/>
      <c r="C176" s="155"/>
      <c r="D176" s="156"/>
      <c r="E176" s="153"/>
      <c r="F176" s="156"/>
      <c r="G176" s="153"/>
      <c r="H176" s="153"/>
      <c r="I176" s="275"/>
      <c r="J176" s="153"/>
      <c r="K176" s="155"/>
      <c r="L176" s="155"/>
      <c r="M176" s="155"/>
      <c r="N176" s="155"/>
      <c r="O176" s="155"/>
      <c r="P176" s="155"/>
      <c r="Q176" s="153"/>
      <c r="R176" s="153"/>
      <c r="S176" s="153"/>
      <c r="T176" s="153"/>
      <c r="U176" s="153"/>
      <c r="V176" s="153"/>
      <c r="W176" s="153"/>
      <c r="X176" s="154"/>
      <c r="Y176" s="153"/>
      <c r="Z176" s="153"/>
      <c r="AA176" s="153"/>
    </row>
    <row r="177" spans="1:27" ht="11.25" customHeight="1" x14ac:dyDescent="0.25">
      <c r="A177" s="153"/>
      <c r="B177" s="154"/>
      <c r="C177" s="155"/>
      <c r="D177" s="156"/>
      <c r="E177" s="153"/>
      <c r="F177" s="156"/>
      <c r="G177" s="153"/>
      <c r="H177" s="153"/>
      <c r="I177" s="275"/>
      <c r="J177" s="153"/>
      <c r="K177" s="155"/>
      <c r="L177" s="155"/>
      <c r="M177" s="155"/>
      <c r="N177" s="155"/>
      <c r="O177" s="155"/>
      <c r="P177" s="155"/>
      <c r="Q177" s="153"/>
      <c r="R177" s="153"/>
      <c r="S177" s="153"/>
      <c r="T177" s="153"/>
      <c r="U177" s="153"/>
      <c r="V177" s="153"/>
      <c r="W177" s="153"/>
      <c r="X177" s="154"/>
      <c r="Y177" s="153"/>
      <c r="Z177" s="153"/>
      <c r="AA177" s="153"/>
    </row>
    <row r="178" spans="1:27" ht="11.25" customHeight="1" x14ac:dyDescent="0.25">
      <c r="A178" s="153"/>
      <c r="B178" s="154"/>
      <c r="C178" s="155"/>
      <c r="D178" s="156"/>
      <c r="E178" s="153"/>
      <c r="F178" s="156"/>
      <c r="G178" s="153"/>
      <c r="H178" s="153"/>
      <c r="I178" s="275"/>
      <c r="J178" s="153"/>
      <c r="K178" s="155"/>
      <c r="L178" s="155"/>
      <c r="M178" s="155"/>
      <c r="N178" s="155"/>
      <c r="O178" s="155"/>
      <c r="P178" s="155"/>
      <c r="Q178" s="153"/>
      <c r="R178" s="153"/>
      <c r="S178" s="153"/>
      <c r="T178" s="153"/>
      <c r="U178" s="153"/>
      <c r="V178" s="153"/>
      <c r="W178" s="153"/>
      <c r="X178" s="154"/>
      <c r="Y178" s="153"/>
      <c r="Z178" s="153"/>
      <c r="AA178" s="153"/>
    </row>
    <row r="179" spans="1:27" ht="11.25" customHeight="1" x14ac:dyDescent="0.25">
      <c r="A179" s="153"/>
      <c r="B179" s="154"/>
      <c r="C179" s="155"/>
      <c r="D179" s="156"/>
      <c r="E179" s="153"/>
      <c r="F179" s="156"/>
      <c r="G179" s="153"/>
      <c r="H179" s="153"/>
      <c r="I179" s="275"/>
      <c r="J179" s="153"/>
      <c r="K179" s="155"/>
      <c r="L179" s="155"/>
      <c r="M179" s="155"/>
      <c r="N179" s="155"/>
      <c r="O179" s="155"/>
      <c r="P179" s="155"/>
      <c r="Q179" s="153"/>
      <c r="R179" s="153"/>
      <c r="S179" s="153"/>
      <c r="T179" s="153"/>
      <c r="U179" s="153"/>
      <c r="V179" s="153"/>
      <c r="W179" s="153"/>
      <c r="X179" s="154"/>
      <c r="Y179" s="153"/>
      <c r="Z179" s="153"/>
      <c r="AA179" s="153"/>
    </row>
    <row r="180" spans="1:27" ht="11.25" customHeight="1" x14ac:dyDescent="0.25">
      <c r="A180" s="153"/>
      <c r="B180" s="154"/>
      <c r="C180" s="155"/>
      <c r="D180" s="156"/>
      <c r="E180" s="153"/>
      <c r="F180" s="156"/>
      <c r="G180" s="153"/>
      <c r="H180" s="153"/>
      <c r="I180" s="275"/>
      <c r="J180" s="153"/>
      <c r="K180" s="155"/>
      <c r="L180" s="155"/>
      <c r="M180" s="155"/>
      <c r="N180" s="155"/>
      <c r="O180" s="155"/>
      <c r="P180" s="155"/>
      <c r="Q180" s="153"/>
      <c r="R180" s="153"/>
      <c r="S180" s="153"/>
      <c r="T180" s="153"/>
      <c r="U180" s="153"/>
      <c r="V180" s="153"/>
      <c r="W180" s="153"/>
      <c r="X180" s="154"/>
      <c r="Y180" s="153"/>
      <c r="Z180" s="153"/>
      <c r="AA180" s="153"/>
    </row>
    <row r="181" spans="1:27" ht="11.25" customHeight="1" x14ac:dyDescent="0.25">
      <c r="A181" s="153"/>
      <c r="B181" s="154"/>
      <c r="C181" s="155"/>
      <c r="D181" s="156"/>
      <c r="E181" s="153"/>
      <c r="F181" s="156"/>
      <c r="G181" s="153"/>
      <c r="H181" s="153"/>
      <c r="I181" s="275"/>
      <c r="J181" s="153"/>
      <c r="K181" s="155"/>
      <c r="L181" s="155"/>
      <c r="M181" s="155"/>
      <c r="N181" s="155"/>
      <c r="O181" s="155"/>
      <c r="P181" s="155"/>
      <c r="Q181" s="153"/>
      <c r="R181" s="153"/>
      <c r="S181" s="153"/>
      <c r="T181" s="153"/>
      <c r="U181" s="153"/>
      <c r="V181" s="153"/>
      <c r="W181" s="153"/>
      <c r="X181" s="154"/>
      <c r="Y181" s="153"/>
      <c r="Z181" s="153"/>
      <c r="AA181" s="153"/>
    </row>
    <row r="182" spans="1:27" ht="11.25" customHeight="1" x14ac:dyDescent="0.25">
      <c r="A182" s="153"/>
      <c r="B182" s="154"/>
      <c r="C182" s="155"/>
      <c r="D182" s="156"/>
      <c r="E182" s="153"/>
      <c r="F182" s="156"/>
      <c r="G182" s="153"/>
      <c r="H182" s="153"/>
      <c r="I182" s="275"/>
      <c r="J182" s="153"/>
      <c r="K182" s="155"/>
      <c r="L182" s="155"/>
      <c r="M182" s="155"/>
      <c r="N182" s="155"/>
      <c r="O182" s="155"/>
      <c r="P182" s="155"/>
      <c r="Q182" s="153"/>
      <c r="R182" s="153"/>
      <c r="S182" s="153"/>
      <c r="T182" s="153"/>
      <c r="U182" s="153"/>
      <c r="V182" s="153"/>
      <c r="W182" s="153"/>
      <c r="X182" s="154"/>
      <c r="Y182" s="153"/>
      <c r="Z182" s="153"/>
      <c r="AA182" s="153"/>
    </row>
    <row r="183" spans="1:27" ht="11.25" customHeight="1" x14ac:dyDescent="0.25">
      <c r="A183" s="153"/>
      <c r="B183" s="154"/>
      <c r="C183" s="155"/>
      <c r="D183" s="156"/>
      <c r="E183" s="153"/>
      <c r="F183" s="156"/>
      <c r="G183" s="153"/>
      <c r="H183" s="153"/>
      <c r="I183" s="275"/>
      <c r="J183" s="153"/>
      <c r="K183" s="155"/>
      <c r="L183" s="155"/>
      <c r="M183" s="155"/>
      <c r="N183" s="155"/>
      <c r="O183" s="155"/>
      <c r="P183" s="155"/>
      <c r="Q183" s="153"/>
      <c r="R183" s="153"/>
      <c r="S183" s="153"/>
      <c r="T183" s="153"/>
      <c r="U183" s="153"/>
      <c r="V183" s="153"/>
      <c r="W183" s="153"/>
      <c r="X183" s="154"/>
      <c r="Y183" s="153"/>
      <c r="Z183" s="153"/>
      <c r="AA183" s="153"/>
    </row>
    <row r="184" spans="1:27" ht="11.25" customHeight="1" x14ac:dyDescent="0.25">
      <c r="A184" s="153"/>
      <c r="B184" s="154"/>
      <c r="C184" s="155"/>
      <c r="D184" s="156"/>
      <c r="E184" s="153"/>
      <c r="F184" s="156"/>
      <c r="G184" s="153"/>
      <c r="H184" s="153"/>
      <c r="I184" s="275"/>
      <c r="J184" s="153"/>
      <c r="K184" s="155"/>
      <c r="L184" s="155"/>
      <c r="M184" s="155"/>
      <c r="N184" s="155"/>
      <c r="O184" s="155"/>
      <c r="P184" s="155"/>
      <c r="Q184" s="153"/>
      <c r="R184" s="153"/>
      <c r="S184" s="153"/>
      <c r="T184" s="153"/>
      <c r="U184" s="153"/>
      <c r="V184" s="153"/>
      <c r="W184" s="153"/>
      <c r="X184" s="154"/>
      <c r="Y184" s="153"/>
      <c r="Z184" s="153"/>
      <c r="AA184" s="153"/>
    </row>
    <row r="185" spans="1:27" ht="11.25" customHeight="1" x14ac:dyDescent="0.25">
      <c r="A185" s="153"/>
      <c r="B185" s="154"/>
      <c r="C185" s="155"/>
      <c r="D185" s="156"/>
      <c r="E185" s="153"/>
      <c r="F185" s="156"/>
      <c r="G185" s="153"/>
      <c r="H185" s="153"/>
      <c r="I185" s="275"/>
      <c r="J185" s="153"/>
      <c r="K185" s="155"/>
      <c r="L185" s="155"/>
      <c r="M185" s="155"/>
      <c r="N185" s="155"/>
      <c r="O185" s="155"/>
      <c r="P185" s="155"/>
      <c r="Q185" s="153"/>
      <c r="R185" s="153"/>
      <c r="S185" s="153"/>
      <c r="T185" s="153"/>
      <c r="U185" s="153"/>
      <c r="V185" s="153"/>
      <c r="W185" s="153"/>
      <c r="X185" s="154"/>
      <c r="Y185" s="153"/>
      <c r="Z185" s="153"/>
      <c r="AA185" s="153"/>
    </row>
    <row r="186" spans="1:27" ht="11.25" customHeight="1" x14ac:dyDescent="0.25">
      <c r="A186" s="153"/>
      <c r="B186" s="154"/>
      <c r="C186" s="155"/>
      <c r="D186" s="156"/>
      <c r="E186" s="153"/>
      <c r="F186" s="156"/>
      <c r="G186" s="153"/>
      <c r="H186" s="153"/>
      <c r="I186" s="275"/>
      <c r="J186" s="153"/>
      <c r="K186" s="155"/>
      <c r="L186" s="155"/>
      <c r="M186" s="155"/>
      <c r="N186" s="155"/>
      <c r="O186" s="155"/>
      <c r="P186" s="155"/>
      <c r="Q186" s="153"/>
      <c r="R186" s="153"/>
      <c r="S186" s="153"/>
      <c r="T186" s="153"/>
      <c r="U186" s="153"/>
      <c r="V186" s="153"/>
      <c r="W186" s="153"/>
      <c r="X186" s="154"/>
      <c r="Y186" s="153"/>
      <c r="Z186" s="153"/>
      <c r="AA186" s="153"/>
    </row>
    <row r="187" spans="1:27" ht="11.25" customHeight="1" x14ac:dyDescent="0.25">
      <c r="A187" s="153"/>
      <c r="B187" s="154"/>
      <c r="C187" s="155"/>
      <c r="D187" s="156"/>
      <c r="E187" s="153"/>
      <c r="F187" s="156"/>
      <c r="G187" s="153"/>
      <c r="H187" s="153"/>
      <c r="I187" s="275"/>
      <c r="J187" s="153"/>
      <c r="K187" s="155"/>
      <c r="L187" s="155"/>
      <c r="M187" s="155"/>
      <c r="N187" s="155"/>
      <c r="O187" s="155"/>
      <c r="P187" s="155"/>
      <c r="Q187" s="153"/>
      <c r="R187" s="153"/>
      <c r="S187" s="153"/>
      <c r="T187" s="153"/>
      <c r="U187" s="153"/>
      <c r="V187" s="153"/>
      <c r="W187" s="153"/>
      <c r="X187" s="154"/>
      <c r="Y187" s="153"/>
      <c r="Z187" s="153"/>
      <c r="AA187" s="153"/>
    </row>
    <row r="188" spans="1:27" ht="11.25" customHeight="1" x14ac:dyDescent="0.25">
      <c r="A188" s="153"/>
      <c r="B188" s="154"/>
      <c r="C188" s="155"/>
      <c r="D188" s="156"/>
      <c r="E188" s="153"/>
      <c r="F188" s="156"/>
      <c r="G188" s="153"/>
      <c r="H188" s="153"/>
      <c r="I188" s="275"/>
      <c r="J188" s="153"/>
      <c r="K188" s="155"/>
      <c r="L188" s="155"/>
      <c r="M188" s="155"/>
      <c r="N188" s="155"/>
      <c r="O188" s="155"/>
      <c r="P188" s="155"/>
      <c r="Q188" s="153"/>
      <c r="R188" s="153"/>
      <c r="S188" s="153"/>
      <c r="T188" s="153"/>
      <c r="U188" s="153"/>
      <c r="V188" s="153"/>
      <c r="W188" s="153"/>
      <c r="X188" s="154"/>
      <c r="Y188" s="153"/>
      <c r="Z188" s="153"/>
      <c r="AA188" s="153"/>
    </row>
    <row r="189" spans="1:27" ht="11.25" customHeight="1" x14ac:dyDescent="0.25">
      <c r="A189" s="153"/>
      <c r="B189" s="154"/>
      <c r="C189" s="155"/>
      <c r="D189" s="156"/>
      <c r="E189" s="153"/>
      <c r="F189" s="156"/>
      <c r="G189" s="153"/>
      <c r="H189" s="153"/>
      <c r="I189" s="275"/>
      <c r="J189" s="153"/>
      <c r="K189" s="155"/>
      <c r="L189" s="155"/>
      <c r="M189" s="155"/>
      <c r="N189" s="155"/>
      <c r="O189" s="155"/>
      <c r="P189" s="155"/>
      <c r="Q189" s="153"/>
      <c r="R189" s="153"/>
      <c r="S189" s="153"/>
      <c r="T189" s="153"/>
      <c r="U189" s="153"/>
      <c r="V189" s="153"/>
      <c r="W189" s="153"/>
      <c r="X189" s="154"/>
      <c r="Y189" s="153"/>
      <c r="Z189" s="153"/>
      <c r="AA189" s="153"/>
    </row>
    <row r="190" spans="1:27" ht="11.25" customHeight="1" x14ac:dyDescent="0.25">
      <c r="A190" s="153"/>
      <c r="B190" s="154"/>
      <c r="C190" s="155"/>
      <c r="D190" s="156"/>
      <c r="E190" s="153"/>
      <c r="F190" s="156"/>
      <c r="G190" s="153"/>
      <c r="H190" s="153"/>
      <c r="I190" s="275"/>
      <c r="J190" s="153"/>
      <c r="K190" s="155"/>
      <c r="L190" s="155"/>
      <c r="M190" s="155"/>
      <c r="N190" s="155"/>
      <c r="O190" s="155"/>
      <c r="P190" s="155"/>
      <c r="Q190" s="153"/>
      <c r="R190" s="153"/>
      <c r="S190" s="153"/>
      <c r="T190" s="153"/>
      <c r="U190" s="153"/>
      <c r="V190" s="153"/>
      <c r="W190" s="153"/>
      <c r="X190" s="154"/>
      <c r="Y190" s="153"/>
      <c r="Z190" s="153"/>
      <c r="AA190" s="153"/>
    </row>
    <row r="191" spans="1:27" ht="11.25" customHeight="1" x14ac:dyDescent="0.25">
      <c r="A191" s="153"/>
      <c r="B191" s="154"/>
      <c r="C191" s="155"/>
      <c r="D191" s="156"/>
      <c r="E191" s="153"/>
      <c r="F191" s="156"/>
      <c r="G191" s="153"/>
      <c r="H191" s="153"/>
      <c r="I191" s="275"/>
      <c r="J191" s="153"/>
      <c r="K191" s="155"/>
      <c r="L191" s="155"/>
      <c r="M191" s="155"/>
      <c r="N191" s="155"/>
      <c r="O191" s="155"/>
      <c r="P191" s="155"/>
      <c r="Q191" s="153"/>
      <c r="R191" s="153"/>
      <c r="S191" s="153"/>
      <c r="T191" s="153"/>
      <c r="U191" s="153"/>
      <c r="V191" s="153"/>
      <c r="W191" s="153"/>
      <c r="X191" s="154"/>
      <c r="Y191" s="153"/>
      <c r="Z191" s="153"/>
      <c r="AA191" s="153"/>
    </row>
    <row r="192" spans="1:27" ht="15.75" customHeight="1" x14ac:dyDescent="0.25">
      <c r="I192" s="341"/>
      <c r="K192" s="208"/>
      <c r="L192" s="208"/>
      <c r="M192" s="208"/>
      <c r="N192" s="208"/>
      <c r="O192" s="208"/>
      <c r="P192" s="208"/>
      <c r="X192" s="393"/>
    </row>
    <row r="193" spans="9:24" ht="15.75" customHeight="1" x14ac:dyDescent="0.25">
      <c r="I193" s="341"/>
      <c r="K193" s="208"/>
      <c r="L193" s="208"/>
      <c r="M193" s="208"/>
      <c r="N193" s="208"/>
      <c r="O193" s="208"/>
      <c r="P193" s="208"/>
      <c r="X193" s="393"/>
    </row>
    <row r="194" spans="9:24" ht="15.75" customHeight="1" x14ac:dyDescent="0.25">
      <c r="I194" s="341"/>
      <c r="K194" s="208"/>
      <c r="L194" s="208"/>
      <c r="M194" s="208"/>
      <c r="N194" s="208"/>
      <c r="O194" s="208"/>
      <c r="P194" s="208"/>
      <c r="X194" s="393"/>
    </row>
    <row r="195" spans="9:24" ht="15.75" customHeight="1" x14ac:dyDescent="0.25">
      <c r="I195" s="341"/>
      <c r="K195" s="208"/>
      <c r="L195" s="208"/>
      <c r="M195" s="208"/>
      <c r="N195" s="208"/>
      <c r="O195" s="208"/>
      <c r="P195" s="208"/>
      <c r="X195" s="393"/>
    </row>
    <row r="196" spans="9:24" ht="15.75" customHeight="1" x14ac:dyDescent="0.25">
      <c r="I196" s="341"/>
      <c r="K196" s="208"/>
      <c r="L196" s="208"/>
      <c r="M196" s="208"/>
      <c r="N196" s="208"/>
      <c r="O196" s="208"/>
      <c r="P196" s="208"/>
      <c r="X196" s="393"/>
    </row>
    <row r="197" spans="9:24" ht="15.75" customHeight="1" x14ac:dyDescent="0.25">
      <c r="I197" s="341"/>
      <c r="K197" s="208"/>
      <c r="L197" s="208"/>
      <c r="M197" s="208"/>
      <c r="N197" s="208"/>
      <c r="O197" s="208"/>
      <c r="P197" s="208"/>
      <c r="X197" s="393"/>
    </row>
    <row r="198" spans="9:24" ht="15.75" customHeight="1" x14ac:dyDescent="0.25">
      <c r="I198" s="341"/>
      <c r="K198" s="208"/>
      <c r="L198" s="208"/>
      <c r="M198" s="208"/>
      <c r="N198" s="208"/>
      <c r="O198" s="208"/>
      <c r="P198" s="208"/>
      <c r="X198" s="393"/>
    </row>
    <row r="199" spans="9:24" ht="15.75" customHeight="1" x14ac:dyDescent="0.25">
      <c r="I199" s="341"/>
      <c r="K199" s="208"/>
      <c r="L199" s="208"/>
      <c r="M199" s="208"/>
      <c r="N199" s="208"/>
      <c r="O199" s="208"/>
      <c r="P199" s="208"/>
      <c r="X199" s="393"/>
    </row>
    <row r="200" spans="9:24" ht="15.75" customHeight="1" x14ac:dyDescent="0.25">
      <c r="I200" s="341"/>
      <c r="K200" s="208"/>
      <c r="L200" s="208"/>
      <c r="M200" s="208"/>
      <c r="N200" s="208"/>
      <c r="O200" s="208"/>
      <c r="P200" s="208"/>
      <c r="X200" s="393"/>
    </row>
    <row r="201" spans="9:24" ht="15.75" customHeight="1" x14ac:dyDescent="0.25">
      <c r="I201" s="341"/>
      <c r="K201" s="208"/>
      <c r="L201" s="208"/>
      <c r="M201" s="208"/>
      <c r="N201" s="208"/>
      <c r="O201" s="208"/>
      <c r="P201" s="208"/>
      <c r="X201" s="393"/>
    </row>
    <row r="202" spans="9:24" ht="15.75" customHeight="1" x14ac:dyDescent="0.25">
      <c r="I202" s="341"/>
      <c r="K202" s="208"/>
      <c r="L202" s="208"/>
      <c r="M202" s="208"/>
      <c r="N202" s="208"/>
      <c r="O202" s="208"/>
      <c r="P202" s="208"/>
      <c r="X202" s="393"/>
    </row>
    <row r="203" spans="9:24" ht="15.75" customHeight="1" x14ac:dyDescent="0.25">
      <c r="I203" s="341"/>
      <c r="K203" s="208"/>
      <c r="L203" s="208"/>
      <c r="M203" s="208"/>
      <c r="N203" s="208"/>
      <c r="O203" s="208"/>
      <c r="P203" s="208"/>
      <c r="X203" s="393"/>
    </row>
    <row r="204" spans="9:24" ht="15.75" customHeight="1" x14ac:dyDescent="0.25">
      <c r="I204" s="341"/>
      <c r="K204" s="208"/>
      <c r="L204" s="208"/>
      <c r="M204" s="208"/>
      <c r="N204" s="208"/>
      <c r="O204" s="208"/>
      <c r="P204" s="208"/>
      <c r="X204" s="393"/>
    </row>
    <row r="205" spans="9:24" ht="15.75" customHeight="1" x14ac:dyDescent="0.25">
      <c r="I205" s="341"/>
      <c r="K205" s="208"/>
      <c r="L205" s="208"/>
      <c r="M205" s="208"/>
      <c r="N205" s="208"/>
      <c r="O205" s="208"/>
      <c r="P205" s="208"/>
      <c r="X205" s="393"/>
    </row>
    <row r="206" spans="9:24" ht="15.75" customHeight="1" x14ac:dyDescent="0.25">
      <c r="I206" s="341"/>
      <c r="K206" s="208"/>
      <c r="L206" s="208"/>
      <c r="M206" s="208"/>
      <c r="N206" s="208"/>
      <c r="O206" s="208"/>
      <c r="P206" s="208"/>
      <c r="X206" s="393"/>
    </row>
    <row r="207" spans="9:24" ht="15.75" customHeight="1" x14ac:dyDescent="0.25">
      <c r="I207" s="341"/>
      <c r="K207" s="208"/>
      <c r="L207" s="208"/>
      <c r="M207" s="208"/>
      <c r="N207" s="208"/>
      <c r="O207" s="208"/>
      <c r="P207" s="208"/>
      <c r="X207" s="393"/>
    </row>
    <row r="208" spans="9:24" ht="15.75" customHeight="1" x14ac:dyDescent="0.25">
      <c r="I208" s="341"/>
      <c r="K208" s="208"/>
      <c r="L208" s="208"/>
      <c r="M208" s="208"/>
      <c r="N208" s="208"/>
      <c r="O208" s="208"/>
      <c r="P208" s="208"/>
      <c r="X208" s="393"/>
    </row>
    <row r="209" spans="9:24" ht="15.75" customHeight="1" x14ac:dyDescent="0.25">
      <c r="I209" s="341"/>
      <c r="K209" s="208"/>
      <c r="L209" s="208"/>
      <c r="M209" s="208"/>
      <c r="N209" s="208"/>
      <c r="O209" s="208"/>
      <c r="P209" s="208"/>
      <c r="X209" s="393"/>
    </row>
    <row r="210" spans="9:24" ht="15.75" customHeight="1" x14ac:dyDescent="0.25">
      <c r="I210" s="341"/>
      <c r="K210" s="208"/>
      <c r="L210" s="208"/>
      <c r="M210" s="208"/>
      <c r="N210" s="208"/>
      <c r="O210" s="208"/>
      <c r="P210" s="208"/>
      <c r="X210" s="393"/>
    </row>
    <row r="211" spans="9:24" ht="15.75" customHeight="1" x14ac:dyDescent="0.25">
      <c r="I211" s="341"/>
      <c r="X211" s="393"/>
    </row>
    <row r="212" spans="9:24" ht="15.75" customHeight="1" x14ac:dyDescent="0.25">
      <c r="I212" s="341"/>
      <c r="X212" s="393"/>
    </row>
    <row r="213" spans="9:24" ht="15.75" customHeight="1" x14ac:dyDescent="0.25">
      <c r="I213" s="341"/>
      <c r="X213" s="393"/>
    </row>
    <row r="214" spans="9:24" ht="15.75" customHeight="1" x14ac:dyDescent="0.25">
      <c r="I214" s="341"/>
      <c r="X214" s="393"/>
    </row>
    <row r="215" spans="9:24" ht="15.75" customHeight="1" x14ac:dyDescent="0.25">
      <c r="I215" s="341"/>
      <c r="X215" s="393"/>
    </row>
    <row r="216" spans="9:24" ht="15.75" customHeight="1" x14ac:dyDescent="0.25">
      <c r="I216" s="341"/>
      <c r="X216" s="393"/>
    </row>
    <row r="217" spans="9:24" ht="15.75" customHeight="1" x14ac:dyDescent="0.25">
      <c r="I217" s="341"/>
      <c r="X217" s="393"/>
    </row>
    <row r="218" spans="9:24" ht="15.75" customHeight="1" x14ac:dyDescent="0.25">
      <c r="I218" s="341"/>
      <c r="X218" s="393"/>
    </row>
    <row r="219" spans="9:24" ht="15.75" customHeight="1" x14ac:dyDescent="0.25">
      <c r="I219" s="341"/>
      <c r="X219" s="393"/>
    </row>
    <row r="220" spans="9:24" ht="15.75" customHeight="1" x14ac:dyDescent="0.25">
      <c r="I220" s="341"/>
      <c r="X220" s="393"/>
    </row>
    <row r="221" spans="9:24" ht="15.75" customHeight="1" x14ac:dyDescent="0.25">
      <c r="I221" s="341"/>
      <c r="X221" s="393"/>
    </row>
    <row r="222" spans="9:24" ht="15.75" customHeight="1" x14ac:dyDescent="0.25">
      <c r="I222" s="341"/>
      <c r="X222" s="393"/>
    </row>
    <row r="223" spans="9:24" ht="15.75" customHeight="1" x14ac:dyDescent="0.25">
      <c r="I223" s="341"/>
      <c r="X223" s="393"/>
    </row>
    <row r="224" spans="9:24" ht="15.75" customHeight="1" x14ac:dyDescent="0.25">
      <c r="I224" s="341"/>
      <c r="X224" s="393"/>
    </row>
    <row r="225" spans="9:24" ht="15.75" customHeight="1" x14ac:dyDescent="0.25">
      <c r="I225" s="341"/>
      <c r="X225" s="393"/>
    </row>
    <row r="226" spans="9:24" ht="15.75" customHeight="1" x14ac:dyDescent="0.25">
      <c r="I226" s="341"/>
      <c r="X226" s="393"/>
    </row>
    <row r="227" spans="9:24" ht="15.75" customHeight="1" x14ac:dyDescent="0.25">
      <c r="I227" s="341"/>
      <c r="X227" s="393"/>
    </row>
    <row r="228" spans="9:24" ht="15.75" customHeight="1" x14ac:dyDescent="0.25">
      <c r="I228" s="341"/>
      <c r="X228" s="393"/>
    </row>
    <row r="229" spans="9:24" ht="15.75" customHeight="1" x14ac:dyDescent="0.25">
      <c r="I229" s="341"/>
      <c r="X229" s="393"/>
    </row>
    <row r="230" spans="9:24" ht="15.75" customHeight="1" x14ac:dyDescent="0.25">
      <c r="I230" s="341"/>
      <c r="X230" s="393"/>
    </row>
    <row r="231" spans="9:24" ht="15.75" customHeight="1" x14ac:dyDescent="0.25">
      <c r="I231" s="341"/>
      <c r="X231" s="393"/>
    </row>
    <row r="232" spans="9:24" ht="15.75" customHeight="1" x14ac:dyDescent="0.25">
      <c r="I232" s="341"/>
      <c r="X232" s="393"/>
    </row>
    <row r="233" spans="9:24" ht="15.75" customHeight="1" x14ac:dyDescent="0.25">
      <c r="I233" s="341"/>
      <c r="X233" s="393"/>
    </row>
    <row r="234" spans="9:24" ht="15.75" customHeight="1" x14ac:dyDescent="0.25">
      <c r="I234" s="341"/>
      <c r="X234" s="393"/>
    </row>
    <row r="235" spans="9:24" ht="15.75" customHeight="1" x14ac:dyDescent="0.25">
      <c r="I235" s="341"/>
      <c r="X235" s="393"/>
    </row>
    <row r="236" spans="9:24" ht="15.75" customHeight="1" x14ac:dyDescent="0.25">
      <c r="I236" s="341"/>
      <c r="X236" s="393"/>
    </row>
    <row r="237" spans="9:24" ht="15.75" customHeight="1" x14ac:dyDescent="0.25">
      <c r="I237" s="341"/>
      <c r="X237" s="393"/>
    </row>
    <row r="238" spans="9:24" ht="15.75" customHeight="1" x14ac:dyDescent="0.25">
      <c r="I238" s="341"/>
      <c r="X238" s="393"/>
    </row>
    <row r="239" spans="9:24" ht="15.75" customHeight="1" x14ac:dyDescent="0.25">
      <c r="I239" s="341"/>
      <c r="X239" s="393"/>
    </row>
    <row r="240" spans="9:24" ht="15.75" customHeight="1" x14ac:dyDescent="0.25">
      <c r="I240" s="341"/>
      <c r="X240" s="393"/>
    </row>
    <row r="241" spans="9:24" ht="15.75" customHeight="1" x14ac:dyDescent="0.25">
      <c r="I241" s="341"/>
      <c r="X241" s="393"/>
    </row>
    <row r="242" spans="9:24" ht="15.75" customHeight="1" x14ac:dyDescent="0.25">
      <c r="I242" s="341"/>
      <c r="X242" s="393"/>
    </row>
    <row r="243" spans="9:24" ht="15.75" customHeight="1" x14ac:dyDescent="0.25">
      <c r="I243" s="341"/>
      <c r="X243" s="393"/>
    </row>
    <row r="244" spans="9:24" ht="15.75" customHeight="1" x14ac:dyDescent="0.25">
      <c r="I244" s="341"/>
      <c r="X244" s="393"/>
    </row>
    <row r="245" spans="9:24" ht="15.75" customHeight="1" x14ac:dyDescent="0.25">
      <c r="I245" s="341"/>
      <c r="X245" s="393"/>
    </row>
    <row r="246" spans="9:24" ht="15.75" customHeight="1" x14ac:dyDescent="0.25">
      <c r="I246" s="341"/>
      <c r="X246" s="393"/>
    </row>
    <row r="247" spans="9:24" ht="15.75" customHeight="1" x14ac:dyDescent="0.25">
      <c r="I247" s="341"/>
      <c r="X247" s="393"/>
    </row>
    <row r="248" spans="9:24" ht="15.75" customHeight="1" x14ac:dyDescent="0.25">
      <c r="I248" s="341"/>
      <c r="X248" s="393"/>
    </row>
    <row r="249" spans="9:24" ht="15.75" customHeight="1" x14ac:dyDescent="0.25">
      <c r="I249" s="341"/>
      <c r="X249" s="393"/>
    </row>
    <row r="250" spans="9:24" ht="15.75" customHeight="1" x14ac:dyDescent="0.25">
      <c r="I250" s="341"/>
      <c r="X250" s="393"/>
    </row>
    <row r="251" spans="9:24" ht="15.75" customHeight="1" x14ac:dyDescent="0.25">
      <c r="I251" s="341"/>
      <c r="X251" s="393"/>
    </row>
    <row r="252" spans="9:24" ht="15.75" customHeight="1" x14ac:dyDescent="0.25">
      <c r="I252" s="341"/>
      <c r="X252" s="393"/>
    </row>
    <row r="253" spans="9:24" ht="15.75" customHeight="1" x14ac:dyDescent="0.25">
      <c r="I253" s="341"/>
      <c r="X253" s="393"/>
    </row>
    <row r="254" spans="9:24" ht="15.75" customHeight="1" x14ac:dyDescent="0.25">
      <c r="I254" s="341"/>
      <c r="X254" s="393"/>
    </row>
    <row r="255" spans="9:24" ht="15.75" customHeight="1" x14ac:dyDescent="0.25">
      <c r="I255" s="341"/>
      <c r="X255" s="393"/>
    </row>
    <row r="256" spans="9:24" ht="15.75" customHeight="1" x14ac:dyDescent="0.25">
      <c r="I256" s="341"/>
      <c r="X256" s="393"/>
    </row>
    <row r="257" spans="9:24" ht="15.75" customHeight="1" x14ac:dyDescent="0.25">
      <c r="I257" s="341"/>
      <c r="X257" s="393"/>
    </row>
    <row r="258" spans="9:24" ht="15.75" customHeight="1" x14ac:dyDescent="0.25">
      <c r="I258" s="341"/>
      <c r="X258" s="393"/>
    </row>
    <row r="259" spans="9:24" ht="15.75" customHeight="1" x14ac:dyDescent="0.25">
      <c r="I259" s="341"/>
      <c r="X259" s="393"/>
    </row>
    <row r="260" spans="9:24" ht="15.75" customHeight="1" x14ac:dyDescent="0.25">
      <c r="I260" s="341"/>
      <c r="X260" s="393"/>
    </row>
    <row r="261" spans="9:24" ht="15.75" customHeight="1" x14ac:dyDescent="0.25">
      <c r="I261" s="341"/>
      <c r="X261" s="393"/>
    </row>
    <row r="262" spans="9:24" ht="15.75" customHeight="1" x14ac:dyDescent="0.25">
      <c r="I262" s="341"/>
      <c r="X262" s="393"/>
    </row>
    <row r="263" spans="9:24" ht="15.75" customHeight="1" x14ac:dyDescent="0.25">
      <c r="I263" s="341"/>
      <c r="X263" s="393"/>
    </row>
    <row r="264" spans="9:24" ht="15.75" customHeight="1" x14ac:dyDescent="0.25">
      <c r="I264" s="341"/>
      <c r="X264" s="393"/>
    </row>
    <row r="265" spans="9:24" ht="15.75" customHeight="1" x14ac:dyDescent="0.25">
      <c r="I265" s="341"/>
      <c r="X265" s="393"/>
    </row>
    <row r="266" spans="9:24" ht="15.75" customHeight="1" x14ac:dyDescent="0.25">
      <c r="I266" s="341"/>
      <c r="X266" s="393"/>
    </row>
    <row r="267" spans="9:24" ht="15.75" customHeight="1" x14ac:dyDescent="0.25">
      <c r="I267" s="341"/>
      <c r="X267" s="393"/>
    </row>
    <row r="268" spans="9:24" ht="15.75" customHeight="1" x14ac:dyDescent="0.25">
      <c r="I268" s="341"/>
      <c r="X268" s="393"/>
    </row>
    <row r="269" spans="9:24" ht="15.75" customHeight="1" x14ac:dyDescent="0.25">
      <c r="I269" s="341"/>
      <c r="X269" s="393"/>
    </row>
    <row r="270" spans="9:24" ht="15.75" customHeight="1" x14ac:dyDescent="0.25">
      <c r="I270" s="341"/>
      <c r="X270" s="393"/>
    </row>
    <row r="271" spans="9:24" ht="15.75" customHeight="1" x14ac:dyDescent="0.25">
      <c r="I271" s="341"/>
      <c r="X271" s="393"/>
    </row>
    <row r="272" spans="9:24" ht="15.75" customHeight="1" x14ac:dyDescent="0.25">
      <c r="I272" s="341"/>
      <c r="X272" s="393"/>
    </row>
    <row r="273" spans="9:24" ht="15.75" customHeight="1" x14ac:dyDescent="0.25">
      <c r="I273" s="341"/>
      <c r="X273" s="393"/>
    </row>
    <row r="274" spans="9:24" ht="15.75" customHeight="1" x14ac:dyDescent="0.25">
      <c r="I274" s="341"/>
      <c r="X274" s="393"/>
    </row>
    <row r="275" spans="9:24" ht="15.75" customHeight="1" x14ac:dyDescent="0.25">
      <c r="I275" s="341"/>
      <c r="X275" s="393"/>
    </row>
    <row r="276" spans="9:24" ht="15.75" customHeight="1" x14ac:dyDescent="0.25">
      <c r="I276" s="341"/>
      <c r="X276" s="393"/>
    </row>
    <row r="277" spans="9:24" ht="15.75" customHeight="1" x14ac:dyDescent="0.25">
      <c r="I277" s="341"/>
      <c r="X277" s="393"/>
    </row>
    <row r="278" spans="9:24" ht="15.75" customHeight="1" x14ac:dyDescent="0.25">
      <c r="I278" s="341"/>
      <c r="X278" s="393"/>
    </row>
    <row r="279" spans="9:24" ht="15.75" customHeight="1" x14ac:dyDescent="0.25">
      <c r="I279" s="341"/>
      <c r="X279" s="393"/>
    </row>
    <row r="280" spans="9:24" ht="15.75" customHeight="1" x14ac:dyDescent="0.25">
      <c r="I280" s="341"/>
      <c r="X280" s="393"/>
    </row>
    <row r="281" spans="9:24" ht="15.75" customHeight="1" x14ac:dyDescent="0.25">
      <c r="I281" s="341"/>
      <c r="X281" s="393"/>
    </row>
    <row r="282" spans="9:24" ht="15.75" customHeight="1" x14ac:dyDescent="0.25">
      <c r="I282" s="341"/>
      <c r="X282" s="393"/>
    </row>
    <row r="283" spans="9:24" ht="15.75" customHeight="1" x14ac:dyDescent="0.25">
      <c r="I283" s="341"/>
      <c r="X283" s="393"/>
    </row>
    <row r="284" spans="9:24" ht="15.75" customHeight="1" x14ac:dyDescent="0.25">
      <c r="I284" s="341"/>
      <c r="X284" s="393"/>
    </row>
    <row r="285" spans="9:24" ht="15.75" customHeight="1" x14ac:dyDescent="0.25">
      <c r="I285" s="341"/>
      <c r="X285" s="393"/>
    </row>
    <row r="286" spans="9:24" ht="15.75" customHeight="1" x14ac:dyDescent="0.25">
      <c r="I286" s="341"/>
      <c r="X286" s="393"/>
    </row>
    <row r="287" spans="9:24" ht="15.75" customHeight="1" x14ac:dyDescent="0.25">
      <c r="I287" s="341"/>
      <c r="X287" s="393"/>
    </row>
    <row r="288" spans="9:24" ht="15.75" customHeight="1" x14ac:dyDescent="0.25">
      <c r="I288" s="341"/>
      <c r="X288" s="393"/>
    </row>
    <row r="289" spans="9:24" ht="15.75" customHeight="1" x14ac:dyDescent="0.25">
      <c r="I289" s="341"/>
      <c r="X289" s="393"/>
    </row>
    <row r="290" spans="9:24" ht="15.75" customHeight="1" x14ac:dyDescent="0.25">
      <c r="I290" s="341"/>
      <c r="X290" s="393"/>
    </row>
    <row r="291" spans="9:24" ht="15.75" customHeight="1" x14ac:dyDescent="0.25">
      <c r="I291" s="341"/>
      <c r="X291" s="393"/>
    </row>
    <row r="292" spans="9:24" ht="15.75" customHeight="1" x14ac:dyDescent="0.25">
      <c r="I292" s="341"/>
      <c r="X292" s="393"/>
    </row>
    <row r="293" spans="9:24" ht="15.75" customHeight="1" x14ac:dyDescent="0.25">
      <c r="I293" s="341"/>
      <c r="X293" s="393"/>
    </row>
    <row r="294" spans="9:24" ht="15.75" customHeight="1" x14ac:dyDescent="0.25">
      <c r="I294" s="341"/>
      <c r="X294" s="393"/>
    </row>
    <row r="295" spans="9:24" ht="15.75" customHeight="1" x14ac:dyDescent="0.25">
      <c r="I295" s="341"/>
      <c r="X295" s="393"/>
    </row>
    <row r="296" spans="9:24" ht="15.75" customHeight="1" x14ac:dyDescent="0.25">
      <c r="I296" s="341"/>
      <c r="X296" s="393"/>
    </row>
    <row r="297" spans="9:24" ht="15.75" customHeight="1" x14ac:dyDescent="0.25">
      <c r="I297" s="341"/>
      <c r="X297" s="393"/>
    </row>
    <row r="298" spans="9:24" ht="15.75" customHeight="1" x14ac:dyDescent="0.25">
      <c r="I298" s="341"/>
      <c r="X298" s="393"/>
    </row>
    <row r="299" spans="9:24" ht="15.75" customHeight="1" x14ac:dyDescent="0.25">
      <c r="I299" s="341"/>
      <c r="X299" s="393"/>
    </row>
    <row r="300" spans="9:24" ht="15.75" customHeight="1" x14ac:dyDescent="0.25">
      <c r="I300" s="341"/>
      <c r="X300" s="393"/>
    </row>
    <row r="301" spans="9:24" ht="15.75" customHeight="1" x14ac:dyDescent="0.25">
      <c r="I301" s="341"/>
      <c r="X301" s="393"/>
    </row>
    <row r="302" spans="9:24" ht="15.75" customHeight="1" x14ac:dyDescent="0.25">
      <c r="I302" s="341"/>
      <c r="X302" s="393"/>
    </row>
    <row r="303" spans="9:24" ht="15.75" customHeight="1" x14ac:dyDescent="0.25">
      <c r="I303" s="341"/>
      <c r="X303" s="393"/>
    </row>
    <row r="304" spans="9:24" ht="15.75" customHeight="1" x14ac:dyDescent="0.25">
      <c r="I304" s="341"/>
      <c r="X304" s="393"/>
    </row>
    <row r="305" spans="9:24" ht="15.75" customHeight="1" x14ac:dyDescent="0.25">
      <c r="I305" s="341"/>
      <c r="X305" s="393"/>
    </row>
    <row r="306" spans="9:24" ht="15.75" customHeight="1" x14ac:dyDescent="0.25">
      <c r="I306" s="341"/>
      <c r="X306" s="393"/>
    </row>
    <row r="307" spans="9:24" ht="15.75" customHeight="1" x14ac:dyDescent="0.25">
      <c r="I307" s="341"/>
      <c r="X307" s="393"/>
    </row>
    <row r="308" spans="9:24" ht="15.75" customHeight="1" x14ac:dyDescent="0.25">
      <c r="I308" s="341"/>
      <c r="X308" s="393"/>
    </row>
    <row r="309" spans="9:24" ht="15.75" customHeight="1" x14ac:dyDescent="0.25">
      <c r="I309" s="341"/>
      <c r="X309" s="393"/>
    </row>
    <row r="310" spans="9:24" ht="15.75" customHeight="1" x14ac:dyDescent="0.25">
      <c r="I310" s="341"/>
      <c r="X310" s="393"/>
    </row>
    <row r="311" spans="9:24" ht="15.75" customHeight="1" x14ac:dyDescent="0.25">
      <c r="I311" s="341"/>
      <c r="X311" s="393"/>
    </row>
    <row r="312" spans="9:24" ht="15.75" customHeight="1" x14ac:dyDescent="0.25">
      <c r="I312" s="341"/>
      <c r="X312" s="393"/>
    </row>
    <row r="313" spans="9:24" ht="15.75" customHeight="1" x14ac:dyDescent="0.25">
      <c r="I313" s="341"/>
      <c r="X313" s="393"/>
    </row>
    <row r="314" spans="9:24" ht="15.75" customHeight="1" x14ac:dyDescent="0.25">
      <c r="I314" s="341"/>
      <c r="X314" s="393"/>
    </row>
    <row r="315" spans="9:24" ht="15.75" customHeight="1" x14ac:dyDescent="0.25">
      <c r="I315" s="341"/>
      <c r="X315" s="393"/>
    </row>
    <row r="316" spans="9:24" ht="15.75" customHeight="1" x14ac:dyDescent="0.25">
      <c r="I316" s="341"/>
      <c r="X316" s="393"/>
    </row>
    <row r="317" spans="9:24" ht="15.75" customHeight="1" x14ac:dyDescent="0.25">
      <c r="I317" s="341"/>
      <c r="X317" s="393"/>
    </row>
    <row r="318" spans="9:24" ht="15.75" customHeight="1" x14ac:dyDescent="0.25">
      <c r="I318" s="341"/>
      <c r="X318" s="393"/>
    </row>
    <row r="319" spans="9:24" ht="15.75" customHeight="1" x14ac:dyDescent="0.25">
      <c r="I319" s="341"/>
      <c r="X319" s="393"/>
    </row>
    <row r="320" spans="9:24" ht="15.75" customHeight="1" x14ac:dyDescent="0.25">
      <c r="I320" s="341"/>
      <c r="X320" s="393"/>
    </row>
    <row r="321" spans="9:24" ht="15.75" customHeight="1" x14ac:dyDescent="0.25">
      <c r="I321" s="341"/>
      <c r="X321" s="393"/>
    </row>
    <row r="322" spans="9:24" ht="15.75" customHeight="1" x14ac:dyDescent="0.25">
      <c r="I322" s="341"/>
      <c r="X322" s="393"/>
    </row>
    <row r="323" spans="9:24" ht="15.75" customHeight="1" x14ac:dyDescent="0.25">
      <c r="I323" s="341"/>
      <c r="X323" s="393"/>
    </row>
    <row r="324" spans="9:24" ht="15.75" customHeight="1" x14ac:dyDescent="0.25">
      <c r="I324" s="341"/>
      <c r="X324" s="393"/>
    </row>
    <row r="325" spans="9:24" ht="15.75" customHeight="1" x14ac:dyDescent="0.25">
      <c r="I325" s="341"/>
      <c r="X325" s="393"/>
    </row>
    <row r="326" spans="9:24" ht="15.75" customHeight="1" x14ac:dyDescent="0.25">
      <c r="I326" s="341"/>
      <c r="X326" s="393"/>
    </row>
    <row r="327" spans="9:24" ht="15.75" customHeight="1" x14ac:dyDescent="0.25">
      <c r="I327" s="341"/>
      <c r="X327" s="393"/>
    </row>
    <row r="328" spans="9:24" ht="15.75" customHeight="1" x14ac:dyDescent="0.25">
      <c r="I328" s="341"/>
      <c r="X328" s="393"/>
    </row>
    <row r="329" spans="9:24" ht="15.75" customHeight="1" x14ac:dyDescent="0.25">
      <c r="I329" s="341"/>
      <c r="X329" s="393"/>
    </row>
    <row r="330" spans="9:24" ht="15.75" customHeight="1" x14ac:dyDescent="0.25">
      <c r="I330" s="341"/>
      <c r="X330" s="393"/>
    </row>
    <row r="331" spans="9:24" ht="15.75" customHeight="1" x14ac:dyDescent="0.25">
      <c r="I331" s="341"/>
      <c r="X331" s="393"/>
    </row>
    <row r="332" spans="9:24" ht="15.75" customHeight="1" x14ac:dyDescent="0.25">
      <c r="I332" s="341"/>
      <c r="X332" s="393"/>
    </row>
    <row r="333" spans="9:24" ht="15.75" customHeight="1" x14ac:dyDescent="0.25">
      <c r="I333" s="341"/>
      <c r="X333" s="393"/>
    </row>
    <row r="334" spans="9:24" ht="15.75" customHeight="1" x14ac:dyDescent="0.25">
      <c r="I334" s="341"/>
      <c r="X334" s="393"/>
    </row>
    <row r="335" spans="9:24" ht="15.75" customHeight="1" x14ac:dyDescent="0.25">
      <c r="I335" s="341"/>
      <c r="X335" s="393"/>
    </row>
    <row r="336" spans="9:24" ht="15.75" customHeight="1" x14ac:dyDescent="0.25">
      <c r="I336" s="341"/>
      <c r="X336" s="393"/>
    </row>
    <row r="337" spans="9:24" ht="15.75" customHeight="1" x14ac:dyDescent="0.25">
      <c r="I337" s="341"/>
      <c r="X337" s="393"/>
    </row>
    <row r="338" spans="9:24" ht="15.75" customHeight="1" x14ac:dyDescent="0.25">
      <c r="I338" s="341"/>
      <c r="X338" s="393"/>
    </row>
    <row r="339" spans="9:24" ht="15.75" customHeight="1" x14ac:dyDescent="0.25">
      <c r="I339" s="341"/>
      <c r="X339" s="393"/>
    </row>
    <row r="340" spans="9:24" ht="15.75" customHeight="1" x14ac:dyDescent="0.25">
      <c r="I340" s="341"/>
      <c r="X340" s="393"/>
    </row>
    <row r="341" spans="9:24" ht="15.75" customHeight="1" x14ac:dyDescent="0.25">
      <c r="I341" s="341"/>
      <c r="X341" s="393"/>
    </row>
    <row r="342" spans="9:24" ht="15.75" customHeight="1" x14ac:dyDescent="0.25">
      <c r="I342" s="341"/>
      <c r="X342" s="393"/>
    </row>
    <row r="343" spans="9:24" ht="15.75" customHeight="1" x14ac:dyDescent="0.25">
      <c r="I343" s="341"/>
      <c r="X343" s="393"/>
    </row>
    <row r="344" spans="9:24" ht="15.75" customHeight="1" x14ac:dyDescent="0.25">
      <c r="I344" s="341"/>
      <c r="X344" s="393"/>
    </row>
    <row r="345" spans="9:24" ht="15.75" customHeight="1" x14ac:dyDescent="0.25">
      <c r="I345" s="341"/>
      <c r="X345" s="393"/>
    </row>
    <row r="346" spans="9:24" ht="15.75" customHeight="1" x14ac:dyDescent="0.25">
      <c r="I346" s="341"/>
      <c r="X346" s="393"/>
    </row>
    <row r="347" spans="9:24" ht="15.75" customHeight="1" x14ac:dyDescent="0.25">
      <c r="I347" s="341"/>
      <c r="X347" s="393"/>
    </row>
    <row r="348" spans="9:24" ht="15.75" customHeight="1" x14ac:dyDescent="0.25">
      <c r="I348" s="341"/>
      <c r="X348" s="393"/>
    </row>
    <row r="349" spans="9:24" ht="15.75" customHeight="1" x14ac:dyDescent="0.25">
      <c r="I349" s="341"/>
      <c r="X349" s="393"/>
    </row>
    <row r="350" spans="9:24" ht="15.75" customHeight="1" x14ac:dyDescent="0.25">
      <c r="I350" s="341"/>
      <c r="X350" s="393"/>
    </row>
    <row r="351" spans="9:24" ht="15.75" customHeight="1" x14ac:dyDescent="0.25">
      <c r="I351" s="341"/>
      <c r="X351" s="393"/>
    </row>
    <row r="352" spans="9:24" ht="15.75" customHeight="1" x14ac:dyDescent="0.25">
      <c r="I352" s="341"/>
      <c r="X352" s="393"/>
    </row>
    <row r="353" spans="9:24" ht="15.75" customHeight="1" x14ac:dyDescent="0.25">
      <c r="I353" s="341"/>
      <c r="X353" s="393"/>
    </row>
    <row r="354" spans="9:24" ht="15.75" customHeight="1" x14ac:dyDescent="0.25">
      <c r="I354" s="341"/>
      <c r="X354" s="393"/>
    </row>
    <row r="355" spans="9:24" ht="15.75" customHeight="1" x14ac:dyDescent="0.25">
      <c r="I355" s="341"/>
      <c r="X355" s="393"/>
    </row>
    <row r="356" spans="9:24" ht="15.75" customHeight="1" x14ac:dyDescent="0.25">
      <c r="I356" s="341"/>
      <c r="X356" s="393"/>
    </row>
    <row r="357" spans="9:24" ht="15.75" customHeight="1" x14ac:dyDescent="0.25">
      <c r="I357" s="341"/>
      <c r="X357" s="393"/>
    </row>
    <row r="358" spans="9:24" ht="15.75" customHeight="1" x14ac:dyDescent="0.25">
      <c r="I358" s="341"/>
      <c r="X358" s="393"/>
    </row>
    <row r="359" spans="9:24" ht="15.75" customHeight="1" x14ac:dyDescent="0.25">
      <c r="I359" s="341"/>
      <c r="X359" s="393"/>
    </row>
    <row r="360" spans="9:24" ht="15.75" customHeight="1" x14ac:dyDescent="0.25">
      <c r="I360" s="341"/>
      <c r="X360" s="393"/>
    </row>
    <row r="361" spans="9:24" ht="15.75" customHeight="1" x14ac:dyDescent="0.25">
      <c r="I361" s="341"/>
      <c r="X361" s="393"/>
    </row>
    <row r="362" spans="9:24" ht="15.75" customHeight="1" x14ac:dyDescent="0.25">
      <c r="I362" s="341"/>
      <c r="X362" s="393"/>
    </row>
    <row r="363" spans="9:24" ht="15.75" customHeight="1" x14ac:dyDescent="0.25">
      <c r="I363" s="341"/>
      <c r="X363" s="393"/>
    </row>
    <row r="364" spans="9:24" ht="15.75" customHeight="1" x14ac:dyDescent="0.25">
      <c r="I364" s="341"/>
      <c r="X364" s="393"/>
    </row>
    <row r="365" spans="9:24" ht="15.75" customHeight="1" x14ac:dyDescent="0.25">
      <c r="I365" s="341"/>
      <c r="X365" s="393"/>
    </row>
    <row r="366" spans="9:24" ht="15.75" customHeight="1" x14ac:dyDescent="0.25">
      <c r="I366" s="341"/>
      <c r="X366" s="393"/>
    </row>
    <row r="367" spans="9:24" ht="15.75" customHeight="1" x14ac:dyDescent="0.25">
      <c r="I367" s="341"/>
      <c r="X367" s="393"/>
    </row>
    <row r="368" spans="9:24" ht="15.75" customHeight="1" x14ac:dyDescent="0.25">
      <c r="I368" s="341"/>
      <c r="X368" s="393"/>
    </row>
    <row r="369" spans="9:24" ht="15.75" customHeight="1" x14ac:dyDescent="0.25">
      <c r="I369" s="341"/>
      <c r="X369" s="393"/>
    </row>
    <row r="370" spans="9:24" ht="15.75" customHeight="1" x14ac:dyDescent="0.25">
      <c r="I370" s="341"/>
      <c r="X370" s="393"/>
    </row>
    <row r="371" spans="9:24" ht="15.75" customHeight="1" x14ac:dyDescent="0.25">
      <c r="I371" s="341"/>
      <c r="X371" s="393"/>
    </row>
    <row r="372" spans="9:24" ht="15.75" customHeight="1" x14ac:dyDescent="0.25">
      <c r="I372" s="341"/>
      <c r="X372" s="393"/>
    </row>
    <row r="373" spans="9:24" ht="15.75" customHeight="1" x14ac:dyDescent="0.25">
      <c r="I373" s="341"/>
      <c r="X373" s="393"/>
    </row>
    <row r="374" spans="9:24" ht="15.75" customHeight="1" x14ac:dyDescent="0.25">
      <c r="I374" s="341"/>
      <c r="X374" s="393"/>
    </row>
    <row r="375" spans="9:24" ht="15.75" customHeight="1" x14ac:dyDescent="0.25">
      <c r="I375" s="341"/>
      <c r="X375" s="393"/>
    </row>
    <row r="376" spans="9:24" ht="15.75" customHeight="1" x14ac:dyDescent="0.25">
      <c r="I376" s="341"/>
      <c r="X376" s="393"/>
    </row>
    <row r="377" spans="9:24" ht="15.75" customHeight="1" x14ac:dyDescent="0.25">
      <c r="I377" s="341"/>
      <c r="X377" s="393"/>
    </row>
    <row r="378" spans="9:24" ht="15.75" customHeight="1" x14ac:dyDescent="0.25">
      <c r="I378" s="341"/>
      <c r="X378" s="393"/>
    </row>
    <row r="379" spans="9:24" ht="15.75" customHeight="1" x14ac:dyDescent="0.25">
      <c r="I379" s="341"/>
      <c r="X379" s="393"/>
    </row>
    <row r="380" spans="9:24" ht="15.75" customHeight="1" x14ac:dyDescent="0.25">
      <c r="I380" s="341"/>
      <c r="X380" s="393"/>
    </row>
    <row r="381" spans="9:24" ht="15.75" customHeight="1" x14ac:dyDescent="0.25">
      <c r="I381" s="341"/>
      <c r="X381" s="393"/>
    </row>
    <row r="382" spans="9:24" ht="15.75" customHeight="1" x14ac:dyDescent="0.25">
      <c r="I382" s="341"/>
      <c r="X382" s="393"/>
    </row>
    <row r="383" spans="9:24" ht="15.75" customHeight="1" x14ac:dyDescent="0.25">
      <c r="I383" s="341"/>
      <c r="X383" s="393"/>
    </row>
    <row r="384" spans="9:24" ht="15.75" customHeight="1" x14ac:dyDescent="0.25">
      <c r="I384" s="341"/>
      <c r="X384" s="393"/>
    </row>
    <row r="385" spans="9:24" ht="15.75" customHeight="1" x14ac:dyDescent="0.25">
      <c r="I385" s="341"/>
      <c r="X385" s="393"/>
    </row>
    <row r="386" spans="9:24" ht="15.75" customHeight="1" x14ac:dyDescent="0.25">
      <c r="I386" s="341"/>
      <c r="X386" s="393"/>
    </row>
    <row r="387" spans="9:24" ht="15.75" customHeight="1" x14ac:dyDescent="0.25">
      <c r="I387" s="341"/>
      <c r="X387" s="393"/>
    </row>
    <row r="388" spans="9:24" ht="15.75" customHeight="1" x14ac:dyDescent="0.25">
      <c r="I388" s="341"/>
      <c r="X388" s="393"/>
    </row>
    <row r="389" spans="9:24" ht="15.75" customHeight="1" x14ac:dyDescent="0.25">
      <c r="I389" s="341"/>
      <c r="X389" s="393"/>
    </row>
    <row r="390" spans="9:24" ht="15.75" customHeight="1" x14ac:dyDescent="0.25">
      <c r="I390" s="341"/>
      <c r="X390" s="393"/>
    </row>
    <row r="391" spans="9:24" ht="15.75" customHeight="1" x14ac:dyDescent="0.25">
      <c r="I391" s="341"/>
      <c r="X391" s="393"/>
    </row>
    <row r="392" spans="9:24" ht="15.75" customHeight="1" x14ac:dyDescent="0.25">
      <c r="I392" s="341"/>
      <c r="X392" s="393"/>
    </row>
    <row r="393" spans="9:24" ht="15.75" customHeight="1" x14ac:dyDescent="0.25">
      <c r="I393" s="341"/>
      <c r="X393" s="393"/>
    </row>
    <row r="394" spans="9:24" ht="15.75" customHeight="1" x14ac:dyDescent="0.25">
      <c r="I394" s="341"/>
      <c r="X394" s="393"/>
    </row>
    <row r="395" spans="9:24" ht="15.75" customHeight="1" x14ac:dyDescent="0.25">
      <c r="I395" s="341"/>
      <c r="X395" s="393"/>
    </row>
    <row r="396" spans="9:24" ht="15.75" customHeight="1" x14ac:dyDescent="0.25">
      <c r="I396" s="341"/>
      <c r="X396" s="393"/>
    </row>
    <row r="397" spans="9:24" ht="15.75" customHeight="1" x14ac:dyDescent="0.25">
      <c r="I397" s="341"/>
      <c r="X397" s="393"/>
    </row>
    <row r="398" spans="9:24" ht="15.75" customHeight="1" x14ac:dyDescent="0.25">
      <c r="I398" s="341"/>
      <c r="X398" s="393"/>
    </row>
    <row r="399" spans="9:24" ht="15.75" customHeight="1" x14ac:dyDescent="0.25">
      <c r="I399" s="341"/>
      <c r="X399" s="393"/>
    </row>
    <row r="400" spans="9:24" ht="15.75" customHeight="1" x14ac:dyDescent="0.25">
      <c r="I400" s="341"/>
      <c r="X400" s="393"/>
    </row>
    <row r="401" spans="9:24" ht="15.75" customHeight="1" x14ac:dyDescent="0.25">
      <c r="I401" s="341"/>
      <c r="X401" s="393"/>
    </row>
    <row r="402" spans="9:24" ht="15.75" customHeight="1" x14ac:dyDescent="0.25">
      <c r="I402" s="341"/>
      <c r="X402" s="393"/>
    </row>
    <row r="403" spans="9:24" ht="15.75" customHeight="1" x14ac:dyDescent="0.25">
      <c r="I403" s="341"/>
      <c r="X403" s="393"/>
    </row>
    <row r="404" spans="9:24" ht="15.75" customHeight="1" x14ac:dyDescent="0.25">
      <c r="I404" s="341"/>
      <c r="X404" s="393"/>
    </row>
    <row r="405" spans="9:24" ht="15.75" customHeight="1" x14ac:dyDescent="0.25">
      <c r="I405" s="341"/>
      <c r="X405" s="393"/>
    </row>
    <row r="406" spans="9:24" ht="15.75" customHeight="1" x14ac:dyDescent="0.25">
      <c r="I406" s="341"/>
      <c r="X406" s="393"/>
    </row>
    <row r="407" spans="9:24" ht="15.75" customHeight="1" x14ac:dyDescent="0.25">
      <c r="I407" s="341"/>
      <c r="X407" s="393"/>
    </row>
    <row r="408" spans="9:24" ht="15.75" customHeight="1" x14ac:dyDescent="0.25">
      <c r="I408" s="341"/>
      <c r="X408" s="393"/>
    </row>
    <row r="409" spans="9:24" ht="15.75" customHeight="1" x14ac:dyDescent="0.25">
      <c r="I409" s="341"/>
      <c r="X409" s="393"/>
    </row>
    <row r="410" spans="9:24" ht="15.75" customHeight="1" x14ac:dyDescent="0.25">
      <c r="I410" s="341"/>
      <c r="X410" s="393"/>
    </row>
    <row r="411" spans="9:24" ht="15.75" customHeight="1" x14ac:dyDescent="0.25">
      <c r="I411" s="341"/>
      <c r="X411" s="393"/>
    </row>
    <row r="412" spans="9:24" ht="15.75" customHeight="1" x14ac:dyDescent="0.25">
      <c r="I412" s="341"/>
      <c r="X412" s="393"/>
    </row>
    <row r="413" spans="9:24" ht="15.75" customHeight="1" x14ac:dyDescent="0.25">
      <c r="I413" s="341"/>
      <c r="X413" s="393"/>
    </row>
    <row r="414" spans="9:24" ht="15.75" customHeight="1" x14ac:dyDescent="0.25">
      <c r="I414" s="341"/>
      <c r="X414" s="393"/>
    </row>
    <row r="415" spans="9:24" ht="15.75" customHeight="1" x14ac:dyDescent="0.25">
      <c r="I415" s="341"/>
      <c r="X415" s="393"/>
    </row>
    <row r="416" spans="9:24" ht="15.75" customHeight="1" x14ac:dyDescent="0.25">
      <c r="I416" s="341"/>
      <c r="X416" s="393"/>
    </row>
    <row r="417" spans="9:24" ht="15.75" customHeight="1" x14ac:dyDescent="0.25">
      <c r="I417" s="341"/>
      <c r="X417" s="393"/>
    </row>
    <row r="418" spans="9:24" ht="15.75" customHeight="1" x14ac:dyDescent="0.25">
      <c r="I418" s="341"/>
      <c r="X418" s="393"/>
    </row>
    <row r="419" spans="9:24" ht="15.75" customHeight="1" x14ac:dyDescent="0.25">
      <c r="I419" s="341"/>
      <c r="X419" s="393"/>
    </row>
    <row r="420" spans="9:24" ht="15.75" customHeight="1" x14ac:dyDescent="0.25">
      <c r="I420" s="341"/>
      <c r="X420" s="393"/>
    </row>
    <row r="421" spans="9:24" ht="15.75" customHeight="1" x14ac:dyDescent="0.25">
      <c r="I421" s="341"/>
      <c r="X421" s="393"/>
    </row>
    <row r="422" spans="9:24" ht="15.75" customHeight="1" x14ac:dyDescent="0.25">
      <c r="I422" s="341"/>
      <c r="X422" s="393"/>
    </row>
    <row r="423" spans="9:24" ht="15.75" customHeight="1" x14ac:dyDescent="0.25">
      <c r="I423" s="341"/>
      <c r="X423" s="393"/>
    </row>
    <row r="424" spans="9:24" ht="15.75" customHeight="1" x14ac:dyDescent="0.25">
      <c r="I424" s="341"/>
      <c r="X424" s="393"/>
    </row>
    <row r="425" spans="9:24" ht="15.75" customHeight="1" x14ac:dyDescent="0.25">
      <c r="I425" s="341"/>
      <c r="X425" s="393"/>
    </row>
    <row r="426" spans="9:24" ht="15.75" customHeight="1" x14ac:dyDescent="0.25">
      <c r="I426" s="341"/>
      <c r="X426" s="393"/>
    </row>
    <row r="427" spans="9:24" ht="15.75" customHeight="1" x14ac:dyDescent="0.25">
      <c r="I427" s="341"/>
      <c r="X427" s="393"/>
    </row>
    <row r="428" spans="9:24" ht="15.75" customHeight="1" x14ac:dyDescent="0.25">
      <c r="I428" s="341"/>
      <c r="X428" s="393"/>
    </row>
    <row r="429" spans="9:24" ht="15.75" customHeight="1" x14ac:dyDescent="0.25">
      <c r="I429" s="341"/>
      <c r="X429" s="393"/>
    </row>
    <row r="430" spans="9:24" ht="15.75" customHeight="1" x14ac:dyDescent="0.25">
      <c r="I430" s="341"/>
      <c r="X430" s="393"/>
    </row>
    <row r="431" spans="9:24" ht="15.75" customHeight="1" x14ac:dyDescent="0.25">
      <c r="I431" s="341"/>
      <c r="X431" s="393"/>
    </row>
    <row r="432" spans="9:24" ht="15.75" customHeight="1" x14ac:dyDescent="0.25">
      <c r="I432" s="341"/>
      <c r="X432" s="393"/>
    </row>
    <row r="433" spans="9:24" ht="15.75" customHeight="1" x14ac:dyDescent="0.25">
      <c r="I433" s="341"/>
      <c r="X433" s="393"/>
    </row>
    <row r="434" spans="9:24" ht="15.75" customHeight="1" x14ac:dyDescent="0.25">
      <c r="I434" s="341"/>
      <c r="X434" s="393"/>
    </row>
    <row r="435" spans="9:24" ht="15.75" customHeight="1" x14ac:dyDescent="0.25">
      <c r="I435" s="341"/>
      <c r="X435" s="393"/>
    </row>
    <row r="436" spans="9:24" ht="15.75" customHeight="1" x14ac:dyDescent="0.25">
      <c r="I436" s="341"/>
      <c r="X436" s="393"/>
    </row>
    <row r="437" spans="9:24" ht="15.75" customHeight="1" x14ac:dyDescent="0.25">
      <c r="I437" s="341"/>
      <c r="X437" s="393"/>
    </row>
    <row r="438" spans="9:24" ht="15.75" customHeight="1" x14ac:dyDescent="0.25">
      <c r="I438" s="341"/>
      <c r="X438" s="393"/>
    </row>
    <row r="439" spans="9:24" ht="15.75" customHeight="1" x14ac:dyDescent="0.25">
      <c r="I439" s="341"/>
      <c r="X439" s="393"/>
    </row>
    <row r="440" spans="9:24" ht="15.75" customHeight="1" x14ac:dyDescent="0.25">
      <c r="I440" s="341"/>
      <c r="X440" s="393"/>
    </row>
    <row r="441" spans="9:24" ht="15.75" customHeight="1" x14ac:dyDescent="0.25">
      <c r="I441" s="341"/>
      <c r="X441" s="393"/>
    </row>
    <row r="442" spans="9:24" ht="15.75" customHeight="1" x14ac:dyDescent="0.25">
      <c r="I442" s="341"/>
      <c r="X442" s="393"/>
    </row>
    <row r="443" spans="9:24" ht="15.75" customHeight="1" x14ac:dyDescent="0.25">
      <c r="I443" s="341"/>
      <c r="X443" s="393"/>
    </row>
    <row r="444" spans="9:24" ht="15.75" customHeight="1" x14ac:dyDescent="0.25">
      <c r="I444" s="341"/>
      <c r="X444" s="393"/>
    </row>
    <row r="445" spans="9:24" ht="15.75" customHeight="1" x14ac:dyDescent="0.25">
      <c r="I445" s="341"/>
      <c r="X445" s="393"/>
    </row>
    <row r="446" spans="9:24" ht="15.75" customHeight="1" x14ac:dyDescent="0.25">
      <c r="I446" s="341"/>
      <c r="X446" s="393"/>
    </row>
    <row r="447" spans="9:24" ht="15.75" customHeight="1" x14ac:dyDescent="0.25">
      <c r="I447" s="341"/>
      <c r="X447" s="393"/>
    </row>
    <row r="448" spans="9:24" ht="15.75" customHeight="1" x14ac:dyDescent="0.25">
      <c r="I448" s="341"/>
      <c r="X448" s="393"/>
    </row>
    <row r="449" spans="9:24" ht="15.75" customHeight="1" x14ac:dyDescent="0.25">
      <c r="I449" s="341"/>
      <c r="X449" s="393"/>
    </row>
    <row r="450" spans="9:24" ht="15.75" customHeight="1" x14ac:dyDescent="0.25">
      <c r="I450" s="341"/>
      <c r="X450" s="393"/>
    </row>
    <row r="451" spans="9:24" ht="15.75" customHeight="1" x14ac:dyDescent="0.25">
      <c r="I451" s="341"/>
      <c r="X451" s="393"/>
    </row>
    <row r="452" spans="9:24" ht="15.75" customHeight="1" x14ac:dyDescent="0.25">
      <c r="I452" s="341"/>
      <c r="X452" s="393"/>
    </row>
    <row r="453" spans="9:24" ht="15.75" customHeight="1" x14ac:dyDescent="0.25">
      <c r="I453" s="341"/>
      <c r="X453" s="393"/>
    </row>
    <row r="454" spans="9:24" ht="15.75" customHeight="1" x14ac:dyDescent="0.25">
      <c r="I454" s="341"/>
      <c r="X454" s="393"/>
    </row>
    <row r="455" spans="9:24" ht="15.75" customHeight="1" x14ac:dyDescent="0.25">
      <c r="I455" s="341"/>
      <c r="X455" s="393"/>
    </row>
    <row r="456" spans="9:24" ht="15.75" customHeight="1" x14ac:dyDescent="0.25">
      <c r="I456" s="341"/>
      <c r="X456" s="393"/>
    </row>
    <row r="457" spans="9:24" ht="15.75" customHeight="1" x14ac:dyDescent="0.25">
      <c r="I457" s="341"/>
      <c r="X457" s="393"/>
    </row>
    <row r="458" spans="9:24" ht="15.75" customHeight="1" x14ac:dyDescent="0.25">
      <c r="I458" s="341"/>
      <c r="X458" s="393"/>
    </row>
    <row r="459" spans="9:24" ht="15.75" customHeight="1" x14ac:dyDescent="0.25">
      <c r="I459" s="341"/>
      <c r="X459" s="393"/>
    </row>
    <row r="460" spans="9:24" ht="15.75" customHeight="1" x14ac:dyDescent="0.25">
      <c r="I460" s="341"/>
      <c r="X460" s="393"/>
    </row>
    <row r="461" spans="9:24" ht="15.75" customHeight="1" x14ac:dyDescent="0.25">
      <c r="I461" s="341"/>
      <c r="X461" s="393"/>
    </row>
    <row r="462" spans="9:24" ht="15.75" customHeight="1" x14ac:dyDescent="0.25">
      <c r="I462" s="341"/>
      <c r="X462" s="393"/>
    </row>
    <row r="463" spans="9:24" ht="15.75" customHeight="1" x14ac:dyDescent="0.25">
      <c r="I463" s="341"/>
      <c r="X463" s="393"/>
    </row>
    <row r="464" spans="9:24" ht="15.75" customHeight="1" x14ac:dyDescent="0.25">
      <c r="I464" s="341"/>
      <c r="X464" s="393"/>
    </row>
    <row r="465" spans="9:24" ht="15.75" customHeight="1" x14ac:dyDescent="0.25">
      <c r="I465" s="341"/>
      <c r="X465" s="393"/>
    </row>
    <row r="466" spans="9:24" ht="15.75" customHeight="1" x14ac:dyDescent="0.25">
      <c r="I466" s="341"/>
      <c r="X466" s="393"/>
    </row>
    <row r="467" spans="9:24" ht="15.75" customHeight="1" x14ac:dyDescent="0.25">
      <c r="I467" s="341"/>
      <c r="X467" s="393"/>
    </row>
    <row r="468" spans="9:24" ht="15.75" customHeight="1" x14ac:dyDescent="0.25">
      <c r="I468" s="341"/>
      <c r="X468" s="393"/>
    </row>
    <row r="469" spans="9:24" ht="15.75" customHeight="1" x14ac:dyDescent="0.25">
      <c r="I469" s="341"/>
      <c r="X469" s="393"/>
    </row>
    <row r="470" spans="9:24" ht="15.75" customHeight="1" x14ac:dyDescent="0.25">
      <c r="I470" s="341"/>
      <c r="X470" s="393"/>
    </row>
    <row r="471" spans="9:24" ht="15.75" customHeight="1" x14ac:dyDescent="0.25">
      <c r="I471" s="341"/>
      <c r="X471" s="393"/>
    </row>
    <row r="472" spans="9:24" ht="15.75" customHeight="1" x14ac:dyDescent="0.25">
      <c r="I472" s="341"/>
      <c r="X472" s="393"/>
    </row>
    <row r="473" spans="9:24" ht="15.75" customHeight="1" x14ac:dyDescent="0.25">
      <c r="I473" s="341"/>
      <c r="X473" s="393"/>
    </row>
    <row r="474" spans="9:24" ht="15.75" customHeight="1" x14ac:dyDescent="0.25">
      <c r="I474" s="341"/>
      <c r="X474" s="393"/>
    </row>
    <row r="475" spans="9:24" ht="15.75" customHeight="1" x14ac:dyDescent="0.25">
      <c r="I475" s="341"/>
      <c r="X475" s="393"/>
    </row>
    <row r="476" spans="9:24" ht="15.75" customHeight="1" x14ac:dyDescent="0.25">
      <c r="I476" s="341"/>
      <c r="X476" s="393"/>
    </row>
    <row r="477" spans="9:24" ht="15.75" customHeight="1" x14ac:dyDescent="0.25">
      <c r="I477" s="341"/>
      <c r="X477" s="393"/>
    </row>
    <row r="478" spans="9:24" ht="15.75" customHeight="1" x14ac:dyDescent="0.25">
      <c r="I478" s="341"/>
      <c r="X478" s="393"/>
    </row>
    <row r="479" spans="9:24" ht="15.75" customHeight="1" x14ac:dyDescent="0.25">
      <c r="I479" s="341"/>
      <c r="X479" s="393"/>
    </row>
    <row r="480" spans="9:24" ht="15.75" customHeight="1" x14ac:dyDescent="0.25">
      <c r="I480" s="341"/>
      <c r="X480" s="393"/>
    </row>
    <row r="481" spans="9:24" ht="15.75" customHeight="1" x14ac:dyDescent="0.25">
      <c r="I481" s="341"/>
      <c r="X481" s="393"/>
    </row>
    <row r="482" spans="9:24" ht="15.75" customHeight="1" x14ac:dyDescent="0.25">
      <c r="I482" s="341"/>
      <c r="X482" s="393"/>
    </row>
    <row r="483" spans="9:24" ht="15.75" customHeight="1" x14ac:dyDescent="0.25">
      <c r="I483" s="341"/>
      <c r="X483" s="393"/>
    </row>
    <row r="484" spans="9:24" ht="15.75" customHeight="1" x14ac:dyDescent="0.25">
      <c r="I484" s="341"/>
      <c r="X484" s="393"/>
    </row>
    <row r="485" spans="9:24" ht="15.75" customHeight="1" x14ac:dyDescent="0.25">
      <c r="I485" s="341"/>
      <c r="X485" s="393"/>
    </row>
    <row r="486" spans="9:24" ht="15.75" customHeight="1" x14ac:dyDescent="0.25">
      <c r="I486" s="341"/>
      <c r="X486" s="393"/>
    </row>
    <row r="487" spans="9:24" ht="15.75" customHeight="1" x14ac:dyDescent="0.25">
      <c r="I487" s="341"/>
      <c r="X487" s="393"/>
    </row>
    <row r="488" spans="9:24" ht="15.75" customHeight="1" x14ac:dyDescent="0.25">
      <c r="I488" s="341"/>
      <c r="X488" s="393"/>
    </row>
    <row r="489" spans="9:24" ht="15.75" customHeight="1" x14ac:dyDescent="0.25">
      <c r="I489" s="341"/>
      <c r="X489" s="393"/>
    </row>
    <row r="490" spans="9:24" ht="15.75" customHeight="1" x14ac:dyDescent="0.25">
      <c r="I490" s="341"/>
      <c r="X490" s="393"/>
    </row>
    <row r="491" spans="9:24" ht="15.75" customHeight="1" x14ac:dyDescent="0.25">
      <c r="I491" s="341"/>
      <c r="X491" s="393"/>
    </row>
    <row r="492" spans="9:24" ht="15.75" customHeight="1" x14ac:dyDescent="0.25">
      <c r="I492" s="341"/>
      <c r="X492" s="393"/>
    </row>
    <row r="493" spans="9:24" ht="15.75" customHeight="1" x14ac:dyDescent="0.25">
      <c r="I493" s="341"/>
      <c r="X493" s="393"/>
    </row>
    <row r="494" spans="9:24" ht="15.75" customHeight="1" x14ac:dyDescent="0.25">
      <c r="I494" s="341"/>
      <c r="X494" s="393"/>
    </row>
    <row r="495" spans="9:24" ht="15.75" customHeight="1" x14ac:dyDescent="0.25">
      <c r="I495" s="341"/>
      <c r="X495" s="393"/>
    </row>
    <row r="496" spans="9:24" ht="15.75" customHeight="1" x14ac:dyDescent="0.25">
      <c r="I496" s="341"/>
      <c r="X496" s="393"/>
    </row>
    <row r="497" spans="9:24" ht="15.75" customHeight="1" x14ac:dyDescent="0.25">
      <c r="I497" s="341"/>
      <c r="X497" s="393"/>
    </row>
    <row r="498" spans="9:24" ht="15.75" customHeight="1" x14ac:dyDescent="0.25">
      <c r="I498" s="341"/>
      <c r="X498" s="393"/>
    </row>
    <row r="499" spans="9:24" ht="15.75" customHeight="1" x14ac:dyDescent="0.25">
      <c r="I499" s="341"/>
      <c r="X499" s="393"/>
    </row>
    <row r="500" spans="9:24" ht="15.75" customHeight="1" x14ac:dyDescent="0.25">
      <c r="I500" s="341"/>
      <c r="X500" s="393"/>
    </row>
    <row r="501" spans="9:24" ht="15.75" customHeight="1" x14ac:dyDescent="0.25">
      <c r="I501" s="341"/>
      <c r="X501" s="393"/>
    </row>
    <row r="502" spans="9:24" ht="15.75" customHeight="1" x14ac:dyDescent="0.25">
      <c r="I502" s="341"/>
      <c r="X502" s="393"/>
    </row>
    <row r="503" spans="9:24" ht="15.75" customHeight="1" x14ac:dyDescent="0.25">
      <c r="I503" s="341"/>
      <c r="X503" s="393"/>
    </row>
    <row r="504" spans="9:24" ht="15.75" customHeight="1" x14ac:dyDescent="0.25">
      <c r="I504" s="341"/>
      <c r="X504" s="393"/>
    </row>
    <row r="505" spans="9:24" ht="15.75" customHeight="1" x14ac:dyDescent="0.25">
      <c r="I505" s="341"/>
      <c r="X505" s="393"/>
    </row>
    <row r="506" spans="9:24" ht="15.75" customHeight="1" x14ac:dyDescent="0.25">
      <c r="I506" s="341"/>
      <c r="X506" s="393"/>
    </row>
    <row r="507" spans="9:24" ht="15.75" customHeight="1" x14ac:dyDescent="0.25">
      <c r="I507" s="341"/>
      <c r="X507" s="393"/>
    </row>
    <row r="508" spans="9:24" ht="15.75" customHeight="1" x14ac:dyDescent="0.25">
      <c r="I508" s="341"/>
      <c r="X508" s="393"/>
    </row>
    <row r="509" spans="9:24" ht="15.75" customHeight="1" x14ac:dyDescent="0.25">
      <c r="I509" s="341"/>
      <c r="X509" s="393"/>
    </row>
    <row r="510" spans="9:24" ht="15.75" customHeight="1" x14ac:dyDescent="0.25">
      <c r="I510" s="341"/>
      <c r="X510" s="393"/>
    </row>
    <row r="511" spans="9:24" ht="15.75" customHeight="1" x14ac:dyDescent="0.25">
      <c r="I511" s="341"/>
      <c r="X511" s="393"/>
    </row>
    <row r="512" spans="9:24" ht="15.75" customHeight="1" x14ac:dyDescent="0.25">
      <c r="I512" s="341"/>
      <c r="X512" s="393"/>
    </row>
    <row r="513" spans="9:24" ht="15.75" customHeight="1" x14ac:dyDescent="0.25">
      <c r="I513" s="341"/>
      <c r="X513" s="393"/>
    </row>
    <row r="514" spans="9:24" ht="15.75" customHeight="1" x14ac:dyDescent="0.25">
      <c r="I514" s="341"/>
      <c r="X514" s="393"/>
    </row>
    <row r="515" spans="9:24" ht="15.75" customHeight="1" x14ac:dyDescent="0.25">
      <c r="I515" s="341"/>
      <c r="X515" s="393"/>
    </row>
    <row r="516" spans="9:24" ht="15.75" customHeight="1" x14ac:dyDescent="0.25">
      <c r="I516" s="341"/>
      <c r="X516" s="393"/>
    </row>
    <row r="517" spans="9:24" ht="15.75" customHeight="1" x14ac:dyDescent="0.25">
      <c r="I517" s="341"/>
      <c r="X517" s="393"/>
    </row>
    <row r="518" spans="9:24" ht="15.75" customHeight="1" x14ac:dyDescent="0.25">
      <c r="I518" s="341"/>
      <c r="X518" s="393"/>
    </row>
    <row r="519" spans="9:24" ht="15.75" customHeight="1" x14ac:dyDescent="0.25">
      <c r="I519" s="341"/>
      <c r="X519" s="393"/>
    </row>
    <row r="520" spans="9:24" ht="15.75" customHeight="1" x14ac:dyDescent="0.25">
      <c r="I520" s="341"/>
      <c r="X520" s="393"/>
    </row>
    <row r="521" spans="9:24" ht="15.75" customHeight="1" x14ac:dyDescent="0.25">
      <c r="I521" s="341"/>
      <c r="X521" s="393"/>
    </row>
    <row r="522" spans="9:24" ht="15.75" customHeight="1" x14ac:dyDescent="0.25">
      <c r="I522" s="341"/>
      <c r="X522" s="393"/>
    </row>
    <row r="523" spans="9:24" ht="15.75" customHeight="1" x14ac:dyDescent="0.25">
      <c r="I523" s="341"/>
      <c r="X523" s="393"/>
    </row>
    <row r="524" spans="9:24" ht="15.75" customHeight="1" x14ac:dyDescent="0.25">
      <c r="I524" s="341"/>
      <c r="X524" s="393"/>
    </row>
    <row r="525" spans="9:24" ht="15.75" customHeight="1" x14ac:dyDescent="0.25">
      <c r="I525" s="341"/>
      <c r="X525" s="393"/>
    </row>
    <row r="526" spans="9:24" ht="15.75" customHeight="1" x14ac:dyDescent="0.25">
      <c r="I526" s="341"/>
      <c r="X526" s="393"/>
    </row>
    <row r="527" spans="9:24" ht="15.75" customHeight="1" x14ac:dyDescent="0.25">
      <c r="I527" s="341"/>
      <c r="X527" s="393"/>
    </row>
    <row r="528" spans="9:24" ht="15.75" customHeight="1" x14ac:dyDescent="0.25">
      <c r="I528" s="341"/>
      <c r="X528" s="393"/>
    </row>
    <row r="529" spans="9:24" ht="15.75" customHeight="1" x14ac:dyDescent="0.25">
      <c r="I529" s="341"/>
      <c r="X529" s="393"/>
    </row>
    <row r="530" spans="9:24" ht="15.75" customHeight="1" x14ac:dyDescent="0.25">
      <c r="I530" s="341"/>
      <c r="X530" s="393"/>
    </row>
    <row r="531" spans="9:24" ht="15.75" customHeight="1" x14ac:dyDescent="0.25">
      <c r="I531" s="341"/>
      <c r="X531" s="393"/>
    </row>
    <row r="532" spans="9:24" ht="15.75" customHeight="1" x14ac:dyDescent="0.25">
      <c r="I532" s="341"/>
      <c r="X532" s="393"/>
    </row>
    <row r="533" spans="9:24" ht="15.75" customHeight="1" x14ac:dyDescent="0.25">
      <c r="I533" s="341"/>
      <c r="X533" s="393"/>
    </row>
    <row r="534" spans="9:24" ht="15.75" customHeight="1" x14ac:dyDescent="0.25">
      <c r="I534" s="341"/>
      <c r="X534" s="393"/>
    </row>
    <row r="535" spans="9:24" ht="15.75" customHeight="1" x14ac:dyDescent="0.25">
      <c r="I535" s="341"/>
      <c r="X535" s="393"/>
    </row>
    <row r="536" spans="9:24" ht="15.75" customHeight="1" x14ac:dyDescent="0.25">
      <c r="I536" s="341"/>
      <c r="X536" s="393"/>
    </row>
    <row r="537" spans="9:24" ht="15.75" customHeight="1" x14ac:dyDescent="0.25">
      <c r="I537" s="341"/>
      <c r="X537" s="393"/>
    </row>
    <row r="538" spans="9:24" ht="15.75" customHeight="1" x14ac:dyDescent="0.25">
      <c r="I538" s="341"/>
      <c r="X538" s="393"/>
    </row>
    <row r="539" spans="9:24" ht="15.75" customHeight="1" x14ac:dyDescent="0.25">
      <c r="I539" s="341"/>
      <c r="X539" s="393"/>
    </row>
    <row r="540" spans="9:24" ht="15.75" customHeight="1" x14ac:dyDescent="0.25">
      <c r="I540" s="341"/>
      <c r="X540" s="393"/>
    </row>
    <row r="541" spans="9:24" ht="15.75" customHeight="1" x14ac:dyDescent="0.25">
      <c r="I541" s="341"/>
      <c r="X541" s="393"/>
    </row>
    <row r="542" spans="9:24" ht="15.75" customHeight="1" x14ac:dyDescent="0.25">
      <c r="I542" s="341"/>
      <c r="X542" s="393"/>
    </row>
    <row r="543" spans="9:24" ht="15.75" customHeight="1" x14ac:dyDescent="0.25">
      <c r="I543" s="341"/>
      <c r="X543" s="393"/>
    </row>
    <row r="544" spans="9:24" ht="15.75" customHeight="1" x14ac:dyDescent="0.25">
      <c r="I544" s="341"/>
      <c r="X544" s="393"/>
    </row>
    <row r="545" spans="9:24" ht="15.75" customHeight="1" x14ac:dyDescent="0.25">
      <c r="I545" s="341"/>
      <c r="X545" s="393"/>
    </row>
    <row r="546" spans="9:24" ht="15.75" customHeight="1" x14ac:dyDescent="0.25">
      <c r="I546" s="341"/>
      <c r="X546" s="393"/>
    </row>
    <row r="547" spans="9:24" ht="15.75" customHeight="1" x14ac:dyDescent="0.25">
      <c r="I547" s="341"/>
      <c r="X547" s="393"/>
    </row>
    <row r="548" spans="9:24" ht="15.75" customHeight="1" x14ac:dyDescent="0.25">
      <c r="I548" s="341"/>
      <c r="X548" s="393"/>
    </row>
    <row r="549" spans="9:24" ht="15.75" customHeight="1" x14ac:dyDescent="0.25">
      <c r="I549" s="341"/>
      <c r="X549" s="393"/>
    </row>
    <row r="550" spans="9:24" ht="15.75" customHeight="1" x14ac:dyDescent="0.25">
      <c r="I550" s="341"/>
      <c r="X550" s="393"/>
    </row>
    <row r="551" spans="9:24" ht="15.75" customHeight="1" x14ac:dyDescent="0.25">
      <c r="I551" s="341"/>
      <c r="X551" s="393"/>
    </row>
    <row r="552" spans="9:24" ht="15.75" customHeight="1" x14ac:dyDescent="0.25">
      <c r="I552" s="341"/>
      <c r="X552" s="393"/>
    </row>
    <row r="553" spans="9:24" ht="15.75" customHeight="1" x14ac:dyDescent="0.25">
      <c r="I553" s="341"/>
      <c r="X553" s="393"/>
    </row>
    <row r="554" spans="9:24" ht="15.75" customHeight="1" x14ac:dyDescent="0.25">
      <c r="I554" s="341"/>
      <c r="X554" s="393"/>
    </row>
    <row r="555" spans="9:24" ht="15.75" customHeight="1" x14ac:dyDescent="0.25">
      <c r="I555" s="341"/>
      <c r="X555" s="393"/>
    </row>
    <row r="556" spans="9:24" ht="15.75" customHeight="1" x14ac:dyDescent="0.25">
      <c r="I556" s="341"/>
      <c r="X556" s="393"/>
    </row>
    <row r="557" spans="9:24" ht="15.75" customHeight="1" x14ac:dyDescent="0.25">
      <c r="I557" s="341"/>
      <c r="X557" s="393"/>
    </row>
    <row r="558" spans="9:24" ht="15.75" customHeight="1" x14ac:dyDescent="0.25">
      <c r="I558" s="341"/>
      <c r="X558" s="393"/>
    </row>
    <row r="559" spans="9:24" ht="15.75" customHeight="1" x14ac:dyDescent="0.25">
      <c r="I559" s="341"/>
      <c r="X559" s="393"/>
    </row>
    <row r="560" spans="9:24" ht="15.75" customHeight="1" x14ac:dyDescent="0.25">
      <c r="I560" s="341"/>
      <c r="X560" s="393"/>
    </row>
    <row r="561" spans="9:24" ht="15.75" customHeight="1" x14ac:dyDescent="0.25">
      <c r="I561" s="341"/>
      <c r="X561" s="393"/>
    </row>
    <row r="562" spans="9:24" ht="15.75" customHeight="1" x14ac:dyDescent="0.25">
      <c r="I562" s="341"/>
      <c r="X562" s="393"/>
    </row>
    <row r="563" spans="9:24" ht="15.75" customHeight="1" x14ac:dyDescent="0.25">
      <c r="I563" s="341"/>
      <c r="X563" s="393"/>
    </row>
    <row r="564" spans="9:24" ht="15.75" customHeight="1" x14ac:dyDescent="0.25">
      <c r="I564" s="341"/>
      <c r="X564" s="393"/>
    </row>
    <row r="565" spans="9:24" ht="15.75" customHeight="1" x14ac:dyDescent="0.25">
      <c r="I565" s="341"/>
      <c r="X565" s="393"/>
    </row>
    <row r="566" spans="9:24" ht="15.75" customHeight="1" x14ac:dyDescent="0.25">
      <c r="I566" s="341"/>
      <c r="X566" s="393"/>
    </row>
    <row r="567" spans="9:24" ht="15.75" customHeight="1" x14ac:dyDescent="0.25">
      <c r="I567" s="341"/>
      <c r="X567" s="393"/>
    </row>
    <row r="568" spans="9:24" ht="15.75" customHeight="1" x14ac:dyDescent="0.25">
      <c r="I568" s="341"/>
      <c r="X568" s="393"/>
    </row>
    <row r="569" spans="9:24" ht="15.75" customHeight="1" x14ac:dyDescent="0.25">
      <c r="I569" s="341"/>
      <c r="X569" s="393"/>
    </row>
    <row r="570" spans="9:24" ht="15.75" customHeight="1" x14ac:dyDescent="0.25">
      <c r="I570" s="341"/>
      <c r="X570" s="393"/>
    </row>
    <row r="571" spans="9:24" ht="15.75" customHeight="1" x14ac:dyDescent="0.25">
      <c r="I571" s="341"/>
      <c r="X571" s="393"/>
    </row>
    <row r="572" spans="9:24" ht="15.75" customHeight="1" x14ac:dyDescent="0.25">
      <c r="I572" s="341"/>
      <c r="X572" s="393"/>
    </row>
    <row r="573" spans="9:24" ht="15.75" customHeight="1" x14ac:dyDescent="0.25">
      <c r="I573" s="341"/>
      <c r="X573" s="393"/>
    </row>
    <row r="574" spans="9:24" ht="15.75" customHeight="1" x14ac:dyDescent="0.25">
      <c r="I574" s="341"/>
      <c r="X574" s="393"/>
    </row>
    <row r="575" spans="9:24" ht="15.75" customHeight="1" x14ac:dyDescent="0.25">
      <c r="I575" s="341"/>
      <c r="X575" s="393"/>
    </row>
    <row r="576" spans="9:24" ht="15.75" customHeight="1" x14ac:dyDescent="0.25">
      <c r="I576" s="341"/>
      <c r="X576" s="393"/>
    </row>
    <row r="577" spans="9:24" ht="15.75" customHeight="1" x14ac:dyDescent="0.25">
      <c r="I577" s="341"/>
      <c r="X577" s="393"/>
    </row>
    <row r="578" spans="9:24" ht="15.75" customHeight="1" x14ac:dyDescent="0.25">
      <c r="I578" s="341"/>
      <c r="X578" s="393"/>
    </row>
    <row r="579" spans="9:24" ht="15.75" customHeight="1" x14ac:dyDescent="0.25">
      <c r="I579" s="341"/>
      <c r="X579" s="393"/>
    </row>
    <row r="580" spans="9:24" ht="15.75" customHeight="1" x14ac:dyDescent="0.25">
      <c r="I580" s="341"/>
      <c r="X580" s="393"/>
    </row>
    <row r="581" spans="9:24" ht="15.75" customHeight="1" x14ac:dyDescent="0.25">
      <c r="I581" s="341"/>
      <c r="X581" s="393"/>
    </row>
    <row r="582" spans="9:24" ht="15.75" customHeight="1" x14ac:dyDescent="0.25">
      <c r="I582" s="341"/>
      <c r="X582" s="393"/>
    </row>
    <row r="583" spans="9:24" ht="15.75" customHeight="1" x14ac:dyDescent="0.25">
      <c r="I583" s="341"/>
      <c r="X583" s="393"/>
    </row>
    <row r="584" spans="9:24" ht="15.75" customHeight="1" x14ac:dyDescent="0.25">
      <c r="I584" s="341"/>
      <c r="X584" s="393"/>
    </row>
    <row r="585" spans="9:24" ht="15.75" customHeight="1" x14ac:dyDescent="0.25">
      <c r="I585" s="341"/>
      <c r="X585" s="393"/>
    </row>
    <row r="586" spans="9:24" ht="15.75" customHeight="1" x14ac:dyDescent="0.25">
      <c r="I586" s="341"/>
      <c r="X586" s="393"/>
    </row>
    <row r="587" spans="9:24" ht="15.75" customHeight="1" x14ac:dyDescent="0.25">
      <c r="I587" s="341"/>
      <c r="X587" s="393"/>
    </row>
    <row r="588" spans="9:24" ht="15.75" customHeight="1" x14ac:dyDescent="0.25">
      <c r="I588" s="341"/>
      <c r="X588" s="393"/>
    </row>
    <row r="589" spans="9:24" ht="15.75" customHeight="1" x14ac:dyDescent="0.25">
      <c r="I589" s="341"/>
      <c r="X589" s="393"/>
    </row>
    <row r="590" spans="9:24" ht="15.75" customHeight="1" x14ac:dyDescent="0.25">
      <c r="I590" s="341"/>
      <c r="X590" s="393"/>
    </row>
    <row r="591" spans="9:24" ht="15.75" customHeight="1" x14ac:dyDescent="0.25">
      <c r="I591" s="341"/>
      <c r="X591" s="393"/>
    </row>
    <row r="592" spans="9:24" ht="15.75" customHeight="1" x14ac:dyDescent="0.25">
      <c r="I592" s="341"/>
      <c r="X592" s="393"/>
    </row>
    <row r="593" spans="9:24" ht="15.75" customHeight="1" x14ac:dyDescent="0.25">
      <c r="I593" s="341"/>
      <c r="X593" s="393"/>
    </row>
    <row r="594" spans="9:24" ht="15.75" customHeight="1" x14ac:dyDescent="0.25">
      <c r="I594" s="341"/>
      <c r="X594" s="393"/>
    </row>
    <row r="595" spans="9:24" ht="15.75" customHeight="1" x14ac:dyDescent="0.25">
      <c r="I595" s="341"/>
      <c r="X595" s="393"/>
    </row>
    <row r="596" spans="9:24" ht="15.75" customHeight="1" x14ac:dyDescent="0.25">
      <c r="I596" s="341"/>
      <c r="X596" s="393"/>
    </row>
    <row r="597" spans="9:24" ht="15.75" customHeight="1" x14ac:dyDescent="0.25">
      <c r="I597" s="341"/>
      <c r="X597" s="393"/>
    </row>
    <row r="598" spans="9:24" ht="15.75" customHeight="1" x14ac:dyDescent="0.25">
      <c r="I598" s="341"/>
      <c r="X598" s="393"/>
    </row>
    <row r="599" spans="9:24" ht="15.75" customHeight="1" x14ac:dyDescent="0.25">
      <c r="I599" s="341"/>
      <c r="X599" s="393"/>
    </row>
    <row r="600" spans="9:24" ht="15.75" customHeight="1" x14ac:dyDescent="0.25">
      <c r="I600" s="341"/>
      <c r="X600" s="393"/>
    </row>
    <row r="601" spans="9:24" ht="15.75" customHeight="1" x14ac:dyDescent="0.25">
      <c r="I601" s="341"/>
      <c r="X601" s="393"/>
    </row>
    <row r="602" spans="9:24" ht="15.75" customHeight="1" x14ac:dyDescent="0.25">
      <c r="I602" s="341"/>
      <c r="X602" s="393"/>
    </row>
    <row r="603" spans="9:24" ht="15.75" customHeight="1" x14ac:dyDescent="0.25">
      <c r="I603" s="341"/>
      <c r="X603" s="393"/>
    </row>
    <row r="604" spans="9:24" ht="15.75" customHeight="1" x14ac:dyDescent="0.25">
      <c r="I604" s="341"/>
      <c r="X604" s="393"/>
    </row>
    <row r="605" spans="9:24" ht="15.75" customHeight="1" x14ac:dyDescent="0.25">
      <c r="I605" s="341"/>
      <c r="X605" s="393"/>
    </row>
    <row r="606" spans="9:24" ht="15.75" customHeight="1" x14ac:dyDescent="0.25">
      <c r="I606" s="341"/>
      <c r="X606" s="393"/>
    </row>
    <row r="607" spans="9:24" ht="15.75" customHeight="1" x14ac:dyDescent="0.25">
      <c r="I607" s="341"/>
      <c r="X607" s="393"/>
    </row>
    <row r="608" spans="9:24" ht="15.75" customHeight="1" x14ac:dyDescent="0.25">
      <c r="I608" s="341"/>
      <c r="X608" s="393"/>
    </row>
    <row r="609" spans="9:24" ht="15.75" customHeight="1" x14ac:dyDescent="0.25">
      <c r="I609" s="341"/>
      <c r="X609" s="393"/>
    </row>
    <row r="610" spans="9:24" ht="15.75" customHeight="1" x14ac:dyDescent="0.25">
      <c r="I610" s="341"/>
      <c r="X610" s="393"/>
    </row>
    <row r="611" spans="9:24" ht="15.75" customHeight="1" x14ac:dyDescent="0.25">
      <c r="I611" s="341"/>
      <c r="X611" s="393"/>
    </row>
    <row r="612" spans="9:24" ht="15.75" customHeight="1" x14ac:dyDescent="0.25">
      <c r="I612" s="341"/>
      <c r="X612" s="393"/>
    </row>
    <row r="613" spans="9:24" ht="15.75" customHeight="1" x14ac:dyDescent="0.25">
      <c r="I613" s="341"/>
      <c r="X613" s="393"/>
    </row>
    <row r="614" spans="9:24" ht="15.75" customHeight="1" x14ac:dyDescent="0.25">
      <c r="I614" s="341"/>
      <c r="X614" s="393"/>
    </row>
    <row r="615" spans="9:24" ht="15.75" customHeight="1" x14ac:dyDescent="0.25">
      <c r="I615" s="341"/>
      <c r="X615" s="393"/>
    </row>
    <row r="616" spans="9:24" ht="15.75" customHeight="1" x14ac:dyDescent="0.25">
      <c r="I616" s="341"/>
      <c r="X616" s="393"/>
    </row>
    <row r="617" spans="9:24" ht="15.75" customHeight="1" x14ac:dyDescent="0.25">
      <c r="I617" s="341"/>
      <c r="X617" s="393"/>
    </row>
    <row r="618" spans="9:24" ht="15.75" customHeight="1" x14ac:dyDescent="0.25">
      <c r="I618" s="341"/>
      <c r="X618" s="393"/>
    </row>
    <row r="619" spans="9:24" ht="15.75" customHeight="1" x14ac:dyDescent="0.25">
      <c r="I619" s="341"/>
      <c r="X619" s="393"/>
    </row>
    <row r="620" spans="9:24" ht="15.75" customHeight="1" x14ac:dyDescent="0.25">
      <c r="I620" s="341"/>
      <c r="X620" s="393"/>
    </row>
    <row r="621" spans="9:24" ht="15.75" customHeight="1" x14ac:dyDescent="0.25">
      <c r="I621" s="341"/>
      <c r="X621" s="393"/>
    </row>
    <row r="622" spans="9:24" ht="15.75" customHeight="1" x14ac:dyDescent="0.25">
      <c r="I622" s="341"/>
      <c r="X622" s="393"/>
    </row>
    <row r="623" spans="9:24" ht="15.75" customHeight="1" x14ac:dyDescent="0.25">
      <c r="I623" s="341"/>
      <c r="X623" s="393"/>
    </row>
    <row r="624" spans="9:24" ht="15.75" customHeight="1" x14ac:dyDescent="0.25">
      <c r="I624" s="341"/>
      <c r="X624" s="393"/>
    </row>
    <row r="625" spans="9:24" ht="15.75" customHeight="1" x14ac:dyDescent="0.25">
      <c r="I625" s="341"/>
      <c r="X625" s="393"/>
    </row>
    <row r="626" spans="9:24" ht="15.75" customHeight="1" x14ac:dyDescent="0.25">
      <c r="I626" s="341"/>
      <c r="X626" s="393"/>
    </row>
    <row r="627" spans="9:24" ht="15.75" customHeight="1" x14ac:dyDescent="0.25">
      <c r="I627" s="341"/>
      <c r="X627" s="393"/>
    </row>
    <row r="628" spans="9:24" ht="15.75" customHeight="1" x14ac:dyDescent="0.25">
      <c r="I628" s="341"/>
      <c r="X628" s="393"/>
    </row>
    <row r="629" spans="9:24" ht="15.75" customHeight="1" x14ac:dyDescent="0.25">
      <c r="I629" s="341"/>
      <c r="X629" s="393"/>
    </row>
    <row r="630" spans="9:24" ht="15.75" customHeight="1" x14ac:dyDescent="0.25">
      <c r="I630" s="341"/>
      <c r="X630" s="393"/>
    </row>
    <row r="631" spans="9:24" ht="15.75" customHeight="1" x14ac:dyDescent="0.25">
      <c r="I631" s="341"/>
      <c r="X631" s="393"/>
    </row>
    <row r="632" spans="9:24" ht="15.75" customHeight="1" x14ac:dyDescent="0.25">
      <c r="I632" s="341"/>
      <c r="X632" s="393"/>
    </row>
    <row r="633" spans="9:24" ht="15.75" customHeight="1" x14ac:dyDescent="0.25">
      <c r="I633" s="341"/>
      <c r="X633" s="393"/>
    </row>
    <row r="634" spans="9:24" ht="15.75" customHeight="1" x14ac:dyDescent="0.25">
      <c r="I634" s="341"/>
      <c r="X634" s="393"/>
    </row>
    <row r="635" spans="9:24" ht="15.75" customHeight="1" x14ac:dyDescent="0.25">
      <c r="I635" s="341"/>
      <c r="X635" s="393"/>
    </row>
    <row r="636" spans="9:24" ht="15.75" customHeight="1" x14ac:dyDescent="0.25">
      <c r="I636" s="341"/>
      <c r="X636" s="393"/>
    </row>
    <row r="637" spans="9:24" ht="15.75" customHeight="1" x14ac:dyDescent="0.25">
      <c r="I637" s="341"/>
      <c r="X637" s="393"/>
    </row>
    <row r="638" spans="9:24" ht="15.75" customHeight="1" x14ac:dyDescent="0.25">
      <c r="I638" s="341"/>
      <c r="X638" s="393"/>
    </row>
    <row r="639" spans="9:24" ht="15.75" customHeight="1" x14ac:dyDescent="0.25">
      <c r="I639" s="341"/>
      <c r="X639" s="393"/>
    </row>
    <row r="640" spans="9:24" ht="15.75" customHeight="1" x14ac:dyDescent="0.25">
      <c r="I640" s="341"/>
      <c r="X640" s="393"/>
    </row>
    <row r="641" spans="9:24" ht="15.75" customHeight="1" x14ac:dyDescent="0.25">
      <c r="I641" s="341"/>
      <c r="X641" s="393"/>
    </row>
    <row r="642" spans="9:24" ht="15.75" customHeight="1" x14ac:dyDescent="0.25">
      <c r="I642" s="341"/>
      <c r="X642" s="393"/>
    </row>
    <row r="643" spans="9:24" ht="15.75" customHeight="1" x14ac:dyDescent="0.25">
      <c r="I643" s="341"/>
      <c r="X643" s="393"/>
    </row>
    <row r="644" spans="9:24" ht="15.75" customHeight="1" x14ac:dyDescent="0.25">
      <c r="I644" s="341"/>
      <c r="X644" s="393"/>
    </row>
    <row r="645" spans="9:24" ht="15.75" customHeight="1" x14ac:dyDescent="0.25">
      <c r="I645" s="341"/>
      <c r="X645" s="393"/>
    </row>
    <row r="646" spans="9:24" ht="15.75" customHeight="1" x14ac:dyDescent="0.25">
      <c r="I646" s="341"/>
      <c r="X646" s="393"/>
    </row>
    <row r="647" spans="9:24" ht="15.75" customHeight="1" x14ac:dyDescent="0.25">
      <c r="I647" s="341"/>
      <c r="X647" s="393"/>
    </row>
    <row r="648" spans="9:24" ht="15.75" customHeight="1" x14ac:dyDescent="0.25">
      <c r="I648" s="341"/>
      <c r="X648" s="393"/>
    </row>
    <row r="649" spans="9:24" ht="15.75" customHeight="1" x14ac:dyDescent="0.25">
      <c r="I649" s="341"/>
      <c r="X649" s="393"/>
    </row>
    <row r="650" spans="9:24" ht="15.75" customHeight="1" x14ac:dyDescent="0.25">
      <c r="I650" s="341"/>
      <c r="X650" s="393"/>
    </row>
    <row r="651" spans="9:24" ht="15.75" customHeight="1" x14ac:dyDescent="0.25">
      <c r="I651" s="341"/>
      <c r="X651" s="393"/>
    </row>
    <row r="652" spans="9:24" ht="15.75" customHeight="1" x14ac:dyDescent="0.25">
      <c r="I652" s="341"/>
      <c r="X652" s="393"/>
    </row>
    <row r="653" spans="9:24" ht="15.75" customHeight="1" x14ac:dyDescent="0.25">
      <c r="I653" s="341"/>
      <c r="X653" s="393"/>
    </row>
    <row r="654" spans="9:24" ht="15.75" customHeight="1" x14ac:dyDescent="0.25">
      <c r="I654" s="341"/>
      <c r="X654" s="393"/>
    </row>
    <row r="655" spans="9:24" ht="15.75" customHeight="1" x14ac:dyDescent="0.25">
      <c r="I655" s="341"/>
      <c r="X655" s="393"/>
    </row>
    <row r="656" spans="9:24" ht="15.75" customHeight="1" x14ac:dyDescent="0.25">
      <c r="I656" s="341"/>
      <c r="X656" s="393"/>
    </row>
    <row r="657" spans="9:24" ht="15.75" customHeight="1" x14ac:dyDescent="0.25">
      <c r="I657" s="341"/>
      <c r="X657" s="393"/>
    </row>
    <row r="658" spans="9:24" ht="15.75" customHeight="1" x14ac:dyDescent="0.25">
      <c r="I658" s="341"/>
      <c r="X658" s="393"/>
    </row>
    <row r="659" spans="9:24" ht="15.75" customHeight="1" x14ac:dyDescent="0.25">
      <c r="I659" s="341"/>
      <c r="X659" s="393"/>
    </row>
    <row r="660" spans="9:24" ht="15.75" customHeight="1" x14ac:dyDescent="0.25">
      <c r="I660" s="341"/>
      <c r="X660" s="393"/>
    </row>
    <row r="661" spans="9:24" ht="15.75" customHeight="1" x14ac:dyDescent="0.25">
      <c r="I661" s="341"/>
      <c r="X661" s="393"/>
    </row>
    <row r="662" spans="9:24" ht="15.75" customHeight="1" x14ac:dyDescent="0.25">
      <c r="I662" s="341"/>
      <c r="X662" s="393"/>
    </row>
    <row r="663" spans="9:24" ht="15.75" customHeight="1" x14ac:dyDescent="0.25">
      <c r="I663" s="341"/>
      <c r="X663" s="393"/>
    </row>
    <row r="664" spans="9:24" ht="15.75" customHeight="1" x14ac:dyDescent="0.25">
      <c r="I664" s="341"/>
      <c r="X664" s="393"/>
    </row>
    <row r="665" spans="9:24" ht="15.75" customHeight="1" x14ac:dyDescent="0.25">
      <c r="I665" s="341"/>
      <c r="X665" s="393"/>
    </row>
    <row r="666" spans="9:24" ht="15.75" customHeight="1" x14ac:dyDescent="0.25">
      <c r="I666" s="341"/>
      <c r="X666" s="393"/>
    </row>
    <row r="667" spans="9:24" ht="15.75" customHeight="1" x14ac:dyDescent="0.25">
      <c r="I667" s="341"/>
      <c r="X667" s="393"/>
    </row>
    <row r="668" spans="9:24" ht="15.75" customHeight="1" x14ac:dyDescent="0.25">
      <c r="I668" s="341"/>
      <c r="X668" s="393"/>
    </row>
    <row r="669" spans="9:24" ht="15.75" customHeight="1" x14ac:dyDescent="0.25">
      <c r="I669" s="341"/>
      <c r="X669" s="393"/>
    </row>
    <row r="670" spans="9:24" ht="15.75" customHeight="1" x14ac:dyDescent="0.25">
      <c r="I670" s="341"/>
      <c r="X670" s="393"/>
    </row>
    <row r="671" spans="9:24" ht="15.75" customHeight="1" x14ac:dyDescent="0.25">
      <c r="I671" s="341"/>
      <c r="X671" s="393"/>
    </row>
    <row r="672" spans="9:24" ht="15.75" customHeight="1" x14ac:dyDescent="0.25">
      <c r="I672" s="341"/>
      <c r="X672" s="393"/>
    </row>
    <row r="673" spans="9:24" ht="15.75" customHeight="1" x14ac:dyDescent="0.25">
      <c r="I673" s="341"/>
      <c r="X673" s="393"/>
    </row>
    <row r="674" spans="9:24" ht="15.75" customHeight="1" x14ac:dyDescent="0.25">
      <c r="I674" s="341"/>
      <c r="X674" s="393"/>
    </row>
    <row r="675" spans="9:24" ht="15.75" customHeight="1" x14ac:dyDescent="0.25">
      <c r="I675" s="341"/>
      <c r="X675" s="393"/>
    </row>
    <row r="676" spans="9:24" ht="15.75" customHeight="1" x14ac:dyDescent="0.25">
      <c r="I676" s="341"/>
      <c r="X676" s="393"/>
    </row>
    <row r="677" spans="9:24" ht="15.75" customHeight="1" x14ac:dyDescent="0.25">
      <c r="I677" s="341"/>
      <c r="X677" s="393"/>
    </row>
    <row r="678" spans="9:24" ht="15.75" customHeight="1" x14ac:dyDescent="0.25">
      <c r="I678" s="341"/>
      <c r="X678" s="393"/>
    </row>
    <row r="679" spans="9:24" ht="15.75" customHeight="1" x14ac:dyDescent="0.25">
      <c r="I679" s="341"/>
      <c r="X679" s="393"/>
    </row>
    <row r="680" spans="9:24" ht="15.75" customHeight="1" x14ac:dyDescent="0.25">
      <c r="I680" s="341"/>
      <c r="X680" s="393"/>
    </row>
    <row r="681" spans="9:24" ht="15.75" customHeight="1" x14ac:dyDescent="0.25">
      <c r="I681" s="341"/>
      <c r="X681" s="393"/>
    </row>
    <row r="682" spans="9:24" ht="15.75" customHeight="1" x14ac:dyDescent="0.25">
      <c r="I682" s="341"/>
      <c r="X682" s="393"/>
    </row>
    <row r="683" spans="9:24" ht="15.75" customHeight="1" x14ac:dyDescent="0.25">
      <c r="I683" s="341"/>
      <c r="X683" s="393"/>
    </row>
    <row r="684" spans="9:24" ht="15.75" customHeight="1" x14ac:dyDescent="0.25">
      <c r="I684" s="341"/>
      <c r="X684" s="393"/>
    </row>
    <row r="685" spans="9:24" ht="15.75" customHeight="1" x14ac:dyDescent="0.25">
      <c r="I685" s="341"/>
      <c r="X685" s="393"/>
    </row>
    <row r="686" spans="9:24" ht="15.75" customHeight="1" x14ac:dyDescent="0.25">
      <c r="I686" s="341"/>
      <c r="X686" s="393"/>
    </row>
    <row r="687" spans="9:24" ht="15.75" customHeight="1" x14ac:dyDescent="0.25">
      <c r="I687" s="341"/>
      <c r="X687" s="393"/>
    </row>
    <row r="688" spans="9:24" ht="15.75" customHeight="1" x14ac:dyDescent="0.25">
      <c r="I688" s="341"/>
      <c r="X688" s="393"/>
    </row>
    <row r="689" spans="9:24" ht="15.75" customHeight="1" x14ac:dyDescent="0.25">
      <c r="I689" s="341"/>
      <c r="X689" s="393"/>
    </row>
    <row r="690" spans="9:24" ht="15.75" customHeight="1" x14ac:dyDescent="0.25">
      <c r="I690" s="341"/>
      <c r="X690" s="393"/>
    </row>
    <row r="691" spans="9:24" ht="15.75" customHeight="1" x14ac:dyDescent="0.25">
      <c r="I691" s="341"/>
      <c r="X691" s="393"/>
    </row>
    <row r="692" spans="9:24" ht="15.75" customHeight="1" x14ac:dyDescent="0.25">
      <c r="I692" s="341"/>
      <c r="X692" s="393"/>
    </row>
    <row r="693" spans="9:24" ht="15.75" customHeight="1" x14ac:dyDescent="0.25">
      <c r="I693" s="341"/>
      <c r="X693" s="393"/>
    </row>
    <row r="694" spans="9:24" ht="15.75" customHeight="1" x14ac:dyDescent="0.25">
      <c r="I694" s="341"/>
      <c r="X694" s="393"/>
    </row>
    <row r="695" spans="9:24" ht="15.75" customHeight="1" x14ac:dyDescent="0.25">
      <c r="I695" s="341"/>
      <c r="X695" s="393"/>
    </row>
    <row r="696" spans="9:24" ht="15.75" customHeight="1" x14ac:dyDescent="0.25">
      <c r="I696" s="341"/>
      <c r="X696" s="393"/>
    </row>
    <row r="697" spans="9:24" ht="15.75" customHeight="1" x14ac:dyDescent="0.25">
      <c r="I697" s="341"/>
      <c r="X697" s="393"/>
    </row>
    <row r="698" spans="9:24" ht="15.75" customHeight="1" x14ac:dyDescent="0.25">
      <c r="I698" s="341"/>
      <c r="X698" s="393"/>
    </row>
    <row r="699" spans="9:24" ht="15.75" customHeight="1" x14ac:dyDescent="0.25">
      <c r="I699" s="341"/>
      <c r="X699" s="393"/>
    </row>
    <row r="700" spans="9:24" ht="15.75" customHeight="1" x14ac:dyDescent="0.25">
      <c r="I700" s="341"/>
      <c r="X700" s="393"/>
    </row>
    <row r="701" spans="9:24" ht="15.75" customHeight="1" x14ac:dyDescent="0.25">
      <c r="I701" s="341"/>
      <c r="X701" s="393"/>
    </row>
    <row r="702" spans="9:24" ht="15.75" customHeight="1" x14ac:dyDescent="0.25">
      <c r="I702" s="341"/>
      <c r="X702" s="393"/>
    </row>
    <row r="703" spans="9:24" ht="15.75" customHeight="1" x14ac:dyDescent="0.25">
      <c r="I703" s="341"/>
      <c r="X703" s="393"/>
    </row>
    <row r="704" spans="9:24" ht="15.75" customHeight="1" x14ac:dyDescent="0.25">
      <c r="I704" s="341"/>
      <c r="X704" s="393"/>
    </row>
    <row r="705" spans="9:24" ht="15.75" customHeight="1" x14ac:dyDescent="0.25">
      <c r="I705" s="341"/>
      <c r="X705" s="393"/>
    </row>
    <row r="706" spans="9:24" ht="15.75" customHeight="1" x14ac:dyDescent="0.25">
      <c r="I706" s="341"/>
      <c r="X706" s="393"/>
    </row>
    <row r="707" spans="9:24" ht="15.75" customHeight="1" x14ac:dyDescent="0.25">
      <c r="I707" s="341"/>
      <c r="X707" s="393"/>
    </row>
    <row r="708" spans="9:24" ht="15.75" customHeight="1" x14ac:dyDescent="0.25">
      <c r="I708" s="341"/>
      <c r="X708" s="393"/>
    </row>
    <row r="709" spans="9:24" ht="15.75" customHeight="1" x14ac:dyDescent="0.25">
      <c r="I709" s="341"/>
      <c r="X709" s="393"/>
    </row>
    <row r="710" spans="9:24" ht="15.75" customHeight="1" x14ac:dyDescent="0.25">
      <c r="I710" s="341"/>
      <c r="X710" s="393"/>
    </row>
    <row r="711" spans="9:24" ht="15.75" customHeight="1" x14ac:dyDescent="0.25">
      <c r="I711" s="341"/>
      <c r="X711" s="393"/>
    </row>
    <row r="712" spans="9:24" ht="15.75" customHeight="1" x14ac:dyDescent="0.25">
      <c r="I712" s="341"/>
      <c r="X712" s="393"/>
    </row>
    <row r="713" spans="9:24" ht="15.75" customHeight="1" x14ac:dyDescent="0.25">
      <c r="I713" s="341"/>
      <c r="X713" s="393"/>
    </row>
    <row r="714" spans="9:24" ht="15.75" customHeight="1" x14ac:dyDescent="0.25">
      <c r="I714" s="341"/>
      <c r="X714" s="393"/>
    </row>
    <row r="715" spans="9:24" ht="15.75" customHeight="1" x14ac:dyDescent="0.25">
      <c r="I715" s="341"/>
      <c r="X715" s="393"/>
    </row>
    <row r="716" spans="9:24" ht="15.75" customHeight="1" x14ac:dyDescent="0.25">
      <c r="I716" s="341"/>
      <c r="X716" s="393"/>
    </row>
    <row r="717" spans="9:24" ht="15.75" customHeight="1" x14ac:dyDescent="0.25">
      <c r="I717" s="341"/>
      <c r="X717" s="393"/>
    </row>
    <row r="718" spans="9:24" ht="15.75" customHeight="1" x14ac:dyDescent="0.25">
      <c r="I718" s="341"/>
      <c r="X718" s="393"/>
    </row>
    <row r="719" spans="9:24" ht="15.75" customHeight="1" x14ac:dyDescent="0.25">
      <c r="I719" s="341"/>
      <c r="X719" s="393"/>
    </row>
    <row r="720" spans="9:24" ht="15.75" customHeight="1" x14ac:dyDescent="0.25">
      <c r="I720" s="341"/>
      <c r="X720" s="393"/>
    </row>
    <row r="721" spans="9:24" ht="15.75" customHeight="1" x14ac:dyDescent="0.25">
      <c r="I721" s="341"/>
      <c r="X721" s="393"/>
    </row>
    <row r="722" spans="9:24" ht="15.75" customHeight="1" x14ac:dyDescent="0.25">
      <c r="I722" s="341"/>
      <c r="X722" s="393"/>
    </row>
    <row r="723" spans="9:24" ht="15.75" customHeight="1" x14ac:dyDescent="0.25">
      <c r="I723" s="341"/>
      <c r="X723" s="393"/>
    </row>
    <row r="724" spans="9:24" ht="15.75" customHeight="1" x14ac:dyDescent="0.25">
      <c r="I724" s="341"/>
      <c r="X724" s="393"/>
    </row>
    <row r="725" spans="9:24" ht="15.75" customHeight="1" x14ac:dyDescent="0.25">
      <c r="I725" s="341"/>
      <c r="X725" s="393"/>
    </row>
    <row r="726" spans="9:24" ht="15.75" customHeight="1" x14ac:dyDescent="0.25">
      <c r="I726" s="341"/>
      <c r="X726" s="393"/>
    </row>
    <row r="727" spans="9:24" ht="15.75" customHeight="1" x14ac:dyDescent="0.25">
      <c r="I727" s="341"/>
      <c r="X727" s="393"/>
    </row>
    <row r="728" spans="9:24" ht="15.75" customHeight="1" x14ac:dyDescent="0.25">
      <c r="I728" s="341"/>
      <c r="X728" s="393"/>
    </row>
    <row r="729" spans="9:24" ht="15.75" customHeight="1" x14ac:dyDescent="0.25">
      <c r="I729" s="341"/>
      <c r="X729" s="393"/>
    </row>
    <row r="730" spans="9:24" ht="15.75" customHeight="1" x14ac:dyDescent="0.25">
      <c r="I730" s="341"/>
      <c r="X730" s="393"/>
    </row>
    <row r="731" spans="9:24" ht="15.75" customHeight="1" x14ac:dyDescent="0.25">
      <c r="I731" s="341"/>
      <c r="X731" s="393"/>
    </row>
    <row r="732" spans="9:24" ht="15.75" customHeight="1" x14ac:dyDescent="0.25">
      <c r="I732" s="341"/>
      <c r="X732" s="393"/>
    </row>
    <row r="733" spans="9:24" ht="15.75" customHeight="1" x14ac:dyDescent="0.25">
      <c r="I733" s="341"/>
      <c r="X733" s="393"/>
    </row>
    <row r="734" spans="9:24" ht="15.75" customHeight="1" x14ac:dyDescent="0.25">
      <c r="I734" s="341"/>
      <c r="X734" s="393"/>
    </row>
    <row r="735" spans="9:24" ht="15.75" customHeight="1" x14ac:dyDescent="0.25">
      <c r="I735" s="341"/>
      <c r="X735" s="393"/>
    </row>
    <row r="736" spans="9:24" ht="15.75" customHeight="1" x14ac:dyDescent="0.25">
      <c r="I736" s="341"/>
      <c r="X736" s="393"/>
    </row>
    <row r="737" spans="9:24" ht="15.75" customHeight="1" x14ac:dyDescent="0.25">
      <c r="I737" s="341"/>
      <c r="X737" s="393"/>
    </row>
    <row r="738" spans="9:24" ht="15.75" customHeight="1" x14ac:dyDescent="0.25">
      <c r="I738" s="341"/>
      <c r="X738" s="393"/>
    </row>
    <row r="739" spans="9:24" ht="15.75" customHeight="1" x14ac:dyDescent="0.25">
      <c r="I739" s="341"/>
      <c r="X739" s="393"/>
    </row>
    <row r="740" spans="9:24" ht="15.75" customHeight="1" x14ac:dyDescent="0.25">
      <c r="I740" s="341"/>
      <c r="X740" s="393"/>
    </row>
    <row r="741" spans="9:24" ht="15.75" customHeight="1" x14ac:dyDescent="0.25">
      <c r="I741" s="341"/>
      <c r="X741" s="393"/>
    </row>
    <row r="742" spans="9:24" ht="15.75" customHeight="1" x14ac:dyDescent="0.25">
      <c r="I742" s="341"/>
      <c r="X742" s="393"/>
    </row>
    <row r="743" spans="9:24" ht="15.75" customHeight="1" x14ac:dyDescent="0.25">
      <c r="I743" s="341"/>
      <c r="X743" s="393"/>
    </row>
    <row r="744" spans="9:24" ht="15.75" customHeight="1" x14ac:dyDescent="0.25">
      <c r="I744" s="341"/>
      <c r="X744" s="393"/>
    </row>
    <row r="745" spans="9:24" ht="15.75" customHeight="1" x14ac:dyDescent="0.25">
      <c r="I745" s="341"/>
      <c r="X745" s="393"/>
    </row>
    <row r="746" spans="9:24" ht="15.75" customHeight="1" x14ac:dyDescent="0.25">
      <c r="I746" s="341"/>
      <c r="X746" s="393"/>
    </row>
    <row r="747" spans="9:24" ht="15.75" customHeight="1" x14ac:dyDescent="0.25">
      <c r="I747" s="341"/>
      <c r="X747" s="393"/>
    </row>
    <row r="748" spans="9:24" ht="15.75" customHeight="1" x14ac:dyDescent="0.25">
      <c r="I748" s="341"/>
      <c r="X748" s="393"/>
    </row>
    <row r="749" spans="9:24" ht="15.75" customHeight="1" x14ac:dyDescent="0.25">
      <c r="I749" s="341"/>
      <c r="X749" s="393"/>
    </row>
    <row r="750" spans="9:24" ht="15.75" customHeight="1" x14ac:dyDescent="0.25">
      <c r="I750" s="341"/>
      <c r="X750" s="393"/>
    </row>
    <row r="751" spans="9:24" ht="15.75" customHeight="1" x14ac:dyDescent="0.25">
      <c r="I751" s="341"/>
      <c r="X751" s="393"/>
    </row>
    <row r="752" spans="9:24" ht="15.75" customHeight="1" x14ac:dyDescent="0.25">
      <c r="I752" s="341"/>
      <c r="X752" s="393"/>
    </row>
    <row r="753" spans="9:24" ht="15.75" customHeight="1" x14ac:dyDescent="0.25">
      <c r="I753" s="341"/>
      <c r="X753" s="393"/>
    </row>
    <row r="754" spans="9:24" ht="15.75" customHeight="1" x14ac:dyDescent="0.25">
      <c r="I754" s="341"/>
      <c r="X754" s="393"/>
    </row>
    <row r="755" spans="9:24" ht="15.75" customHeight="1" x14ac:dyDescent="0.25">
      <c r="I755" s="341"/>
      <c r="X755" s="393"/>
    </row>
    <row r="756" spans="9:24" ht="15.75" customHeight="1" x14ac:dyDescent="0.25">
      <c r="I756" s="341"/>
      <c r="X756" s="393"/>
    </row>
    <row r="757" spans="9:24" ht="15.75" customHeight="1" x14ac:dyDescent="0.25">
      <c r="I757" s="341"/>
      <c r="X757" s="393"/>
    </row>
    <row r="758" spans="9:24" ht="15.75" customHeight="1" x14ac:dyDescent="0.25">
      <c r="I758" s="341"/>
      <c r="X758" s="393"/>
    </row>
    <row r="759" spans="9:24" ht="15.75" customHeight="1" x14ac:dyDescent="0.25">
      <c r="I759" s="341"/>
      <c r="X759" s="393"/>
    </row>
    <row r="760" spans="9:24" ht="15.75" customHeight="1" x14ac:dyDescent="0.25">
      <c r="I760" s="341"/>
      <c r="X760" s="393"/>
    </row>
    <row r="761" spans="9:24" ht="15.75" customHeight="1" x14ac:dyDescent="0.25">
      <c r="I761" s="341"/>
      <c r="X761" s="393"/>
    </row>
    <row r="762" spans="9:24" ht="15.75" customHeight="1" x14ac:dyDescent="0.25">
      <c r="I762" s="341"/>
      <c r="X762" s="393"/>
    </row>
    <row r="763" spans="9:24" ht="15.75" customHeight="1" x14ac:dyDescent="0.25">
      <c r="I763" s="341"/>
      <c r="X763" s="393"/>
    </row>
    <row r="764" spans="9:24" ht="15.75" customHeight="1" x14ac:dyDescent="0.25">
      <c r="I764" s="341"/>
      <c r="X764" s="393"/>
    </row>
    <row r="765" spans="9:24" ht="15.75" customHeight="1" x14ac:dyDescent="0.25">
      <c r="I765" s="341"/>
      <c r="X765" s="393"/>
    </row>
    <row r="766" spans="9:24" ht="15.75" customHeight="1" x14ac:dyDescent="0.25">
      <c r="I766" s="341"/>
      <c r="X766" s="393"/>
    </row>
    <row r="767" spans="9:24" ht="15.75" customHeight="1" x14ac:dyDescent="0.25">
      <c r="I767" s="341"/>
      <c r="X767" s="393"/>
    </row>
    <row r="768" spans="9:24" ht="15.75" customHeight="1" x14ac:dyDescent="0.25">
      <c r="I768" s="341"/>
      <c r="X768" s="393"/>
    </row>
    <row r="769" spans="9:24" ht="15.75" customHeight="1" x14ac:dyDescent="0.25">
      <c r="I769" s="341"/>
      <c r="X769" s="393"/>
    </row>
    <row r="770" spans="9:24" ht="15.75" customHeight="1" x14ac:dyDescent="0.25">
      <c r="I770" s="341"/>
      <c r="X770" s="393"/>
    </row>
    <row r="771" spans="9:24" ht="15.75" customHeight="1" x14ac:dyDescent="0.25">
      <c r="I771" s="341"/>
      <c r="X771" s="393"/>
    </row>
    <row r="772" spans="9:24" ht="15.75" customHeight="1" x14ac:dyDescent="0.25">
      <c r="I772" s="341"/>
      <c r="X772" s="393"/>
    </row>
    <row r="773" spans="9:24" ht="15.75" customHeight="1" x14ac:dyDescent="0.25">
      <c r="I773" s="341"/>
      <c r="X773" s="393"/>
    </row>
    <row r="774" spans="9:24" ht="15.75" customHeight="1" x14ac:dyDescent="0.25">
      <c r="I774" s="341"/>
      <c r="X774" s="393"/>
    </row>
    <row r="775" spans="9:24" ht="15.75" customHeight="1" x14ac:dyDescent="0.25">
      <c r="I775" s="341"/>
      <c r="X775" s="393"/>
    </row>
    <row r="776" spans="9:24" ht="15.75" customHeight="1" x14ac:dyDescent="0.25">
      <c r="I776" s="341"/>
      <c r="X776" s="393"/>
    </row>
    <row r="777" spans="9:24" ht="15.75" customHeight="1" x14ac:dyDescent="0.25">
      <c r="I777" s="341"/>
      <c r="X777" s="393"/>
    </row>
    <row r="778" spans="9:24" ht="15.75" customHeight="1" x14ac:dyDescent="0.25">
      <c r="I778" s="341"/>
      <c r="X778" s="393"/>
    </row>
    <row r="779" spans="9:24" ht="15.75" customHeight="1" x14ac:dyDescent="0.25">
      <c r="I779" s="341"/>
      <c r="X779" s="393"/>
    </row>
    <row r="780" spans="9:24" ht="15.75" customHeight="1" x14ac:dyDescent="0.25">
      <c r="I780" s="341"/>
      <c r="X780" s="393"/>
    </row>
    <row r="781" spans="9:24" ht="15.75" customHeight="1" x14ac:dyDescent="0.25">
      <c r="I781" s="341"/>
      <c r="X781" s="393"/>
    </row>
    <row r="782" spans="9:24" ht="15.75" customHeight="1" x14ac:dyDescent="0.25">
      <c r="I782" s="341"/>
      <c r="X782" s="393"/>
    </row>
    <row r="783" spans="9:24" ht="15.75" customHeight="1" x14ac:dyDescent="0.25">
      <c r="I783" s="341"/>
      <c r="X783" s="393"/>
    </row>
    <row r="784" spans="9:24" ht="15.75" customHeight="1" x14ac:dyDescent="0.25">
      <c r="I784" s="341"/>
      <c r="X784" s="393"/>
    </row>
    <row r="785" spans="9:24" ht="15.75" customHeight="1" x14ac:dyDescent="0.25">
      <c r="I785" s="341"/>
      <c r="X785" s="393"/>
    </row>
    <row r="786" spans="9:24" ht="15.75" customHeight="1" x14ac:dyDescent="0.25">
      <c r="I786" s="341"/>
      <c r="X786" s="393"/>
    </row>
    <row r="787" spans="9:24" ht="15.75" customHeight="1" x14ac:dyDescent="0.25">
      <c r="I787" s="341"/>
      <c r="X787" s="393"/>
    </row>
    <row r="788" spans="9:24" ht="15.75" customHeight="1" x14ac:dyDescent="0.25">
      <c r="I788" s="341"/>
      <c r="X788" s="393"/>
    </row>
    <row r="789" spans="9:24" ht="15.75" customHeight="1" x14ac:dyDescent="0.25">
      <c r="I789" s="341"/>
      <c r="X789" s="393"/>
    </row>
    <row r="790" spans="9:24" ht="15.75" customHeight="1" x14ac:dyDescent="0.25">
      <c r="I790" s="341"/>
      <c r="X790" s="393"/>
    </row>
    <row r="791" spans="9:24" ht="15.75" customHeight="1" x14ac:dyDescent="0.25">
      <c r="I791" s="341"/>
      <c r="X791" s="393"/>
    </row>
    <row r="792" spans="9:24" ht="15.75" customHeight="1" x14ac:dyDescent="0.25">
      <c r="I792" s="341"/>
      <c r="X792" s="393"/>
    </row>
    <row r="793" spans="9:24" ht="15.75" customHeight="1" x14ac:dyDescent="0.25">
      <c r="I793" s="341"/>
      <c r="X793" s="393"/>
    </row>
    <row r="794" spans="9:24" ht="15.75" customHeight="1" x14ac:dyDescent="0.25">
      <c r="I794" s="341"/>
      <c r="X794" s="393"/>
    </row>
    <row r="795" spans="9:24" ht="15.75" customHeight="1" x14ac:dyDescent="0.25">
      <c r="I795" s="341"/>
      <c r="X795" s="393"/>
    </row>
    <row r="796" spans="9:24" ht="15.75" customHeight="1" x14ac:dyDescent="0.25">
      <c r="I796" s="341"/>
      <c r="X796" s="393"/>
    </row>
    <row r="797" spans="9:24" ht="15.75" customHeight="1" x14ac:dyDescent="0.25">
      <c r="I797" s="341"/>
      <c r="X797" s="393"/>
    </row>
    <row r="798" spans="9:24" ht="15.75" customHeight="1" x14ac:dyDescent="0.25">
      <c r="I798" s="341"/>
      <c r="X798" s="393"/>
    </row>
    <row r="799" spans="9:24" ht="15.75" customHeight="1" x14ac:dyDescent="0.25">
      <c r="I799" s="341"/>
      <c r="X799" s="393"/>
    </row>
    <row r="800" spans="9:24" ht="15.75" customHeight="1" x14ac:dyDescent="0.25">
      <c r="I800" s="341"/>
      <c r="X800" s="393"/>
    </row>
    <row r="801" spans="9:24" ht="15.75" customHeight="1" x14ac:dyDescent="0.25">
      <c r="I801" s="341"/>
      <c r="X801" s="393"/>
    </row>
    <row r="802" spans="9:24" ht="15.75" customHeight="1" x14ac:dyDescent="0.25">
      <c r="I802" s="341"/>
      <c r="X802" s="393"/>
    </row>
    <row r="803" spans="9:24" ht="15.75" customHeight="1" x14ac:dyDescent="0.25">
      <c r="I803" s="341"/>
      <c r="X803" s="393"/>
    </row>
    <row r="804" spans="9:24" ht="15.75" customHeight="1" x14ac:dyDescent="0.25">
      <c r="I804" s="341"/>
      <c r="X804" s="393"/>
    </row>
    <row r="805" spans="9:24" ht="15.75" customHeight="1" x14ac:dyDescent="0.25">
      <c r="I805" s="341"/>
      <c r="X805" s="393"/>
    </row>
    <row r="806" spans="9:24" ht="15.75" customHeight="1" x14ac:dyDescent="0.25">
      <c r="I806" s="341"/>
      <c r="X806" s="393"/>
    </row>
    <row r="807" spans="9:24" ht="15.75" customHeight="1" x14ac:dyDescent="0.25">
      <c r="I807" s="341"/>
      <c r="X807" s="393"/>
    </row>
    <row r="808" spans="9:24" ht="15.75" customHeight="1" x14ac:dyDescent="0.25">
      <c r="I808" s="341"/>
      <c r="X808" s="393"/>
    </row>
    <row r="809" spans="9:24" ht="15.75" customHeight="1" x14ac:dyDescent="0.25">
      <c r="I809" s="341"/>
      <c r="X809" s="393"/>
    </row>
    <row r="810" spans="9:24" ht="15.75" customHeight="1" x14ac:dyDescent="0.25">
      <c r="I810" s="341"/>
      <c r="X810" s="393"/>
    </row>
    <row r="811" spans="9:24" ht="15.75" customHeight="1" x14ac:dyDescent="0.25">
      <c r="I811" s="341"/>
      <c r="X811" s="393"/>
    </row>
    <row r="812" spans="9:24" ht="15.75" customHeight="1" x14ac:dyDescent="0.25">
      <c r="I812" s="341"/>
      <c r="X812" s="393"/>
    </row>
    <row r="813" spans="9:24" ht="15.75" customHeight="1" x14ac:dyDescent="0.25">
      <c r="I813" s="341"/>
      <c r="X813" s="393"/>
    </row>
    <row r="814" spans="9:24" ht="15.75" customHeight="1" x14ac:dyDescent="0.25">
      <c r="I814" s="341"/>
      <c r="X814" s="393"/>
    </row>
    <row r="815" spans="9:24" ht="15.75" customHeight="1" x14ac:dyDescent="0.25">
      <c r="I815" s="341"/>
      <c r="X815" s="393"/>
    </row>
    <row r="816" spans="9:24" ht="15.75" customHeight="1" x14ac:dyDescent="0.25">
      <c r="I816" s="341"/>
      <c r="X816" s="393"/>
    </row>
    <row r="817" spans="9:24" ht="15.75" customHeight="1" x14ac:dyDescent="0.25">
      <c r="I817" s="341"/>
      <c r="X817" s="393"/>
    </row>
    <row r="818" spans="9:24" ht="15.75" customHeight="1" x14ac:dyDescent="0.25">
      <c r="I818" s="341"/>
      <c r="X818" s="393"/>
    </row>
    <row r="819" spans="9:24" ht="15.75" customHeight="1" x14ac:dyDescent="0.25">
      <c r="I819" s="341"/>
      <c r="X819" s="393"/>
    </row>
    <row r="820" spans="9:24" ht="15.75" customHeight="1" x14ac:dyDescent="0.25">
      <c r="I820" s="341"/>
      <c r="X820" s="393"/>
    </row>
    <row r="821" spans="9:24" ht="15.75" customHeight="1" x14ac:dyDescent="0.25">
      <c r="I821" s="341"/>
      <c r="X821" s="393"/>
    </row>
    <row r="822" spans="9:24" ht="15.75" customHeight="1" x14ac:dyDescent="0.25">
      <c r="I822" s="341"/>
      <c r="X822" s="393"/>
    </row>
    <row r="823" spans="9:24" ht="15.75" customHeight="1" x14ac:dyDescent="0.25">
      <c r="I823" s="341"/>
      <c r="X823" s="393"/>
    </row>
    <row r="824" spans="9:24" ht="15.75" customHeight="1" x14ac:dyDescent="0.25">
      <c r="I824" s="341"/>
      <c r="X824" s="393"/>
    </row>
    <row r="825" spans="9:24" ht="15.75" customHeight="1" x14ac:dyDescent="0.25">
      <c r="I825" s="341"/>
      <c r="X825" s="393"/>
    </row>
    <row r="826" spans="9:24" ht="15.75" customHeight="1" x14ac:dyDescent="0.25">
      <c r="I826" s="341"/>
      <c r="X826" s="393"/>
    </row>
    <row r="827" spans="9:24" ht="15.75" customHeight="1" x14ac:dyDescent="0.25">
      <c r="I827" s="341"/>
      <c r="X827" s="393"/>
    </row>
    <row r="828" spans="9:24" ht="15.75" customHeight="1" x14ac:dyDescent="0.25">
      <c r="I828" s="341"/>
      <c r="X828" s="393"/>
    </row>
    <row r="829" spans="9:24" ht="15.75" customHeight="1" x14ac:dyDescent="0.25">
      <c r="I829" s="341"/>
      <c r="X829" s="393"/>
    </row>
    <row r="830" spans="9:24" ht="15.75" customHeight="1" x14ac:dyDescent="0.25">
      <c r="I830" s="341"/>
      <c r="X830" s="393"/>
    </row>
    <row r="831" spans="9:24" ht="15.75" customHeight="1" x14ac:dyDescent="0.25">
      <c r="I831" s="341"/>
      <c r="X831" s="393"/>
    </row>
    <row r="832" spans="9:24" ht="15.75" customHeight="1" x14ac:dyDescent="0.25">
      <c r="I832" s="341"/>
      <c r="X832" s="393"/>
    </row>
    <row r="833" spans="9:24" ht="15.75" customHeight="1" x14ac:dyDescent="0.25">
      <c r="I833" s="341"/>
      <c r="X833" s="393"/>
    </row>
    <row r="834" spans="9:24" ht="15.75" customHeight="1" x14ac:dyDescent="0.25">
      <c r="I834" s="341"/>
      <c r="X834" s="393"/>
    </row>
    <row r="835" spans="9:24" ht="15.75" customHeight="1" x14ac:dyDescent="0.25">
      <c r="I835" s="341"/>
      <c r="X835" s="393"/>
    </row>
    <row r="836" spans="9:24" ht="15.75" customHeight="1" x14ac:dyDescent="0.25">
      <c r="I836" s="341"/>
      <c r="X836" s="393"/>
    </row>
    <row r="837" spans="9:24" ht="15.75" customHeight="1" x14ac:dyDescent="0.25">
      <c r="I837" s="341"/>
      <c r="X837" s="393"/>
    </row>
    <row r="838" spans="9:24" ht="15.75" customHeight="1" x14ac:dyDescent="0.25">
      <c r="I838" s="341"/>
      <c r="X838" s="393"/>
    </row>
    <row r="839" spans="9:24" ht="15.75" customHeight="1" x14ac:dyDescent="0.25">
      <c r="I839" s="341"/>
      <c r="X839" s="393"/>
    </row>
    <row r="840" spans="9:24" ht="15.75" customHeight="1" x14ac:dyDescent="0.25">
      <c r="I840" s="341"/>
      <c r="X840" s="393"/>
    </row>
    <row r="841" spans="9:24" ht="15.75" customHeight="1" x14ac:dyDescent="0.25">
      <c r="I841" s="341"/>
      <c r="X841" s="393"/>
    </row>
    <row r="842" spans="9:24" ht="15.75" customHeight="1" x14ac:dyDescent="0.25">
      <c r="I842" s="341"/>
      <c r="X842" s="393"/>
    </row>
    <row r="843" spans="9:24" ht="15.75" customHeight="1" x14ac:dyDescent="0.25">
      <c r="I843" s="341"/>
      <c r="X843" s="393"/>
    </row>
    <row r="844" spans="9:24" ht="15.75" customHeight="1" x14ac:dyDescent="0.25">
      <c r="I844" s="341"/>
      <c r="X844" s="393"/>
    </row>
    <row r="845" spans="9:24" ht="15.75" customHeight="1" x14ac:dyDescent="0.25">
      <c r="I845" s="341"/>
      <c r="X845" s="393"/>
    </row>
    <row r="846" spans="9:24" ht="15.75" customHeight="1" x14ac:dyDescent="0.25">
      <c r="I846" s="341"/>
      <c r="X846" s="393"/>
    </row>
    <row r="847" spans="9:24" ht="15.75" customHeight="1" x14ac:dyDescent="0.25">
      <c r="I847" s="341"/>
      <c r="X847" s="393"/>
    </row>
    <row r="848" spans="9:24" ht="15.75" customHeight="1" x14ac:dyDescent="0.25">
      <c r="I848" s="341"/>
      <c r="X848" s="393"/>
    </row>
    <row r="849" spans="9:24" ht="15.75" customHeight="1" x14ac:dyDescent="0.25">
      <c r="I849" s="341"/>
      <c r="X849" s="393"/>
    </row>
    <row r="850" spans="9:24" ht="15.75" customHeight="1" x14ac:dyDescent="0.25">
      <c r="I850" s="341"/>
      <c r="X850" s="393"/>
    </row>
    <row r="851" spans="9:24" ht="15.75" customHeight="1" x14ac:dyDescent="0.25">
      <c r="I851" s="341"/>
      <c r="X851" s="393"/>
    </row>
    <row r="852" spans="9:24" ht="15.75" customHeight="1" x14ac:dyDescent="0.25">
      <c r="I852" s="341"/>
      <c r="X852" s="393"/>
    </row>
    <row r="853" spans="9:24" ht="15.75" customHeight="1" x14ac:dyDescent="0.25">
      <c r="I853" s="341"/>
      <c r="X853" s="393"/>
    </row>
    <row r="854" spans="9:24" ht="15.75" customHeight="1" x14ac:dyDescent="0.25">
      <c r="I854" s="341"/>
      <c r="X854" s="393"/>
    </row>
    <row r="855" spans="9:24" ht="15.75" customHeight="1" x14ac:dyDescent="0.25">
      <c r="I855" s="341"/>
      <c r="X855" s="393"/>
    </row>
    <row r="856" spans="9:24" ht="15.75" customHeight="1" x14ac:dyDescent="0.25">
      <c r="I856" s="341"/>
      <c r="X856" s="393"/>
    </row>
    <row r="857" spans="9:24" ht="15.75" customHeight="1" x14ac:dyDescent="0.25">
      <c r="I857" s="341"/>
      <c r="X857" s="393"/>
    </row>
    <row r="858" spans="9:24" ht="15.75" customHeight="1" x14ac:dyDescent="0.25">
      <c r="I858" s="341"/>
      <c r="X858" s="393"/>
    </row>
    <row r="859" spans="9:24" ht="15.75" customHeight="1" x14ac:dyDescent="0.25">
      <c r="I859" s="341"/>
      <c r="X859" s="393"/>
    </row>
    <row r="860" spans="9:24" ht="15.75" customHeight="1" x14ac:dyDescent="0.25">
      <c r="I860" s="341"/>
      <c r="X860" s="393"/>
    </row>
    <row r="861" spans="9:24" ht="15.75" customHeight="1" x14ac:dyDescent="0.25">
      <c r="I861" s="341"/>
      <c r="X861" s="393"/>
    </row>
    <row r="862" spans="9:24" ht="15.75" customHeight="1" x14ac:dyDescent="0.25">
      <c r="I862" s="341"/>
      <c r="X862" s="393"/>
    </row>
    <row r="863" spans="9:24" ht="15.75" customHeight="1" x14ac:dyDescent="0.25">
      <c r="I863" s="341"/>
      <c r="X863" s="393"/>
    </row>
    <row r="864" spans="9:24" ht="15.75" customHeight="1" x14ac:dyDescent="0.25">
      <c r="I864" s="341"/>
      <c r="X864" s="393"/>
    </row>
    <row r="865" spans="9:24" ht="15.75" customHeight="1" x14ac:dyDescent="0.25">
      <c r="I865" s="341"/>
      <c r="X865" s="393"/>
    </row>
    <row r="866" spans="9:24" ht="15.75" customHeight="1" x14ac:dyDescent="0.25">
      <c r="I866" s="341"/>
      <c r="X866" s="393"/>
    </row>
    <row r="867" spans="9:24" ht="15.75" customHeight="1" x14ac:dyDescent="0.25">
      <c r="I867" s="341"/>
      <c r="X867" s="393"/>
    </row>
    <row r="868" spans="9:24" ht="15.75" customHeight="1" x14ac:dyDescent="0.25">
      <c r="I868" s="341"/>
      <c r="X868" s="393"/>
    </row>
    <row r="869" spans="9:24" ht="15.75" customHeight="1" x14ac:dyDescent="0.25">
      <c r="I869" s="341"/>
      <c r="X869" s="393"/>
    </row>
    <row r="870" spans="9:24" ht="15.75" customHeight="1" x14ac:dyDescent="0.25">
      <c r="I870" s="341"/>
      <c r="X870" s="393"/>
    </row>
    <row r="871" spans="9:24" ht="15.75" customHeight="1" x14ac:dyDescent="0.25">
      <c r="I871" s="341"/>
      <c r="X871" s="393"/>
    </row>
    <row r="872" spans="9:24" ht="15.75" customHeight="1" x14ac:dyDescent="0.25">
      <c r="I872" s="341"/>
      <c r="X872" s="393"/>
    </row>
    <row r="873" spans="9:24" ht="15.75" customHeight="1" x14ac:dyDescent="0.25">
      <c r="I873" s="341"/>
      <c r="X873" s="393"/>
    </row>
    <row r="874" spans="9:24" ht="15.75" customHeight="1" x14ac:dyDescent="0.25">
      <c r="I874" s="341"/>
      <c r="X874" s="393"/>
    </row>
    <row r="875" spans="9:24" ht="15.75" customHeight="1" x14ac:dyDescent="0.25">
      <c r="I875" s="341"/>
      <c r="X875" s="393"/>
    </row>
    <row r="876" spans="9:24" ht="15.75" customHeight="1" x14ac:dyDescent="0.25">
      <c r="I876" s="341"/>
      <c r="X876" s="393"/>
    </row>
    <row r="877" spans="9:24" ht="15.75" customHeight="1" x14ac:dyDescent="0.25">
      <c r="I877" s="341"/>
      <c r="X877" s="393"/>
    </row>
    <row r="878" spans="9:24" ht="15.75" customHeight="1" x14ac:dyDescent="0.25">
      <c r="I878" s="341"/>
      <c r="X878" s="393"/>
    </row>
    <row r="879" spans="9:24" ht="15.75" customHeight="1" x14ac:dyDescent="0.25">
      <c r="I879" s="341"/>
      <c r="X879" s="393"/>
    </row>
    <row r="880" spans="9:24" ht="15.75" customHeight="1" x14ac:dyDescent="0.25">
      <c r="I880" s="341"/>
      <c r="X880" s="393"/>
    </row>
    <row r="881" spans="9:24" ht="15.75" customHeight="1" x14ac:dyDescent="0.25">
      <c r="I881" s="341"/>
      <c r="X881" s="393"/>
    </row>
    <row r="882" spans="9:24" ht="15.75" customHeight="1" x14ac:dyDescent="0.25">
      <c r="I882" s="341"/>
      <c r="X882" s="393"/>
    </row>
    <row r="883" spans="9:24" ht="15.75" customHeight="1" x14ac:dyDescent="0.25">
      <c r="I883" s="341"/>
      <c r="X883" s="393"/>
    </row>
    <row r="884" spans="9:24" ht="15.75" customHeight="1" x14ac:dyDescent="0.25">
      <c r="I884" s="341"/>
      <c r="X884" s="393"/>
    </row>
    <row r="885" spans="9:24" ht="15.75" customHeight="1" x14ac:dyDescent="0.25">
      <c r="I885" s="341"/>
      <c r="X885" s="393"/>
    </row>
    <row r="886" spans="9:24" ht="15.75" customHeight="1" x14ac:dyDescent="0.25">
      <c r="I886" s="341"/>
      <c r="X886" s="393"/>
    </row>
    <row r="887" spans="9:24" ht="15.75" customHeight="1" x14ac:dyDescent="0.25">
      <c r="I887" s="341"/>
      <c r="X887" s="393"/>
    </row>
    <row r="888" spans="9:24" ht="15.75" customHeight="1" x14ac:dyDescent="0.25">
      <c r="I888" s="341"/>
      <c r="X888" s="393"/>
    </row>
    <row r="889" spans="9:24" ht="15.75" customHeight="1" x14ac:dyDescent="0.25">
      <c r="I889" s="341"/>
      <c r="X889" s="393"/>
    </row>
    <row r="890" spans="9:24" ht="15.75" customHeight="1" x14ac:dyDescent="0.25">
      <c r="I890" s="341"/>
      <c r="X890" s="393"/>
    </row>
    <row r="891" spans="9:24" ht="15.75" customHeight="1" x14ac:dyDescent="0.25">
      <c r="I891" s="341"/>
      <c r="X891" s="393"/>
    </row>
    <row r="892" spans="9:24" ht="15.75" customHeight="1" x14ac:dyDescent="0.25">
      <c r="I892" s="341"/>
      <c r="X892" s="393"/>
    </row>
    <row r="893" spans="9:24" ht="15.75" customHeight="1" x14ac:dyDescent="0.25">
      <c r="I893" s="341"/>
      <c r="X893" s="393"/>
    </row>
    <row r="894" spans="9:24" ht="15.75" customHeight="1" x14ac:dyDescent="0.25">
      <c r="I894" s="341"/>
      <c r="X894" s="393"/>
    </row>
    <row r="895" spans="9:24" ht="15.75" customHeight="1" x14ac:dyDescent="0.25">
      <c r="I895" s="341"/>
      <c r="X895" s="393"/>
    </row>
    <row r="896" spans="9:24" ht="15.75" customHeight="1" x14ac:dyDescent="0.25">
      <c r="I896" s="341"/>
      <c r="X896" s="393"/>
    </row>
    <row r="897" spans="9:24" ht="15.75" customHeight="1" x14ac:dyDescent="0.25">
      <c r="I897" s="341"/>
      <c r="X897" s="393"/>
    </row>
    <row r="898" spans="9:24" ht="15.75" customHeight="1" x14ac:dyDescent="0.25">
      <c r="I898" s="341"/>
      <c r="X898" s="393"/>
    </row>
    <row r="899" spans="9:24" ht="15.75" customHeight="1" x14ac:dyDescent="0.25">
      <c r="I899" s="341"/>
      <c r="X899" s="393"/>
    </row>
    <row r="900" spans="9:24" ht="15.75" customHeight="1" x14ac:dyDescent="0.25">
      <c r="I900" s="341"/>
      <c r="X900" s="393"/>
    </row>
    <row r="901" spans="9:24" ht="15.75" customHeight="1" x14ac:dyDescent="0.25">
      <c r="I901" s="341"/>
      <c r="X901" s="393"/>
    </row>
    <row r="902" spans="9:24" ht="15.75" customHeight="1" x14ac:dyDescent="0.25">
      <c r="I902" s="341"/>
      <c r="X902" s="393"/>
    </row>
    <row r="903" spans="9:24" ht="15.75" customHeight="1" x14ac:dyDescent="0.25">
      <c r="I903" s="341"/>
      <c r="X903" s="393"/>
    </row>
    <row r="904" spans="9:24" ht="15.75" customHeight="1" x14ac:dyDescent="0.25">
      <c r="I904" s="341"/>
      <c r="X904" s="393"/>
    </row>
    <row r="905" spans="9:24" ht="15.75" customHeight="1" x14ac:dyDescent="0.25">
      <c r="I905" s="341"/>
      <c r="X905" s="393"/>
    </row>
    <row r="906" spans="9:24" ht="15.75" customHeight="1" x14ac:dyDescent="0.25">
      <c r="I906" s="341"/>
      <c r="X906" s="393"/>
    </row>
    <row r="907" spans="9:24" ht="15.75" customHeight="1" x14ac:dyDescent="0.25">
      <c r="I907" s="341"/>
      <c r="X907" s="393"/>
    </row>
    <row r="908" spans="9:24" ht="15.75" customHeight="1" x14ac:dyDescent="0.25">
      <c r="I908" s="341"/>
      <c r="X908" s="393"/>
    </row>
    <row r="909" spans="9:24" ht="15.75" customHeight="1" x14ac:dyDescent="0.25">
      <c r="I909" s="341"/>
      <c r="X909" s="393"/>
    </row>
    <row r="910" spans="9:24" ht="15.75" customHeight="1" x14ac:dyDescent="0.25">
      <c r="I910" s="341"/>
      <c r="X910" s="393"/>
    </row>
    <row r="911" spans="9:24" ht="15.75" customHeight="1" x14ac:dyDescent="0.25">
      <c r="I911" s="341"/>
      <c r="X911" s="393"/>
    </row>
    <row r="912" spans="9:24" ht="15.75" customHeight="1" x14ac:dyDescent="0.25">
      <c r="I912" s="341"/>
      <c r="X912" s="393"/>
    </row>
    <row r="913" spans="9:24" ht="15.75" customHeight="1" x14ac:dyDescent="0.25">
      <c r="I913" s="341"/>
      <c r="X913" s="393"/>
    </row>
    <row r="914" spans="9:24" ht="15.75" customHeight="1" x14ac:dyDescent="0.25">
      <c r="I914" s="341"/>
      <c r="X914" s="393"/>
    </row>
    <row r="915" spans="9:24" ht="15.75" customHeight="1" x14ac:dyDescent="0.25">
      <c r="I915" s="341"/>
      <c r="X915" s="393"/>
    </row>
    <row r="916" spans="9:24" ht="15.75" customHeight="1" x14ac:dyDescent="0.25">
      <c r="I916" s="341"/>
      <c r="X916" s="393"/>
    </row>
    <row r="917" spans="9:24" ht="15.75" customHeight="1" x14ac:dyDescent="0.25">
      <c r="I917" s="341"/>
      <c r="X917" s="393"/>
    </row>
    <row r="918" spans="9:24" ht="15.75" customHeight="1" x14ac:dyDescent="0.25">
      <c r="I918" s="341"/>
      <c r="X918" s="393"/>
    </row>
    <row r="919" spans="9:24" ht="15.75" customHeight="1" x14ac:dyDescent="0.25">
      <c r="I919" s="341"/>
      <c r="X919" s="393"/>
    </row>
    <row r="920" spans="9:24" ht="15.75" customHeight="1" x14ac:dyDescent="0.25">
      <c r="I920" s="341"/>
      <c r="X920" s="393"/>
    </row>
    <row r="921" spans="9:24" ht="15.75" customHeight="1" x14ac:dyDescent="0.25">
      <c r="I921" s="341"/>
      <c r="X921" s="393"/>
    </row>
    <row r="922" spans="9:24" ht="15.75" customHeight="1" x14ac:dyDescent="0.25">
      <c r="I922" s="341"/>
      <c r="X922" s="393"/>
    </row>
    <row r="923" spans="9:24" ht="15.75" customHeight="1" x14ac:dyDescent="0.25">
      <c r="I923" s="341"/>
      <c r="X923" s="393"/>
    </row>
    <row r="924" spans="9:24" ht="15.75" customHeight="1" x14ac:dyDescent="0.25">
      <c r="I924" s="341"/>
      <c r="X924" s="393"/>
    </row>
    <row r="925" spans="9:24" ht="15.75" customHeight="1" x14ac:dyDescent="0.25">
      <c r="I925" s="341"/>
      <c r="X925" s="393"/>
    </row>
    <row r="926" spans="9:24" ht="15.75" customHeight="1" x14ac:dyDescent="0.25">
      <c r="I926" s="341"/>
      <c r="X926" s="393"/>
    </row>
    <row r="927" spans="9:24" ht="15.75" customHeight="1" x14ac:dyDescent="0.25">
      <c r="I927" s="341"/>
      <c r="X927" s="393"/>
    </row>
    <row r="928" spans="9:24" ht="15.75" customHeight="1" x14ac:dyDescent="0.25">
      <c r="I928" s="341"/>
      <c r="X928" s="393"/>
    </row>
    <row r="929" spans="9:24" ht="15.75" customHeight="1" x14ac:dyDescent="0.25">
      <c r="I929" s="341"/>
      <c r="X929" s="393"/>
    </row>
    <row r="930" spans="9:24" ht="15.75" customHeight="1" x14ac:dyDescent="0.25">
      <c r="I930" s="341"/>
      <c r="X930" s="393"/>
    </row>
    <row r="931" spans="9:24" ht="15.75" customHeight="1" x14ac:dyDescent="0.25">
      <c r="I931" s="341"/>
      <c r="X931" s="393"/>
    </row>
    <row r="932" spans="9:24" ht="15.75" customHeight="1" x14ac:dyDescent="0.25">
      <c r="I932" s="341"/>
      <c r="X932" s="393"/>
    </row>
    <row r="933" spans="9:24" ht="15.75" customHeight="1" x14ac:dyDescent="0.25">
      <c r="I933" s="341"/>
      <c r="X933" s="393"/>
    </row>
    <row r="934" spans="9:24" ht="15.75" customHeight="1" x14ac:dyDescent="0.25">
      <c r="I934" s="341"/>
      <c r="X934" s="393"/>
    </row>
    <row r="935" spans="9:24" ht="15.75" customHeight="1" x14ac:dyDescent="0.25">
      <c r="I935" s="341"/>
      <c r="X935" s="393"/>
    </row>
    <row r="936" spans="9:24" ht="15.75" customHeight="1" x14ac:dyDescent="0.25">
      <c r="I936" s="341"/>
      <c r="X936" s="393"/>
    </row>
    <row r="937" spans="9:24" ht="15.75" customHeight="1" x14ac:dyDescent="0.25">
      <c r="I937" s="341"/>
      <c r="X937" s="393"/>
    </row>
    <row r="938" spans="9:24" ht="15.75" customHeight="1" x14ac:dyDescent="0.25">
      <c r="I938" s="341"/>
      <c r="X938" s="393"/>
    </row>
    <row r="939" spans="9:24" ht="15.75" customHeight="1" x14ac:dyDescent="0.25">
      <c r="I939" s="341"/>
      <c r="X939" s="393"/>
    </row>
    <row r="940" spans="9:24" ht="15.75" customHeight="1" x14ac:dyDescent="0.25">
      <c r="I940" s="341"/>
      <c r="X940" s="393"/>
    </row>
    <row r="941" spans="9:24" ht="15.75" customHeight="1" x14ac:dyDescent="0.25">
      <c r="I941" s="341"/>
      <c r="X941" s="393"/>
    </row>
    <row r="942" spans="9:24" ht="15.75" customHeight="1" x14ac:dyDescent="0.25">
      <c r="I942" s="341"/>
      <c r="X942" s="393"/>
    </row>
    <row r="943" spans="9:24" ht="15.75" customHeight="1" x14ac:dyDescent="0.25">
      <c r="I943" s="341"/>
      <c r="X943" s="393"/>
    </row>
    <row r="944" spans="9:24" ht="15.75" customHeight="1" x14ac:dyDescent="0.25">
      <c r="I944" s="341"/>
      <c r="X944" s="393"/>
    </row>
    <row r="945" spans="9:24" ht="15.75" customHeight="1" x14ac:dyDescent="0.25">
      <c r="I945" s="341"/>
      <c r="X945" s="393"/>
    </row>
    <row r="946" spans="9:24" ht="15.75" customHeight="1" x14ac:dyDescent="0.25">
      <c r="I946" s="341"/>
      <c r="X946" s="393"/>
    </row>
    <row r="947" spans="9:24" ht="15.75" customHeight="1" x14ac:dyDescent="0.25">
      <c r="I947" s="341"/>
      <c r="X947" s="393"/>
    </row>
    <row r="948" spans="9:24" ht="15.75" customHeight="1" x14ac:dyDescent="0.25">
      <c r="I948" s="341"/>
      <c r="X948" s="393"/>
    </row>
    <row r="949" spans="9:24" ht="15.75" customHeight="1" x14ac:dyDescent="0.25">
      <c r="I949" s="341"/>
      <c r="X949" s="393"/>
    </row>
    <row r="950" spans="9:24" ht="15.75" customHeight="1" x14ac:dyDescent="0.25">
      <c r="I950" s="341"/>
      <c r="X950" s="393"/>
    </row>
    <row r="951" spans="9:24" ht="15.75" customHeight="1" x14ac:dyDescent="0.25">
      <c r="I951" s="341"/>
      <c r="X951" s="393"/>
    </row>
    <row r="952" spans="9:24" ht="15.75" customHeight="1" x14ac:dyDescent="0.25">
      <c r="I952" s="341"/>
      <c r="X952" s="393"/>
    </row>
    <row r="953" spans="9:24" ht="15.75" customHeight="1" x14ac:dyDescent="0.25">
      <c r="I953" s="341"/>
      <c r="X953" s="393"/>
    </row>
    <row r="954" spans="9:24" ht="15.75" customHeight="1" x14ac:dyDescent="0.25">
      <c r="I954" s="341"/>
      <c r="X954" s="393"/>
    </row>
    <row r="955" spans="9:24" ht="15.75" customHeight="1" x14ac:dyDescent="0.25">
      <c r="I955" s="341"/>
      <c r="X955" s="393"/>
    </row>
    <row r="956" spans="9:24" ht="15.75" customHeight="1" x14ac:dyDescent="0.25">
      <c r="I956" s="341"/>
      <c r="X956" s="393"/>
    </row>
    <row r="957" spans="9:24" ht="15.75" customHeight="1" x14ac:dyDescent="0.25">
      <c r="I957" s="341"/>
      <c r="X957" s="393"/>
    </row>
    <row r="958" spans="9:24" ht="15.75" customHeight="1" x14ac:dyDescent="0.25">
      <c r="I958" s="341"/>
      <c r="X958" s="393"/>
    </row>
    <row r="959" spans="9:24" ht="15.75" customHeight="1" x14ac:dyDescent="0.25">
      <c r="I959" s="341"/>
      <c r="X959" s="393"/>
    </row>
    <row r="960" spans="9:24" ht="15.75" customHeight="1" x14ac:dyDescent="0.25">
      <c r="I960" s="341"/>
      <c r="X960" s="393"/>
    </row>
    <row r="961" spans="9:24" ht="15.75" customHeight="1" x14ac:dyDescent="0.25">
      <c r="I961" s="341"/>
      <c r="X961" s="393"/>
    </row>
    <row r="962" spans="9:24" ht="15.75" customHeight="1" x14ac:dyDescent="0.25">
      <c r="I962" s="341"/>
      <c r="X962" s="393"/>
    </row>
    <row r="963" spans="9:24" ht="15.75" customHeight="1" x14ac:dyDescent="0.25">
      <c r="I963" s="341"/>
      <c r="X963" s="393"/>
    </row>
    <row r="964" spans="9:24" ht="15.75" customHeight="1" x14ac:dyDescent="0.25">
      <c r="I964" s="341"/>
      <c r="X964" s="393"/>
    </row>
    <row r="965" spans="9:24" ht="15.75" customHeight="1" x14ac:dyDescent="0.25">
      <c r="I965" s="341"/>
      <c r="X965" s="393"/>
    </row>
    <row r="966" spans="9:24" ht="15.75" customHeight="1" x14ac:dyDescent="0.25">
      <c r="I966" s="341"/>
      <c r="X966" s="393"/>
    </row>
    <row r="967" spans="9:24" ht="15.75" customHeight="1" x14ac:dyDescent="0.25">
      <c r="I967" s="341"/>
      <c r="X967" s="393"/>
    </row>
    <row r="968" spans="9:24" ht="15.75" customHeight="1" x14ac:dyDescent="0.25">
      <c r="I968" s="341"/>
      <c r="X968" s="393"/>
    </row>
    <row r="969" spans="9:24" ht="15.75" customHeight="1" x14ac:dyDescent="0.25">
      <c r="I969" s="341"/>
      <c r="X969" s="393"/>
    </row>
    <row r="970" spans="9:24" ht="15.75" customHeight="1" x14ac:dyDescent="0.25">
      <c r="I970" s="341"/>
      <c r="X970" s="393"/>
    </row>
    <row r="971" spans="9:24" ht="15.75" customHeight="1" x14ac:dyDescent="0.25">
      <c r="I971" s="341"/>
      <c r="X971" s="393"/>
    </row>
    <row r="972" spans="9:24" ht="15.75" customHeight="1" x14ac:dyDescent="0.25">
      <c r="I972" s="341"/>
      <c r="X972" s="393"/>
    </row>
    <row r="973" spans="9:24" ht="15.75" customHeight="1" x14ac:dyDescent="0.25">
      <c r="I973" s="341"/>
      <c r="X973" s="393"/>
    </row>
    <row r="974" spans="9:24" ht="15.75" customHeight="1" x14ac:dyDescent="0.25">
      <c r="I974" s="341"/>
      <c r="X974" s="393"/>
    </row>
    <row r="975" spans="9:24" ht="15.75" customHeight="1" x14ac:dyDescent="0.25">
      <c r="I975" s="341"/>
      <c r="X975" s="393"/>
    </row>
    <row r="976" spans="9:24" ht="15.75" customHeight="1" x14ac:dyDescent="0.25">
      <c r="I976" s="341"/>
      <c r="X976" s="393"/>
    </row>
    <row r="977" spans="9:24" ht="15.75" customHeight="1" x14ac:dyDescent="0.25">
      <c r="I977" s="341"/>
      <c r="X977" s="393"/>
    </row>
    <row r="978" spans="9:24" ht="15.75" customHeight="1" x14ac:dyDescent="0.25">
      <c r="I978" s="341"/>
      <c r="X978" s="393"/>
    </row>
    <row r="979" spans="9:24" ht="15.75" customHeight="1" x14ac:dyDescent="0.25">
      <c r="I979" s="341"/>
      <c r="X979" s="393"/>
    </row>
    <row r="980" spans="9:24" ht="15.75" customHeight="1" x14ac:dyDescent="0.25">
      <c r="I980" s="341"/>
      <c r="X980" s="393"/>
    </row>
    <row r="981" spans="9:24" ht="15.75" customHeight="1" x14ac:dyDescent="0.25">
      <c r="I981" s="341"/>
      <c r="X981" s="393"/>
    </row>
    <row r="982" spans="9:24" ht="15.75" customHeight="1" x14ac:dyDescent="0.25">
      <c r="I982" s="341"/>
      <c r="X982" s="393"/>
    </row>
    <row r="983" spans="9:24" ht="15.75" customHeight="1" x14ac:dyDescent="0.25">
      <c r="I983" s="341"/>
      <c r="X983" s="393"/>
    </row>
    <row r="984" spans="9:24" ht="15.75" customHeight="1" x14ac:dyDescent="0.25">
      <c r="I984" s="341"/>
      <c r="X984" s="393"/>
    </row>
    <row r="985" spans="9:24" ht="15.75" customHeight="1" x14ac:dyDescent="0.25">
      <c r="I985" s="341"/>
      <c r="X985" s="393"/>
    </row>
    <row r="986" spans="9:24" ht="15.75" customHeight="1" x14ac:dyDescent="0.25">
      <c r="I986" s="341"/>
      <c r="X986" s="393"/>
    </row>
    <row r="987" spans="9:24" ht="15.75" customHeight="1" x14ac:dyDescent="0.25">
      <c r="I987" s="341"/>
      <c r="X987" s="393"/>
    </row>
    <row r="988" spans="9:24" ht="15.75" customHeight="1" x14ac:dyDescent="0.25">
      <c r="I988" s="341"/>
      <c r="X988" s="393"/>
    </row>
    <row r="989" spans="9:24" ht="15.75" customHeight="1" x14ac:dyDescent="0.25">
      <c r="I989" s="341"/>
      <c r="X989" s="393"/>
    </row>
    <row r="990" spans="9:24" ht="15.75" customHeight="1" x14ac:dyDescent="0.25">
      <c r="I990" s="341"/>
      <c r="X990" s="393"/>
    </row>
  </sheetData>
  <autoFilter ref="A1:AB7" xr:uid="{00000000-0009-0000-0000-00000A000000}"/>
  <mergeCells count="4">
    <mergeCell ref="A1:J1"/>
    <mergeCell ref="K1:W1"/>
    <mergeCell ref="X1:Y1"/>
    <mergeCell ref="Z1:AB1"/>
  </mergeCells>
  <conditionalFormatting sqref="Z3:Z6">
    <cfRule type="containsText" dxfId="29" priority="1" operator="containsText" text="NO">
      <formula>NOT(ISERROR(SEARCH(("NO"),(Z3))))</formula>
    </cfRule>
    <cfRule type="containsText" dxfId="28" priority="2" operator="containsText" text="SI">
      <formula>NOT(ISERROR(SEARCH(("SI"),(Z3))))</formula>
    </cfRule>
    <cfRule type="containsText" dxfId="27" priority="3" operator="containsText" text="Medición inadecuada">
      <formula>NOT(ISERROR(SEARCH(("Medición inadecuada"),(Z3))))</formula>
    </cfRule>
    <cfRule type="containsText" dxfId="26" priority="4" operator="containsText" text="En avance">
      <formula>NOT(ISERROR(SEARCH(("En avance"),(Z3))))</formula>
    </cfRule>
  </conditionalFormatting>
  <hyperlinks>
    <hyperlink ref="W3" r:id="rId1" xr:uid="{00000000-0004-0000-0A00-000000000000}"/>
    <hyperlink ref="W4" r:id="rId2" xr:uid="{00000000-0004-0000-0A00-000001000000}"/>
    <hyperlink ref="W5" r:id="rId3" xr:uid="{00000000-0004-0000-0A00-000002000000}"/>
    <hyperlink ref="W6" r:id="rId4" xr:uid="{00000000-0004-0000-0A00-000003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A00-000000000000}">
          <x14:formula1>
            <xm:f>Listados!$F$2:$F$6</xm:f>
          </x14:formula1>
          <xm:sqref>Z3:Z6</xm:sqref>
        </x14:dataValidation>
        <x14:dataValidation type="list" allowBlank="1" showErrorMessage="1" xr:uid="{00000000-0002-0000-0A00-000001000000}">
          <x14:formula1>
            <xm:f>Listados!$D$2:$D$5</xm:f>
          </x14:formula1>
          <xm:sqref>E5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0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1" width="4.1796875" customWidth="1"/>
    <col min="12" max="12" width="3.6328125" customWidth="1"/>
    <col min="13" max="13" width="4.81640625" customWidth="1"/>
    <col min="14" max="14" width="4.453125" customWidth="1"/>
    <col min="15" max="15" width="4.6328125" customWidth="1"/>
    <col min="16" max="16" width="3.36328125" customWidth="1"/>
    <col min="17" max="17" width="3.1796875" customWidth="1"/>
    <col min="18" max="18" width="3.36328125" customWidth="1"/>
    <col min="19" max="19" width="3.54296875" customWidth="1"/>
    <col min="20" max="20" width="4" customWidth="1"/>
    <col min="21" max="21" width="3.6328125" customWidth="1"/>
    <col min="22" max="22" width="4.1796875" customWidth="1"/>
    <col min="23" max="23" width="21.453125" customWidth="1"/>
    <col min="24" max="24" width="13.81640625" customWidth="1"/>
    <col min="25" max="25" width="44.36328125" customWidth="1"/>
    <col min="26" max="26" width="9" customWidth="1"/>
    <col min="27" max="27" width="7.90625" customWidth="1"/>
    <col min="28" max="28" width="18.81640625" customWidth="1"/>
  </cols>
  <sheetData>
    <row r="1" spans="1:28"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8" t="s">
        <v>792</v>
      </c>
      <c r="Y1" s="579"/>
      <c r="Z1" s="592" t="s">
        <v>110</v>
      </c>
      <c r="AA1" s="593"/>
      <c r="AB1" s="594"/>
    </row>
    <row r="2" spans="1:28" ht="52.5"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45" t="s">
        <v>132</v>
      </c>
      <c r="X2" s="246" t="s">
        <v>134</v>
      </c>
      <c r="Y2" s="247" t="s">
        <v>793</v>
      </c>
      <c r="Z2" s="248" t="s">
        <v>133</v>
      </c>
      <c r="AA2" s="249" t="s">
        <v>134</v>
      </c>
      <c r="AB2" s="42" t="s">
        <v>135</v>
      </c>
    </row>
    <row r="3" spans="1:28" ht="409.5" customHeight="1" x14ac:dyDescent="0.25">
      <c r="A3" s="43" t="s">
        <v>52</v>
      </c>
      <c r="B3" s="43" t="s">
        <v>66</v>
      </c>
      <c r="C3" s="250" t="s">
        <v>204</v>
      </c>
      <c r="D3" s="45" t="s">
        <v>205</v>
      </c>
      <c r="E3" s="46" t="s">
        <v>14</v>
      </c>
      <c r="F3" s="394" t="s">
        <v>206</v>
      </c>
      <c r="G3" s="44" t="s">
        <v>139</v>
      </c>
      <c r="H3" s="44" t="s">
        <v>207</v>
      </c>
      <c r="I3" s="44" t="s">
        <v>208</v>
      </c>
      <c r="J3" s="87" t="s">
        <v>794</v>
      </c>
      <c r="K3" s="395">
        <v>0.96</v>
      </c>
      <c r="L3" s="395">
        <v>0.99</v>
      </c>
      <c r="M3" s="395">
        <v>1</v>
      </c>
      <c r="N3" s="395">
        <v>0.98</v>
      </c>
      <c r="O3" s="395">
        <v>0.99</v>
      </c>
      <c r="P3" s="395">
        <v>1</v>
      </c>
      <c r="Q3" s="396">
        <v>1</v>
      </c>
      <c r="R3" s="397">
        <v>0.99</v>
      </c>
      <c r="S3" s="397">
        <v>1</v>
      </c>
      <c r="T3" s="397">
        <v>0.99</v>
      </c>
      <c r="U3" s="395">
        <v>1</v>
      </c>
      <c r="V3" s="396">
        <v>1</v>
      </c>
      <c r="W3" s="328" t="s">
        <v>795</v>
      </c>
      <c r="X3" s="228">
        <v>46022</v>
      </c>
      <c r="Y3" s="43" t="s">
        <v>796</v>
      </c>
      <c r="Z3" s="258" t="s">
        <v>10</v>
      </c>
      <c r="AA3" s="259">
        <v>46048</v>
      </c>
      <c r="AB3" s="48" t="s">
        <v>797</v>
      </c>
    </row>
    <row r="4" spans="1:28" ht="409.5" customHeight="1" x14ac:dyDescent="0.25">
      <c r="A4" s="57" t="s">
        <v>52</v>
      </c>
      <c r="B4" s="57" t="s">
        <v>66</v>
      </c>
      <c r="C4" s="73" t="s">
        <v>200</v>
      </c>
      <c r="D4" s="59" t="s">
        <v>201</v>
      </c>
      <c r="E4" s="60" t="s">
        <v>14</v>
      </c>
      <c r="F4" s="86" t="s">
        <v>798</v>
      </c>
      <c r="G4" s="58" t="s">
        <v>139</v>
      </c>
      <c r="H4" s="58" t="s">
        <v>799</v>
      </c>
      <c r="I4" s="58" t="s">
        <v>800</v>
      </c>
      <c r="J4" s="87" t="s">
        <v>203</v>
      </c>
      <c r="K4" s="277">
        <v>0.24</v>
      </c>
      <c r="L4" s="277">
        <v>0.24</v>
      </c>
      <c r="M4" s="277">
        <v>0.24</v>
      </c>
      <c r="N4" s="277">
        <v>0.56999999999999995</v>
      </c>
      <c r="O4" s="277">
        <v>0.56999999999999995</v>
      </c>
      <c r="P4" s="277">
        <v>0.56999999999999995</v>
      </c>
      <c r="Q4" s="398">
        <v>0.76</v>
      </c>
      <c r="R4" s="398">
        <v>0.76</v>
      </c>
      <c r="S4" s="398">
        <v>0.76</v>
      </c>
      <c r="T4" s="277">
        <v>1</v>
      </c>
      <c r="U4" s="277">
        <v>1</v>
      </c>
      <c r="V4" s="399">
        <v>1</v>
      </c>
      <c r="W4" s="279" t="s">
        <v>801</v>
      </c>
      <c r="X4" s="235">
        <v>46022</v>
      </c>
      <c r="Y4" s="57" t="s">
        <v>802</v>
      </c>
      <c r="Z4" s="96" t="s">
        <v>10</v>
      </c>
      <c r="AA4" s="400"/>
      <c r="AB4" s="237"/>
    </row>
    <row r="5" spans="1:28" ht="409.5" customHeight="1" x14ac:dyDescent="0.25">
      <c r="A5" s="57" t="s">
        <v>52</v>
      </c>
      <c r="B5" s="57" t="s">
        <v>66</v>
      </c>
      <c r="C5" s="73" t="s">
        <v>803</v>
      </c>
      <c r="D5" s="59" t="s">
        <v>804</v>
      </c>
      <c r="E5" s="60" t="s">
        <v>14</v>
      </c>
      <c r="F5" s="86" t="s">
        <v>798</v>
      </c>
      <c r="G5" s="58" t="s">
        <v>139</v>
      </c>
      <c r="H5" s="58" t="s">
        <v>805</v>
      </c>
      <c r="I5" s="58" t="s">
        <v>800</v>
      </c>
      <c r="J5" s="87" t="s">
        <v>806</v>
      </c>
      <c r="K5" s="277">
        <v>0.21</v>
      </c>
      <c r="L5" s="277">
        <v>0.21</v>
      </c>
      <c r="M5" s="277">
        <v>0.21</v>
      </c>
      <c r="N5" s="277">
        <v>0.52</v>
      </c>
      <c r="O5" s="277">
        <v>0.52</v>
      </c>
      <c r="P5" s="277">
        <v>0.52</v>
      </c>
      <c r="Q5" s="277">
        <v>0.69</v>
      </c>
      <c r="R5" s="277">
        <v>0.69</v>
      </c>
      <c r="S5" s="277">
        <v>0.69</v>
      </c>
      <c r="T5" s="277">
        <v>1</v>
      </c>
      <c r="U5" s="277">
        <v>1</v>
      </c>
      <c r="V5" s="399">
        <v>1</v>
      </c>
      <c r="W5" s="401" t="s">
        <v>807</v>
      </c>
      <c r="X5" s="235">
        <v>46022</v>
      </c>
      <c r="Y5" s="57" t="s">
        <v>808</v>
      </c>
      <c r="Z5" s="258" t="s">
        <v>10</v>
      </c>
      <c r="AA5" s="259">
        <v>46048</v>
      </c>
      <c r="AB5" s="62" t="s">
        <v>809</v>
      </c>
    </row>
    <row r="6" spans="1:28" x14ac:dyDescent="0.25">
      <c r="A6" s="153">
        <f>COUNTA(A3:A5)</f>
        <v>3</v>
      </c>
      <c r="B6" s="154"/>
      <c r="C6" s="155"/>
      <c r="D6" s="156"/>
      <c r="E6" s="153"/>
      <c r="F6" s="156"/>
      <c r="G6" s="153"/>
      <c r="H6" s="153"/>
      <c r="I6" s="155"/>
      <c r="J6" s="153"/>
      <c r="K6" s="153"/>
      <c r="L6" s="153"/>
      <c r="M6" s="153"/>
      <c r="N6" s="153"/>
      <c r="O6" s="153"/>
      <c r="P6" s="153"/>
      <c r="Q6" s="153"/>
      <c r="R6" s="153"/>
      <c r="S6" s="153"/>
      <c r="T6" s="153"/>
      <c r="U6" s="153"/>
      <c r="V6" s="153"/>
      <c r="W6" s="153"/>
      <c r="X6" s="153"/>
      <c r="Y6" s="153"/>
      <c r="Z6" s="153"/>
      <c r="AA6" s="153"/>
    </row>
    <row r="7" spans="1:28" ht="11.25" customHeight="1" x14ac:dyDescent="0.25">
      <c r="A7" s="153"/>
      <c r="B7" s="154"/>
      <c r="C7" s="155"/>
      <c r="D7" s="156"/>
      <c r="E7" s="153"/>
      <c r="F7" s="156"/>
      <c r="G7" s="153"/>
      <c r="H7" s="153"/>
      <c r="I7" s="155"/>
      <c r="J7" s="153"/>
      <c r="K7" s="153"/>
      <c r="L7" s="153"/>
      <c r="M7" s="153"/>
      <c r="N7" s="153"/>
      <c r="O7" s="153"/>
      <c r="P7" s="153"/>
      <c r="Q7" s="153"/>
      <c r="R7" s="153"/>
      <c r="S7" s="153"/>
      <c r="T7" s="153"/>
      <c r="U7" s="153"/>
      <c r="V7" s="153"/>
      <c r="W7" s="153"/>
      <c r="X7" s="153"/>
      <c r="Y7" s="153"/>
      <c r="Z7" s="153"/>
      <c r="AA7" s="153"/>
    </row>
    <row r="8" spans="1:28" ht="11.25" customHeight="1" x14ac:dyDescent="0.25">
      <c r="A8" s="153"/>
      <c r="B8" s="154"/>
      <c r="C8" s="155"/>
      <c r="D8" s="156"/>
      <c r="E8" s="153"/>
      <c r="F8" s="156"/>
      <c r="G8" s="153"/>
      <c r="H8" s="153"/>
      <c r="I8" s="155"/>
      <c r="J8" s="153"/>
      <c r="K8" s="153"/>
      <c r="L8" s="153"/>
      <c r="M8" s="153"/>
      <c r="N8" s="153"/>
      <c r="O8" s="153"/>
      <c r="P8" s="153"/>
      <c r="Q8" s="153"/>
      <c r="R8" s="153"/>
      <c r="S8" s="153"/>
      <c r="T8" s="153"/>
      <c r="U8" s="153"/>
      <c r="V8" s="153"/>
      <c r="W8" s="153"/>
      <c r="X8" s="153"/>
      <c r="Y8" s="153" t="str">
        <f>LOWER(X8)</f>
        <v/>
      </c>
      <c r="Z8" s="153"/>
      <c r="AA8" s="153"/>
    </row>
    <row r="9" spans="1:28" ht="11.25" customHeight="1" x14ac:dyDescent="0.25">
      <c r="A9" s="153"/>
      <c r="B9" s="154"/>
      <c r="C9" s="155"/>
      <c r="D9" s="156"/>
      <c r="E9" s="153"/>
      <c r="F9" s="156"/>
      <c r="G9" s="153"/>
      <c r="H9" s="153"/>
      <c r="I9" s="155"/>
      <c r="J9" s="153"/>
      <c r="K9" s="153"/>
      <c r="L9" s="153"/>
      <c r="M9" s="153"/>
      <c r="N9" s="153"/>
      <c r="O9" s="153"/>
      <c r="P9" s="153"/>
      <c r="Q9" s="153"/>
      <c r="R9" s="153"/>
      <c r="S9" s="153"/>
      <c r="T9" s="153"/>
      <c r="U9" s="153"/>
      <c r="V9" s="153"/>
      <c r="W9" s="153"/>
      <c r="X9" s="153"/>
      <c r="Y9" s="153"/>
      <c r="Z9" s="153"/>
      <c r="AA9" s="153"/>
    </row>
    <row r="10" spans="1:28" ht="11.25"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28"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28"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c r="Z12" s="153"/>
      <c r="AA12" s="153"/>
    </row>
    <row r="13" spans="1:28"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c r="Z13" s="153"/>
      <c r="AA13" s="153"/>
    </row>
    <row r="14" spans="1:28"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c r="Z14" s="153"/>
      <c r="AA14" s="153"/>
    </row>
    <row r="15" spans="1:28"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28"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1.25" customHeight="1" x14ac:dyDescent="0.25">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c r="Z219" s="153"/>
      <c r="AA219" s="153"/>
    </row>
    <row r="220" spans="1:27" ht="11.25" customHeight="1" x14ac:dyDescent="0.25">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c r="Z220" s="153"/>
      <c r="AA220" s="153"/>
    </row>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5">
    <cfRule type="containsText" dxfId="25" priority="1" operator="containsText" text="NO">
      <formula>NOT(ISERROR(SEARCH(("NO"),(Z3))))</formula>
    </cfRule>
    <cfRule type="containsText" dxfId="24" priority="2" operator="containsText" text="SI">
      <formula>NOT(ISERROR(SEARCH(("SI"),(Z3))))</formula>
    </cfRule>
    <cfRule type="containsText" dxfId="23" priority="3" operator="containsText" text="Medición inadecuada">
      <formula>NOT(ISERROR(SEARCH(("Medición inadecuada"),(Z3))))</formula>
    </cfRule>
  </conditionalFormatting>
  <conditionalFormatting sqref="Z4:Z5">
    <cfRule type="containsText" dxfId="22" priority="4" operator="containsText" text="En avance">
      <formula>NOT(ISERROR(SEARCH(("En avance"),(Z4))))</formula>
    </cfRule>
  </conditionalFormatting>
  <hyperlinks>
    <hyperlink ref="W3" r:id="rId1" location="gid=1046128378" xr:uid="{00000000-0004-0000-0B00-000000000000}"/>
    <hyperlink ref="W4" r:id="rId2" xr:uid="{00000000-0004-0000-0B00-000001000000}"/>
  </hyperlinks>
  <pageMargins left="0.25" right="0.25" top="0.75" bottom="0.75" header="0" footer="0"/>
  <pageSetup paperSize="5" scale="60" orientation="landscape"/>
  <extLst>
    <ext xmlns:x14="http://schemas.microsoft.com/office/spreadsheetml/2009/9/main" uri="{CCE6A557-97BC-4b89-ADB6-D9C93CAAB3DF}">
      <x14:dataValidations xmlns:xm="http://schemas.microsoft.com/office/excel/2006/main" count="5">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B00-000000000000}">
          <x14:formula1>
            <xm:f>Listados!$F$2:$F$6</xm:f>
          </x14:formula1>
          <xm:sqref>Z4:Z5</xm:sqref>
        </x14:dataValidation>
        <x14:dataValidation type="list" allowBlank="1" showErrorMessage="1" xr:uid="{00000000-0002-0000-0B00-000001000000}">
          <x14:formula1>
            <xm:f>Listados!$D$2:$D$5</xm:f>
          </x14:formula1>
          <xm:sqref>E3:E5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B00-000002000000}">
          <x14:formula1>
            <xm:f>Listados!$F$2:$F$5</xm:f>
          </x14:formula1>
          <xm:sqref>Z3</xm:sqref>
        </x14:dataValidation>
        <x14:dataValidation type="list" allowBlank="1" showErrorMessage="1" xr:uid="{00000000-0002-0000-0B00-000003000000}">
          <x14:formula1>
            <xm:f>Listados!$A$2:$A$18</xm:f>
          </x14:formula1>
          <xm:sqref>A3:A5</xm:sqref>
        </x14:dataValidation>
        <x14:dataValidation type="list" allowBlank="1" showErrorMessage="1" xr:uid="{00000000-0002-0000-0B00-000004000000}">
          <x14:formula1>
            <xm:f>Listados!$B$2:$B$30</xm:f>
          </x14:formula1>
          <xm:sqref>B3:B5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999"/>
  <sheetViews>
    <sheetView topLeftCell="A6" workbookViewId="0">
      <selection activeCell="D8" sqref="D8"/>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9.81640625" customWidth="1"/>
    <col min="5" max="5" width="12.08984375" customWidth="1"/>
    <col min="6" max="6" width="28.81640625" customWidth="1"/>
    <col min="7" max="8" width="9" customWidth="1"/>
    <col min="9" max="9" width="14.453125" customWidth="1"/>
    <col min="10" max="10" width="19" customWidth="1"/>
    <col min="11" max="12" width="3.81640625" customWidth="1"/>
    <col min="13" max="13" width="4.81640625" customWidth="1"/>
    <col min="14" max="14" width="3.81640625" customWidth="1"/>
    <col min="15" max="15" width="3.453125" customWidth="1"/>
    <col min="16" max="18" width="4" customWidth="1"/>
    <col min="19" max="19" width="3.1796875" customWidth="1"/>
    <col min="20" max="20" width="3.453125" customWidth="1"/>
    <col min="21" max="21" width="3.6328125" customWidth="1"/>
    <col min="22" max="22" width="4.08984375" customWidth="1"/>
    <col min="23" max="23" width="12.36328125" customWidth="1"/>
    <col min="24" max="24" width="12.08984375" customWidth="1"/>
    <col min="25" max="25" width="50.1796875" customWidth="1"/>
    <col min="26" max="26" width="9" customWidth="1"/>
    <col min="27" max="27" width="12.1796875" customWidth="1"/>
    <col min="28" max="28" width="39.6328125" customWidth="1"/>
  </cols>
  <sheetData>
    <row r="1" spans="1:28" ht="40.5" customHeight="1" x14ac:dyDescent="0.25">
      <c r="A1" s="595" t="s">
        <v>594</v>
      </c>
      <c r="B1" s="596"/>
      <c r="C1" s="596"/>
      <c r="D1" s="596"/>
      <c r="E1" s="596"/>
      <c r="F1" s="596"/>
      <c r="G1" s="596"/>
      <c r="H1" s="596"/>
      <c r="I1" s="596"/>
      <c r="J1" s="597"/>
      <c r="K1" s="571" t="s">
        <v>595</v>
      </c>
      <c r="L1" s="572"/>
      <c r="M1" s="572"/>
      <c r="N1" s="572"/>
      <c r="O1" s="572"/>
      <c r="P1" s="572"/>
      <c r="Q1" s="572"/>
      <c r="R1" s="572"/>
      <c r="S1" s="572"/>
      <c r="T1" s="572"/>
      <c r="U1" s="572"/>
      <c r="V1" s="572"/>
      <c r="W1" s="573"/>
      <c r="X1" s="578" t="s">
        <v>109</v>
      </c>
      <c r="Y1" s="579"/>
      <c r="Z1" s="591" t="s">
        <v>110</v>
      </c>
      <c r="AA1" s="572"/>
      <c r="AB1" s="579"/>
    </row>
    <row r="2" spans="1:28" ht="84" customHeight="1" x14ac:dyDescent="0.25">
      <c r="A2" s="402" t="s">
        <v>76</v>
      </c>
      <c r="B2" s="403" t="s">
        <v>493</v>
      </c>
      <c r="C2" s="403" t="s">
        <v>112</v>
      </c>
      <c r="D2" s="403" t="s">
        <v>113</v>
      </c>
      <c r="E2" s="403" t="s">
        <v>114</v>
      </c>
      <c r="F2" s="403" t="s">
        <v>115</v>
      </c>
      <c r="G2" s="403" t="s">
        <v>116</v>
      </c>
      <c r="H2" s="403" t="s">
        <v>117</v>
      </c>
      <c r="I2" s="403" t="s">
        <v>118</v>
      </c>
      <c r="J2" s="403" t="s">
        <v>119</v>
      </c>
      <c r="K2" s="404" t="s">
        <v>120</v>
      </c>
      <c r="L2" s="404" t="s">
        <v>121</v>
      </c>
      <c r="M2" s="404" t="s">
        <v>122</v>
      </c>
      <c r="N2" s="404" t="s">
        <v>123</v>
      </c>
      <c r="O2" s="404" t="s">
        <v>124</v>
      </c>
      <c r="P2" s="404" t="s">
        <v>125</v>
      </c>
      <c r="Q2" s="404" t="s">
        <v>126</v>
      </c>
      <c r="R2" s="404" t="s">
        <v>127</v>
      </c>
      <c r="S2" s="404" t="s">
        <v>128</v>
      </c>
      <c r="T2" s="404" t="s">
        <v>129</v>
      </c>
      <c r="U2" s="404" t="s">
        <v>130</v>
      </c>
      <c r="V2" s="404" t="s">
        <v>131</v>
      </c>
      <c r="W2" s="405" t="s">
        <v>132</v>
      </c>
      <c r="X2" s="406" t="s">
        <v>134</v>
      </c>
      <c r="Y2" s="407" t="s">
        <v>810</v>
      </c>
      <c r="Z2" s="408" t="s">
        <v>133</v>
      </c>
      <c r="AA2" s="408" t="s">
        <v>134</v>
      </c>
      <c r="AB2" s="409" t="s">
        <v>135</v>
      </c>
    </row>
    <row r="3" spans="1:28" ht="360.75" customHeight="1" x14ac:dyDescent="0.25">
      <c r="A3" s="45" t="s">
        <v>43</v>
      </c>
      <c r="B3" s="45" t="s">
        <v>64</v>
      </c>
      <c r="C3" s="242" t="s">
        <v>811</v>
      </c>
      <c r="D3" s="242" t="s">
        <v>812</v>
      </c>
      <c r="E3" s="46" t="s">
        <v>14</v>
      </c>
      <c r="F3" s="45" t="s">
        <v>813</v>
      </c>
      <c r="G3" s="44" t="s">
        <v>139</v>
      </c>
      <c r="H3" s="44" t="s">
        <v>140</v>
      </c>
      <c r="I3" s="45" t="s">
        <v>814</v>
      </c>
      <c r="J3" s="44" t="s">
        <v>815</v>
      </c>
      <c r="K3" s="410" t="s">
        <v>743</v>
      </c>
      <c r="L3" s="410" t="s">
        <v>743</v>
      </c>
      <c r="M3" s="410" t="s">
        <v>743</v>
      </c>
      <c r="N3" s="411"/>
      <c r="O3" s="412"/>
      <c r="P3" s="413">
        <v>0.95650000000000002</v>
      </c>
      <c r="Q3" s="51"/>
      <c r="R3" s="51"/>
      <c r="S3" s="413">
        <v>0.95650000000000002</v>
      </c>
      <c r="T3" s="51"/>
      <c r="U3" s="51"/>
      <c r="V3" s="413">
        <v>0.88</v>
      </c>
      <c r="W3" s="414" t="s">
        <v>816</v>
      </c>
      <c r="X3" s="228">
        <v>46022</v>
      </c>
      <c r="Y3" s="45" t="s">
        <v>817</v>
      </c>
      <c r="Z3" s="258" t="s">
        <v>10</v>
      </c>
      <c r="AA3" s="415">
        <v>46055</v>
      </c>
      <c r="AB3" s="48" t="s">
        <v>818</v>
      </c>
    </row>
    <row r="4" spans="1:28" ht="189" customHeight="1" x14ac:dyDescent="0.25">
      <c r="A4" s="59" t="s">
        <v>43</v>
      </c>
      <c r="B4" s="59" t="s">
        <v>65</v>
      </c>
      <c r="C4" s="241" t="s">
        <v>585</v>
      </c>
      <c r="D4" s="416" t="s">
        <v>819</v>
      </c>
      <c r="E4" s="60" t="s">
        <v>14</v>
      </c>
      <c r="F4" s="59" t="s">
        <v>820</v>
      </c>
      <c r="G4" s="58" t="s">
        <v>139</v>
      </c>
      <c r="H4" s="58" t="s">
        <v>821</v>
      </c>
      <c r="I4" s="58" t="s">
        <v>822</v>
      </c>
      <c r="J4" s="62" t="s">
        <v>823</v>
      </c>
      <c r="K4" s="417" t="s">
        <v>743</v>
      </c>
      <c r="L4" s="417" t="s">
        <v>743</v>
      </c>
      <c r="M4" s="417" t="s">
        <v>743</v>
      </c>
      <c r="N4" s="417" t="s">
        <v>743</v>
      </c>
      <c r="O4" s="417" t="s">
        <v>743</v>
      </c>
      <c r="P4" s="418">
        <v>0.85</v>
      </c>
      <c r="Q4" s="417" t="s">
        <v>743</v>
      </c>
      <c r="R4" s="417" t="s">
        <v>743</v>
      </c>
      <c r="S4" s="417" t="s">
        <v>743</v>
      </c>
      <c r="T4" s="417" t="s">
        <v>743</v>
      </c>
      <c r="U4" s="417" t="s">
        <v>743</v>
      </c>
      <c r="V4" s="418">
        <v>0.85</v>
      </c>
      <c r="W4" s="419" t="s">
        <v>824</v>
      </c>
      <c r="X4" s="235">
        <v>46022</v>
      </c>
      <c r="Y4" s="59" t="s">
        <v>825</v>
      </c>
      <c r="Z4" s="96" t="s">
        <v>10</v>
      </c>
      <c r="AA4" s="420">
        <v>46055</v>
      </c>
      <c r="AB4" s="62" t="s">
        <v>826</v>
      </c>
    </row>
    <row r="5" spans="1:28" ht="409.6" x14ac:dyDescent="0.25">
      <c r="A5" s="234" t="s">
        <v>43</v>
      </c>
      <c r="B5" s="234" t="s">
        <v>65</v>
      </c>
      <c r="C5" s="381" t="s">
        <v>827</v>
      </c>
      <c r="D5" s="237" t="s">
        <v>828</v>
      </c>
      <c r="E5" s="111" t="s">
        <v>14</v>
      </c>
      <c r="F5" s="234" t="s">
        <v>829</v>
      </c>
      <c r="G5" s="356" t="s">
        <v>139</v>
      </c>
      <c r="H5" s="356" t="s">
        <v>830</v>
      </c>
      <c r="I5" s="356" t="s">
        <v>822</v>
      </c>
      <c r="J5" s="421" t="s">
        <v>831</v>
      </c>
      <c r="K5" s="422"/>
      <c r="L5" s="422"/>
      <c r="M5" s="423">
        <v>0.16669999999999999</v>
      </c>
      <c r="N5" s="422"/>
      <c r="O5" s="422"/>
      <c r="P5" s="418">
        <f>M5+16.67%</f>
        <v>0.33340000000000003</v>
      </c>
      <c r="Q5" s="424"/>
      <c r="R5" s="424"/>
      <c r="S5" s="418">
        <v>0.66669999999999996</v>
      </c>
      <c r="T5" s="277"/>
      <c r="U5" s="277"/>
      <c r="V5" s="418">
        <v>0.83</v>
      </c>
      <c r="W5" s="419" t="s">
        <v>832</v>
      </c>
      <c r="X5" s="425">
        <v>46022</v>
      </c>
      <c r="Y5" s="234" t="s">
        <v>833</v>
      </c>
      <c r="Z5" s="96" t="s">
        <v>10</v>
      </c>
      <c r="AA5" s="426">
        <v>46055</v>
      </c>
      <c r="AB5" s="234" t="s">
        <v>1040</v>
      </c>
    </row>
    <row r="6" spans="1:28" ht="326.39999999999998" x14ac:dyDescent="0.25">
      <c r="A6" s="234" t="s">
        <v>43</v>
      </c>
      <c r="B6" s="234" t="s">
        <v>65</v>
      </c>
      <c r="C6" s="381" t="s">
        <v>834</v>
      </c>
      <c r="D6" s="237" t="s">
        <v>835</v>
      </c>
      <c r="E6" s="111" t="s">
        <v>14</v>
      </c>
      <c r="F6" s="234" t="s">
        <v>836</v>
      </c>
      <c r="G6" s="356" t="s">
        <v>139</v>
      </c>
      <c r="H6" s="356" t="s">
        <v>830</v>
      </c>
      <c r="I6" s="356" t="s">
        <v>822</v>
      </c>
      <c r="J6" s="421" t="s">
        <v>837</v>
      </c>
      <c r="K6" s="422"/>
      <c r="L6" s="422"/>
      <c r="M6" s="422"/>
      <c r="N6" s="422"/>
      <c r="O6" s="422"/>
      <c r="P6" s="422"/>
      <c r="Q6" s="422"/>
      <c r="R6" s="422"/>
      <c r="S6" s="422"/>
      <c r="T6" s="422"/>
      <c r="U6" s="422"/>
      <c r="V6" s="418">
        <v>0.76</v>
      </c>
      <c r="W6" s="427" t="s">
        <v>838</v>
      </c>
      <c r="X6" s="425">
        <v>46036</v>
      </c>
      <c r="Y6" s="234" t="s">
        <v>839</v>
      </c>
      <c r="Z6" s="96" t="s">
        <v>10</v>
      </c>
      <c r="AA6" s="426">
        <v>46043</v>
      </c>
      <c r="AB6" s="234" t="s">
        <v>840</v>
      </c>
    </row>
    <row r="7" spans="1:28" x14ac:dyDescent="0.25">
      <c r="A7" s="153">
        <f>COUNTA(A3:A6)</f>
        <v>4</v>
      </c>
      <c r="B7" s="154"/>
      <c r="C7" s="155"/>
      <c r="D7" s="156"/>
      <c r="E7" s="156"/>
      <c r="F7" s="156"/>
      <c r="G7" s="153"/>
      <c r="H7" s="153"/>
      <c r="I7" s="155"/>
      <c r="J7" s="153"/>
      <c r="K7" s="153"/>
      <c r="L7" s="153"/>
      <c r="M7" s="340"/>
      <c r="N7" s="153"/>
      <c r="O7" s="153"/>
      <c r="P7" s="153"/>
      <c r="Q7" s="342"/>
      <c r="R7" s="153"/>
      <c r="S7" s="153"/>
      <c r="T7" s="153"/>
      <c r="U7" s="153"/>
      <c r="V7" s="153"/>
      <c r="W7" s="428"/>
      <c r="X7" s="429"/>
      <c r="Y7" s="430" t="s">
        <v>841</v>
      </c>
      <c r="Z7" s="153"/>
      <c r="AA7" s="153"/>
    </row>
    <row r="8" spans="1:28" ht="11.25" customHeight="1" x14ac:dyDescent="0.25">
      <c r="A8" s="153"/>
      <c r="B8" s="154"/>
      <c r="C8" s="155"/>
      <c r="D8" s="156"/>
      <c r="E8" s="153"/>
      <c r="F8" s="156"/>
      <c r="G8" s="153"/>
      <c r="H8" s="153"/>
      <c r="I8" s="155"/>
      <c r="J8" s="153"/>
      <c r="K8" s="153"/>
      <c r="L8" s="153"/>
      <c r="M8" s="153"/>
      <c r="N8" s="153"/>
      <c r="O8" s="153"/>
      <c r="P8" s="153"/>
      <c r="Q8" s="153"/>
      <c r="R8" s="153"/>
      <c r="S8" s="153"/>
      <c r="T8" s="153"/>
      <c r="U8" s="153"/>
      <c r="V8" s="153"/>
      <c r="W8" s="428"/>
      <c r="X8" s="153"/>
      <c r="Y8" s="153"/>
      <c r="Z8" s="153"/>
      <c r="AA8" s="153"/>
    </row>
    <row r="9" spans="1:28" ht="11.25" customHeight="1" x14ac:dyDescent="0.25">
      <c r="A9" s="153"/>
      <c r="B9" s="154"/>
      <c r="C9" s="155"/>
      <c r="D9" s="156"/>
      <c r="E9" s="153"/>
      <c r="F9" s="156"/>
      <c r="G9" s="153"/>
      <c r="H9" s="153"/>
      <c r="I9" s="155"/>
      <c r="J9" s="153"/>
      <c r="K9" s="153"/>
      <c r="L9" s="153"/>
      <c r="M9" s="153"/>
      <c r="N9" s="153"/>
      <c r="O9" s="153"/>
      <c r="P9" s="153"/>
      <c r="Q9" s="153"/>
      <c r="R9" s="153"/>
      <c r="S9" s="153"/>
      <c r="T9" s="153"/>
      <c r="U9" s="153"/>
      <c r="V9" s="153"/>
      <c r="W9" s="428"/>
      <c r="X9" s="153"/>
      <c r="Y9" s="153"/>
      <c r="Z9" s="153"/>
      <c r="AA9" s="153"/>
    </row>
    <row r="10" spans="1:28" ht="11.25"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3"/>
      <c r="V10" s="153"/>
      <c r="W10" s="428"/>
      <c r="X10" s="153"/>
      <c r="Y10" s="153"/>
      <c r="Z10" s="153"/>
      <c r="AA10" s="153"/>
    </row>
    <row r="11" spans="1:28"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428"/>
      <c r="X11" s="153"/>
      <c r="Y11" s="153"/>
      <c r="Z11" s="153"/>
      <c r="AA11" s="153"/>
    </row>
    <row r="12" spans="1:28"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3"/>
      <c r="W12" s="428"/>
      <c r="X12" s="153"/>
      <c r="Y12" s="153"/>
      <c r="Z12" s="153"/>
      <c r="AA12" s="153"/>
    </row>
    <row r="13" spans="1:28"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3"/>
      <c r="W13" s="428"/>
      <c r="X13" s="153"/>
      <c r="Y13" s="153"/>
      <c r="Z13" s="153"/>
      <c r="AA13" s="153"/>
    </row>
    <row r="14" spans="1:28" ht="11.25" customHeight="1" x14ac:dyDescent="0.25">
      <c r="A14" s="153"/>
      <c r="B14" s="154"/>
      <c r="C14" s="155"/>
      <c r="D14" s="156"/>
      <c r="E14" s="153"/>
      <c r="F14" s="156"/>
      <c r="G14" s="342"/>
      <c r="H14" s="153"/>
      <c r="I14" s="155"/>
      <c r="J14" s="153"/>
      <c r="K14" s="153"/>
      <c r="L14" s="153"/>
      <c r="M14" s="153"/>
      <c r="N14" s="153"/>
      <c r="O14" s="153"/>
      <c r="P14" s="153"/>
      <c r="Q14" s="153"/>
      <c r="R14" s="153"/>
      <c r="S14" s="153"/>
      <c r="T14" s="153"/>
      <c r="U14" s="153"/>
      <c r="V14" s="153"/>
      <c r="W14" s="428"/>
      <c r="X14" s="153"/>
      <c r="Y14" s="153"/>
      <c r="Z14" s="153"/>
      <c r="AA14" s="153"/>
    </row>
    <row r="15" spans="1:28"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428"/>
      <c r="X15" s="153"/>
      <c r="Y15" s="153"/>
      <c r="Z15" s="153"/>
      <c r="AA15" s="153"/>
    </row>
    <row r="16" spans="1:28"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428"/>
      <c r="X16" s="153"/>
      <c r="Y16" s="153"/>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428"/>
      <c r="X17" s="153"/>
      <c r="Y17" s="153"/>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428"/>
      <c r="X18" s="153"/>
      <c r="Y18" s="153"/>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428"/>
      <c r="X19" s="153"/>
      <c r="Y19" s="153"/>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428"/>
      <c r="X20" s="153"/>
      <c r="Y20" s="153"/>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428"/>
      <c r="X21" s="153"/>
      <c r="Y21" s="153"/>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428"/>
      <c r="X22" s="153"/>
      <c r="Y22" s="153"/>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428"/>
      <c r="X23" s="153"/>
      <c r="Y23" s="153"/>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428"/>
      <c r="X24" s="153"/>
      <c r="Y24" s="153"/>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428"/>
      <c r="X25" s="153"/>
      <c r="Y25" s="153"/>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428"/>
      <c r="X26" s="153"/>
      <c r="Y26" s="153"/>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W27" s="428"/>
      <c r="X27" s="153"/>
      <c r="Y27" s="153"/>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428"/>
      <c r="X28" s="153"/>
      <c r="Y28" s="153"/>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428"/>
      <c r="X29" s="153"/>
      <c r="Y29" s="153"/>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428"/>
      <c r="X30" s="153"/>
      <c r="Y30" s="153"/>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428"/>
      <c r="X31" s="153"/>
      <c r="Y31" s="153"/>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428"/>
      <c r="X32" s="153"/>
      <c r="Y32" s="153"/>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428"/>
      <c r="X33" s="153"/>
      <c r="Y33" s="153"/>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428"/>
      <c r="X34" s="153"/>
      <c r="Y34" s="153"/>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428"/>
      <c r="X35" s="153"/>
      <c r="Y35" s="153"/>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428"/>
      <c r="X36" s="153"/>
      <c r="Y36" s="153"/>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428"/>
      <c r="X37" s="153"/>
      <c r="Y37" s="153"/>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428"/>
      <c r="X38" s="153"/>
      <c r="Y38" s="153"/>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428"/>
      <c r="X39" s="153"/>
      <c r="Y39" s="153"/>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428"/>
      <c r="X40" s="153"/>
      <c r="Y40" s="153"/>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428"/>
      <c r="X41" s="153"/>
      <c r="Y41" s="153"/>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428"/>
      <c r="X42" s="153"/>
      <c r="Y42" s="153"/>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428"/>
      <c r="X43" s="153"/>
      <c r="Y43" s="153"/>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428"/>
      <c r="X44" s="153"/>
      <c r="Y44" s="153"/>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428"/>
      <c r="X45" s="153"/>
      <c r="Y45" s="153"/>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428"/>
      <c r="X46" s="153"/>
      <c r="Y46" s="153"/>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428"/>
      <c r="X47" s="153"/>
      <c r="Y47" s="153"/>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428"/>
      <c r="X48" s="153"/>
      <c r="Y48" s="153"/>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428"/>
      <c r="X49" s="153"/>
      <c r="Y49" s="153"/>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428"/>
      <c r="X50" s="153"/>
      <c r="Y50" s="153"/>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428"/>
      <c r="X51" s="153"/>
      <c r="Y51" s="153"/>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428"/>
      <c r="X52" s="153"/>
      <c r="Y52" s="153"/>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428"/>
      <c r="X53" s="153"/>
      <c r="Y53" s="153"/>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428"/>
      <c r="X54" s="153"/>
      <c r="Y54" s="153"/>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428"/>
      <c r="X55" s="153"/>
      <c r="Y55" s="153"/>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428"/>
      <c r="X56" s="153"/>
      <c r="Y56" s="153"/>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428"/>
      <c r="X57" s="153"/>
      <c r="Y57" s="153"/>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428"/>
      <c r="X58" s="153"/>
      <c r="Y58" s="153"/>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428"/>
      <c r="X59" s="153"/>
      <c r="Y59" s="153"/>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428"/>
      <c r="X60" s="153"/>
      <c r="Y60" s="153"/>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428"/>
      <c r="X61" s="153"/>
      <c r="Y61" s="153"/>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428"/>
      <c r="X62" s="153"/>
      <c r="Y62" s="153"/>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428"/>
      <c r="X63" s="153"/>
      <c r="Y63" s="153"/>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428"/>
      <c r="X64" s="153"/>
      <c r="Y64" s="153"/>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428"/>
      <c r="X65" s="153"/>
      <c r="Y65" s="153"/>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428"/>
      <c r="X66" s="153"/>
      <c r="Y66" s="153"/>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428"/>
      <c r="X67" s="153"/>
      <c r="Y67" s="153"/>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428"/>
      <c r="X68" s="153"/>
      <c r="Y68" s="153"/>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428"/>
      <c r="X69" s="153"/>
      <c r="Y69" s="153"/>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428"/>
      <c r="X70" s="153"/>
      <c r="Y70" s="153"/>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428"/>
      <c r="X71" s="153"/>
      <c r="Y71" s="153"/>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428"/>
      <c r="X72" s="153"/>
      <c r="Y72" s="153"/>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428"/>
      <c r="X73" s="153"/>
      <c r="Y73" s="153"/>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428"/>
      <c r="X74" s="153"/>
      <c r="Y74" s="153"/>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428"/>
      <c r="X75" s="153"/>
      <c r="Y75" s="153"/>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428"/>
      <c r="X76" s="153"/>
      <c r="Y76" s="153"/>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428"/>
      <c r="X77" s="153"/>
      <c r="Y77" s="153"/>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428"/>
      <c r="X78" s="153"/>
      <c r="Y78" s="153"/>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428"/>
      <c r="X79" s="153"/>
      <c r="Y79" s="153"/>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428"/>
      <c r="X80" s="153"/>
      <c r="Y80" s="153"/>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428"/>
      <c r="X81" s="153"/>
      <c r="Y81" s="153"/>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428"/>
      <c r="X82" s="153"/>
      <c r="Y82" s="153"/>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428"/>
      <c r="X83" s="153"/>
      <c r="Y83" s="153"/>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428"/>
      <c r="X84" s="153"/>
      <c r="Y84" s="153"/>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428"/>
      <c r="X85" s="153"/>
      <c r="Y85" s="153"/>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428"/>
      <c r="X86" s="153"/>
      <c r="Y86" s="153"/>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428"/>
      <c r="X87" s="153"/>
      <c r="Y87" s="153"/>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428"/>
      <c r="X88" s="153"/>
      <c r="Y88" s="153"/>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428"/>
      <c r="X89" s="153"/>
      <c r="Y89" s="153"/>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428"/>
      <c r="X90" s="153"/>
      <c r="Y90" s="153"/>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428"/>
      <c r="X91" s="153"/>
      <c r="Y91" s="153"/>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428"/>
      <c r="X92" s="153"/>
      <c r="Y92" s="153"/>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428"/>
      <c r="X93" s="153"/>
      <c r="Y93" s="153"/>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428"/>
      <c r="X94" s="153"/>
      <c r="Y94" s="153"/>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428"/>
      <c r="X95" s="153"/>
      <c r="Y95" s="153"/>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428"/>
      <c r="X96" s="153"/>
      <c r="Y96" s="153"/>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428"/>
      <c r="X97" s="153"/>
      <c r="Y97" s="153"/>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428"/>
      <c r="X98" s="153"/>
      <c r="Y98" s="153"/>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428"/>
      <c r="X99" s="153"/>
      <c r="Y99" s="153"/>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428"/>
      <c r="X100" s="153"/>
      <c r="Y100" s="153"/>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428"/>
      <c r="X101" s="153"/>
      <c r="Y101" s="153"/>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428"/>
      <c r="X102" s="153"/>
      <c r="Y102" s="153"/>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428"/>
      <c r="X103" s="153"/>
      <c r="Y103" s="153"/>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428"/>
      <c r="X104" s="153"/>
      <c r="Y104" s="153"/>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428"/>
      <c r="X105" s="153"/>
      <c r="Y105" s="153"/>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428"/>
      <c r="X106" s="153"/>
      <c r="Y106" s="153"/>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428"/>
      <c r="X107" s="153"/>
      <c r="Y107" s="153"/>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428"/>
      <c r="X108" s="153"/>
      <c r="Y108" s="153"/>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428"/>
      <c r="X109" s="153"/>
      <c r="Y109" s="153"/>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428"/>
      <c r="X110" s="153"/>
      <c r="Y110" s="153"/>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428"/>
      <c r="X111" s="153"/>
      <c r="Y111" s="153"/>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428"/>
      <c r="X112" s="153"/>
      <c r="Y112" s="153"/>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428"/>
      <c r="X113" s="153"/>
      <c r="Y113" s="153"/>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428"/>
      <c r="X114" s="153"/>
      <c r="Y114" s="153"/>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428"/>
      <c r="X115" s="153"/>
      <c r="Y115" s="153"/>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428"/>
      <c r="X116" s="153"/>
      <c r="Y116" s="153"/>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428"/>
      <c r="X117" s="153"/>
      <c r="Y117" s="153"/>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428"/>
      <c r="X118" s="153"/>
      <c r="Y118" s="153"/>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428"/>
      <c r="X119" s="153"/>
      <c r="Y119" s="153"/>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428"/>
      <c r="X120" s="153"/>
      <c r="Y120" s="153"/>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428"/>
      <c r="X121" s="153"/>
      <c r="Y121" s="153"/>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428"/>
      <c r="X122" s="153"/>
      <c r="Y122" s="153"/>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428"/>
      <c r="X123" s="153"/>
      <c r="Y123" s="153"/>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428"/>
      <c r="X124" s="153"/>
      <c r="Y124" s="153"/>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428"/>
      <c r="X125" s="153"/>
      <c r="Y125" s="153"/>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428"/>
      <c r="X126" s="153"/>
      <c r="Y126" s="153"/>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428"/>
      <c r="X127" s="153"/>
      <c r="Y127" s="153"/>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428"/>
      <c r="X128" s="153"/>
      <c r="Y128" s="153"/>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428"/>
      <c r="X129" s="153"/>
      <c r="Y129" s="153"/>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428"/>
      <c r="X130" s="153"/>
      <c r="Y130" s="153"/>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428"/>
      <c r="X131" s="153"/>
      <c r="Y131" s="153"/>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428"/>
      <c r="X132" s="153"/>
      <c r="Y132" s="153"/>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428"/>
      <c r="X133" s="153"/>
      <c r="Y133" s="153"/>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428"/>
      <c r="X134" s="153"/>
      <c r="Y134" s="153"/>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428"/>
      <c r="X135" s="153"/>
      <c r="Y135" s="153"/>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428"/>
      <c r="X136" s="153"/>
      <c r="Y136" s="153"/>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428"/>
      <c r="X137" s="153"/>
      <c r="Y137" s="153"/>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428"/>
      <c r="X138" s="153"/>
      <c r="Y138" s="153"/>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428"/>
      <c r="X139" s="153"/>
      <c r="Y139" s="153"/>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428"/>
      <c r="X140" s="153"/>
      <c r="Y140" s="153"/>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428"/>
      <c r="X141" s="153"/>
      <c r="Y141" s="153"/>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428"/>
      <c r="X142" s="153"/>
      <c r="Y142" s="153"/>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428"/>
      <c r="X143" s="153"/>
      <c r="Y143" s="153"/>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428"/>
      <c r="X144" s="153"/>
      <c r="Y144" s="153"/>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428"/>
      <c r="X145" s="153"/>
      <c r="Y145" s="153"/>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428"/>
      <c r="X146" s="153"/>
      <c r="Y146" s="153"/>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428"/>
      <c r="X147" s="153"/>
      <c r="Y147" s="153"/>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428"/>
      <c r="X148" s="153"/>
      <c r="Y148" s="153"/>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428"/>
      <c r="X149" s="153"/>
      <c r="Y149" s="153"/>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428"/>
      <c r="X150" s="153"/>
      <c r="Y150" s="153"/>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428"/>
      <c r="X151" s="153"/>
      <c r="Y151" s="153"/>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428"/>
      <c r="X152" s="153"/>
      <c r="Y152" s="153"/>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428"/>
      <c r="X153" s="153"/>
      <c r="Y153" s="153"/>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428"/>
      <c r="X154" s="153"/>
      <c r="Y154" s="153"/>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428"/>
      <c r="X155" s="153"/>
      <c r="Y155" s="153"/>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428"/>
      <c r="X156" s="153"/>
      <c r="Y156" s="153"/>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428"/>
      <c r="X157" s="153"/>
      <c r="Y157" s="153"/>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428"/>
      <c r="X158" s="153"/>
      <c r="Y158" s="153"/>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428"/>
      <c r="X159" s="153"/>
      <c r="Y159" s="153"/>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428"/>
      <c r="X160" s="153"/>
      <c r="Y160" s="153"/>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428"/>
      <c r="X161" s="153"/>
      <c r="Y161" s="153"/>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428"/>
      <c r="X162" s="153"/>
      <c r="Y162" s="153"/>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428"/>
      <c r="X163" s="153"/>
      <c r="Y163" s="153"/>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428"/>
      <c r="X164" s="153"/>
      <c r="Y164" s="153"/>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428"/>
      <c r="X165" s="153"/>
      <c r="Y165" s="153"/>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428"/>
      <c r="X166" s="153"/>
      <c r="Y166" s="153"/>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428"/>
      <c r="X167" s="153"/>
      <c r="Y167" s="153"/>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428"/>
      <c r="X168" s="153"/>
      <c r="Y168" s="153"/>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428"/>
      <c r="X169" s="153"/>
      <c r="Y169" s="153"/>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428"/>
      <c r="X170" s="153"/>
      <c r="Y170" s="153"/>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428"/>
      <c r="X171" s="153"/>
      <c r="Y171" s="153"/>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428"/>
      <c r="X172" s="153"/>
      <c r="Y172" s="153"/>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428"/>
      <c r="X173" s="153"/>
      <c r="Y173" s="153"/>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428"/>
      <c r="X174" s="153"/>
      <c r="Y174" s="153"/>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428"/>
      <c r="X175" s="153"/>
      <c r="Y175" s="153"/>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428"/>
      <c r="X176" s="153"/>
      <c r="Y176" s="153"/>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428"/>
      <c r="X177" s="153"/>
      <c r="Y177" s="153"/>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428"/>
      <c r="X178" s="153"/>
      <c r="Y178" s="153"/>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428"/>
      <c r="X179" s="153"/>
      <c r="Y179" s="153"/>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428"/>
      <c r="X180" s="153"/>
      <c r="Y180" s="153"/>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428"/>
      <c r="X181" s="153"/>
      <c r="Y181" s="153"/>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428"/>
      <c r="X182" s="153"/>
      <c r="Y182" s="153"/>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428"/>
      <c r="X183" s="153"/>
      <c r="Y183" s="153"/>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428"/>
      <c r="X184" s="153"/>
      <c r="Y184" s="153"/>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428"/>
      <c r="X185" s="153"/>
      <c r="Y185" s="153"/>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428"/>
      <c r="X186" s="153"/>
      <c r="Y186" s="153"/>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428"/>
      <c r="X187" s="153"/>
      <c r="Y187" s="153"/>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428"/>
      <c r="X188" s="153"/>
      <c r="Y188" s="153"/>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428"/>
      <c r="X189" s="153"/>
      <c r="Y189" s="153"/>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428"/>
      <c r="X190" s="153"/>
      <c r="Y190" s="153"/>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428"/>
      <c r="X191" s="153"/>
      <c r="Y191" s="153"/>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428"/>
      <c r="X192" s="153"/>
      <c r="Y192" s="153"/>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428"/>
      <c r="X193" s="153"/>
      <c r="Y193" s="153"/>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428"/>
      <c r="X194" s="153"/>
      <c r="Y194" s="153"/>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428"/>
      <c r="X195" s="153"/>
      <c r="Y195" s="153"/>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428"/>
      <c r="X196" s="153"/>
      <c r="Y196" s="153"/>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428"/>
      <c r="X197" s="153"/>
      <c r="Y197" s="153"/>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428"/>
      <c r="X198" s="153"/>
      <c r="Y198" s="153"/>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428"/>
      <c r="X199" s="153"/>
      <c r="Y199" s="153"/>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428"/>
      <c r="X200" s="153"/>
      <c r="Y200" s="153"/>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428"/>
      <c r="X201" s="153"/>
      <c r="Y201" s="153"/>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428"/>
      <c r="X202" s="153"/>
      <c r="Y202" s="153"/>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428"/>
      <c r="X203" s="153"/>
      <c r="Y203" s="153"/>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428"/>
      <c r="X204" s="153"/>
      <c r="Y204" s="153"/>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428"/>
      <c r="X205" s="153"/>
      <c r="Y205" s="153"/>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428"/>
      <c r="X206" s="153"/>
      <c r="Y206" s="153"/>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428"/>
      <c r="X207" s="153"/>
      <c r="Y207" s="153"/>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428"/>
      <c r="X208" s="153"/>
      <c r="Y208" s="153"/>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428"/>
      <c r="X209" s="153"/>
      <c r="Y209" s="153"/>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428"/>
      <c r="X210" s="153"/>
      <c r="Y210" s="153"/>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428"/>
      <c r="X211" s="153"/>
      <c r="Y211" s="153"/>
      <c r="Z211" s="153"/>
      <c r="AA211" s="153"/>
    </row>
    <row r="212" spans="1:27"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428"/>
      <c r="X212" s="153"/>
      <c r="Y212" s="153"/>
      <c r="Z212" s="153"/>
      <c r="AA212" s="153"/>
    </row>
    <row r="213" spans="1:27"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428"/>
      <c r="X213" s="153"/>
      <c r="Y213" s="153"/>
      <c r="Z213" s="153"/>
      <c r="AA213" s="153"/>
    </row>
    <row r="214" spans="1:27"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428"/>
      <c r="X214" s="153"/>
      <c r="Y214" s="153"/>
      <c r="Z214" s="153"/>
      <c r="AA214" s="153"/>
    </row>
    <row r="215" spans="1:27"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428"/>
      <c r="X215" s="153"/>
      <c r="Y215" s="153"/>
      <c r="Z215" s="153"/>
      <c r="AA215" s="153"/>
    </row>
    <row r="216" spans="1:27"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428"/>
      <c r="X216" s="153"/>
      <c r="Y216" s="153"/>
      <c r="Z216" s="153"/>
      <c r="AA216" s="153"/>
    </row>
    <row r="217" spans="1:27"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428"/>
      <c r="X217" s="153"/>
      <c r="Y217" s="153"/>
      <c r="Z217" s="153"/>
      <c r="AA217" s="153"/>
    </row>
    <row r="218" spans="1:27"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428"/>
      <c r="X218" s="153"/>
      <c r="Y218" s="153"/>
      <c r="Z218" s="153"/>
      <c r="AA218" s="153"/>
    </row>
    <row r="219" spans="1:27" ht="11.25" customHeight="1" x14ac:dyDescent="0.25">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428"/>
      <c r="X219" s="153"/>
      <c r="Y219" s="153"/>
      <c r="Z219" s="153"/>
      <c r="AA219" s="153"/>
    </row>
    <row r="220" spans="1:27" ht="15.75" customHeight="1" x14ac:dyDescent="0.25">
      <c r="W220" s="428"/>
    </row>
    <row r="221" spans="1:27" ht="15.75" customHeight="1" x14ac:dyDescent="0.25">
      <c r="W221" s="428"/>
    </row>
    <row r="222" spans="1:27" ht="15.75" customHeight="1" x14ac:dyDescent="0.25">
      <c r="W222" s="428"/>
    </row>
    <row r="223" spans="1:27" ht="15.75" customHeight="1" x14ac:dyDescent="0.25">
      <c r="W223" s="428"/>
    </row>
    <row r="224" spans="1:27" ht="15.75" customHeight="1" x14ac:dyDescent="0.25">
      <c r="W224" s="428"/>
    </row>
    <row r="225" spans="23:23" ht="15.75" customHeight="1" x14ac:dyDescent="0.25">
      <c r="W225" s="428"/>
    </row>
    <row r="226" spans="23:23" ht="15.75" customHeight="1" x14ac:dyDescent="0.25">
      <c r="W226" s="428"/>
    </row>
    <row r="227" spans="23:23" ht="15.75" customHeight="1" x14ac:dyDescent="0.25">
      <c r="W227" s="428"/>
    </row>
    <row r="228" spans="23:23" ht="15.75" customHeight="1" x14ac:dyDescent="0.25">
      <c r="W228" s="428"/>
    </row>
    <row r="229" spans="23:23" ht="15.75" customHeight="1" x14ac:dyDescent="0.25">
      <c r="W229" s="428"/>
    </row>
    <row r="230" spans="23:23" ht="15.75" customHeight="1" x14ac:dyDescent="0.25">
      <c r="W230" s="428"/>
    </row>
    <row r="231" spans="23:23" ht="15.75" customHeight="1" x14ac:dyDescent="0.25">
      <c r="W231" s="428"/>
    </row>
    <row r="232" spans="23:23" ht="15.75" customHeight="1" x14ac:dyDescent="0.25">
      <c r="W232" s="428"/>
    </row>
    <row r="233" spans="23:23" ht="15.75" customHeight="1" x14ac:dyDescent="0.25">
      <c r="W233" s="428"/>
    </row>
    <row r="234" spans="23:23" ht="15.75" customHeight="1" x14ac:dyDescent="0.25">
      <c r="W234" s="428"/>
    </row>
    <row r="235" spans="23:23" ht="15.75" customHeight="1" x14ac:dyDescent="0.25">
      <c r="W235" s="428"/>
    </row>
    <row r="236" spans="23:23" ht="15.75" customHeight="1" x14ac:dyDescent="0.25">
      <c r="W236" s="428"/>
    </row>
    <row r="237" spans="23:23" ht="15.75" customHeight="1" x14ac:dyDescent="0.25">
      <c r="W237" s="428"/>
    </row>
    <row r="238" spans="23:23" ht="15.75" customHeight="1" x14ac:dyDescent="0.25">
      <c r="W238" s="428"/>
    </row>
    <row r="239" spans="23:23" ht="15.75" customHeight="1" x14ac:dyDescent="0.25">
      <c r="W239" s="428"/>
    </row>
    <row r="240" spans="23:23" ht="15.75" customHeight="1" x14ac:dyDescent="0.25">
      <c r="W240" s="428"/>
    </row>
    <row r="241" spans="23:23" ht="15.75" customHeight="1" x14ac:dyDescent="0.25">
      <c r="W241" s="428"/>
    </row>
    <row r="242" spans="23:23" ht="15.75" customHeight="1" x14ac:dyDescent="0.25">
      <c r="W242" s="428"/>
    </row>
    <row r="243" spans="23:23" ht="15.75" customHeight="1" x14ac:dyDescent="0.25">
      <c r="W243" s="428"/>
    </row>
    <row r="244" spans="23:23" ht="15.75" customHeight="1" x14ac:dyDescent="0.25">
      <c r="W244" s="428"/>
    </row>
    <row r="245" spans="23:23" ht="15.75" customHeight="1" x14ac:dyDescent="0.25">
      <c r="W245" s="428"/>
    </row>
    <row r="246" spans="23:23" ht="15.75" customHeight="1" x14ac:dyDescent="0.25">
      <c r="W246" s="428"/>
    </row>
    <row r="247" spans="23:23" ht="15.75" customHeight="1" x14ac:dyDescent="0.25">
      <c r="W247" s="428"/>
    </row>
    <row r="248" spans="23:23" ht="15.75" customHeight="1" x14ac:dyDescent="0.25">
      <c r="W248" s="428"/>
    </row>
    <row r="249" spans="23:23" ht="15.75" customHeight="1" x14ac:dyDescent="0.25">
      <c r="W249" s="428"/>
    </row>
    <row r="250" spans="23:23" ht="15.75" customHeight="1" x14ac:dyDescent="0.25">
      <c r="W250" s="428"/>
    </row>
    <row r="251" spans="23:23" ht="15.75" customHeight="1" x14ac:dyDescent="0.25">
      <c r="W251" s="428"/>
    </row>
    <row r="252" spans="23:23" ht="15.75" customHeight="1" x14ac:dyDescent="0.25">
      <c r="W252" s="428"/>
    </row>
    <row r="253" spans="23:23" ht="15.75" customHeight="1" x14ac:dyDescent="0.25">
      <c r="W253" s="428"/>
    </row>
    <row r="254" spans="23:23" ht="15.75" customHeight="1" x14ac:dyDescent="0.25">
      <c r="W254" s="428"/>
    </row>
    <row r="255" spans="23:23" ht="15.75" customHeight="1" x14ac:dyDescent="0.25">
      <c r="W255" s="428"/>
    </row>
    <row r="256" spans="23:23" ht="15.75" customHeight="1" x14ac:dyDescent="0.25">
      <c r="W256" s="428"/>
    </row>
    <row r="257" spans="23:23" ht="15.75" customHeight="1" x14ac:dyDescent="0.25">
      <c r="W257" s="428"/>
    </row>
    <row r="258" spans="23:23" ht="15.75" customHeight="1" x14ac:dyDescent="0.25">
      <c r="W258" s="428"/>
    </row>
    <row r="259" spans="23:23" ht="15.75" customHeight="1" x14ac:dyDescent="0.25">
      <c r="W259" s="428"/>
    </row>
    <row r="260" spans="23:23" ht="15.75" customHeight="1" x14ac:dyDescent="0.25">
      <c r="W260" s="428"/>
    </row>
    <row r="261" spans="23:23" ht="15.75" customHeight="1" x14ac:dyDescent="0.25">
      <c r="W261" s="428"/>
    </row>
    <row r="262" spans="23:23" ht="15.75" customHeight="1" x14ac:dyDescent="0.25">
      <c r="W262" s="428"/>
    </row>
    <row r="263" spans="23:23" ht="15.75" customHeight="1" x14ac:dyDescent="0.25">
      <c r="W263" s="428"/>
    </row>
    <row r="264" spans="23:23" ht="15.75" customHeight="1" x14ac:dyDescent="0.25">
      <c r="W264" s="428"/>
    </row>
    <row r="265" spans="23:23" ht="15.75" customHeight="1" x14ac:dyDescent="0.25">
      <c r="W265" s="428"/>
    </row>
    <row r="266" spans="23:23" ht="15.75" customHeight="1" x14ac:dyDescent="0.25">
      <c r="W266" s="428"/>
    </row>
    <row r="267" spans="23:23" ht="15.75" customHeight="1" x14ac:dyDescent="0.25">
      <c r="W267" s="428"/>
    </row>
    <row r="268" spans="23:23" ht="15.75" customHeight="1" x14ac:dyDescent="0.25">
      <c r="W268" s="428"/>
    </row>
    <row r="269" spans="23:23" ht="15.75" customHeight="1" x14ac:dyDescent="0.25">
      <c r="W269" s="428"/>
    </row>
    <row r="270" spans="23:23" ht="15.75" customHeight="1" x14ac:dyDescent="0.25">
      <c r="W270" s="428"/>
    </row>
    <row r="271" spans="23:23" ht="15.75" customHeight="1" x14ac:dyDescent="0.25">
      <c r="W271" s="428"/>
    </row>
    <row r="272" spans="23:23" ht="15.75" customHeight="1" x14ac:dyDescent="0.25">
      <c r="W272" s="428"/>
    </row>
    <row r="273" spans="23:23" ht="15.75" customHeight="1" x14ac:dyDescent="0.25">
      <c r="W273" s="428"/>
    </row>
    <row r="274" spans="23:23" ht="15.75" customHeight="1" x14ac:dyDescent="0.25">
      <c r="W274" s="428"/>
    </row>
    <row r="275" spans="23:23" ht="15.75" customHeight="1" x14ac:dyDescent="0.25">
      <c r="W275" s="428"/>
    </row>
    <row r="276" spans="23:23" ht="15.75" customHeight="1" x14ac:dyDescent="0.25">
      <c r="W276" s="428"/>
    </row>
    <row r="277" spans="23:23" ht="15.75" customHeight="1" x14ac:dyDescent="0.25">
      <c r="W277" s="428"/>
    </row>
    <row r="278" spans="23:23" ht="15.75" customHeight="1" x14ac:dyDescent="0.25">
      <c r="W278" s="428"/>
    </row>
    <row r="279" spans="23:23" ht="15.75" customHeight="1" x14ac:dyDescent="0.25">
      <c r="W279" s="428"/>
    </row>
    <row r="280" spans="23:23" ht="15.75" customHeight="1" x14ac:dyDescent="0.25">
      <c r="W280" s="428"/>
    </row>
    <row r="281" spans="23:23" ht="15.75" customHeight="1" x14ac:dyDescent="0.25">
      <c r="W281" s="428"/>
    </row>
    <row r="282" spans="23:23" ht="15.75" customHeight="1" x14ac:dyDescent="0.25">
      <c r="W282" s="428"/>
    </row>
    <row r="283" spans="23:23" ht="15.75" customHeight="1" x14ac:dyDescent="0.25">
      <c r="W283" s="428"/>
    </row>
    <row r="284" spans="23:23" ht="15.75" customHeight="1" x14ac:dyDescent="0.25">
      <c r="W284" s="428"/>
    </row>
    <row r="285" spans="23:23" ht="15.75" customHeight="1" x14ac:dyDescent="0.25">
      <c r="W285" s="428"/>
    </row>
    <row r="286" spans="23:23" ht="15.75" customHeight="1" x14ac:dyDescent="0.25">
      <c r="W286" s="428"/>
    </row>
    <row r="287" spans="23:23" ht="15.75" customHeight="1" x14ac:dyDescent="0.25">
      <c r="W287" s="428"/>
    </row>
    <row r="288" spans="23:23" ht="15.75" customHeight="1" x14ac:dyDescent="0.25">
      <c r="W288" s="428"/>
    </row>
    <row r="289" spans="23:23" ht="15.75" customHeight="1" x14ac:dyDescent="0.25">
      <c r="W289" s="428"/>
    </row>
    <row r="290" spans="23:23" ht="15.75" customHeight="1" x14ac:dyDescent="0.25">
      <c r="W290" s="428"/>
    </row>
    <row r="291" spans="23:23" ht="15.75" customHeight="1" x14ac:dyDescent="0.25">
      <c r="W291" s="428"/>
    </row>
    <row r="292" spans="23:23" ht="15.75" customHeight="1" x14ac:dyDescent="0.25">
      <c r="W292" s="428"/>
    </row>
    <row r="293" spans="23:23" ht="15.75" customHeight="1" x14ac:dyDescent="0.25">
      <c r="W293" s="428"/>
    </row>
    <row r="294" spans="23:23" ht="15.75" customHeight="1" x14ac:dyDescent="0.25">
      <c r="W294" s="428"/>
    </row>
    <row r="295" spans="23:23" ht="15.75" customHeight="1" x14ac:dyDescent="0.25">
      <c r="W295" s="428"/>
    </row>
    <row r="296" spans="23:23" ht="15.75" customHeight="1" x14ac:dyDescent="0.25">
      <c r="W296" s="428"/>
    </row>
    <row r="297" spans="23:23" ht="15.75" customHeight="1" x14ac:dyDescent="0.25">
      <c r="W297" s="428"/>
    </row>
    <row r="298" spans="23:23" ht="15.75" customHeight="1" x14ac:dyDescent="0.25">
      <c r="W298" s="428"/>
    </row>
    <row r="299" spans="23:23" ht="15.75" customHeight="1" x14ac:dyDescent="0.25">
      <c r="W299" s="428"/>
    </row>
    <row r="300" spans="23:23" ht="15.75" customHeight="1" x14ac:dyDescent="0.25">
      <c r="W300" s="428"/>
    </row>
    <row r="301" spans="23:23" ht="15.75" customHeight="1" x14ac:dyDescent="0.25">
      <c r="W301" s="428"/>
    </row>
    <row r="302" spans="23:23" ht="15.75" customHeight="1" x14ac:dyDescent="0.25">
      <c r="W302" s="428"/>
    </row>
    <row r="303" spans="23:23" ht="15.75" customHeight="1" x14ac:dyDescent="0.25">
      <c r="W303" s="428"/>
    </row>
    <row r="304" spans="23:23" ht="15.75" customHeight="1" x14ac:dyDescent="0.25">
      <c r="W304" s="428"/>
    </row>
    <row r="305" spans="23:23" ht="15.75" customHeight="1" x14ac:dyDescent="0.25">
      <c r="W305" s="428"/>
    </row>
    <row r="306" spans="23:23" ht="15.75" customHeight="1" x14ac:dyDescent="0.25">
      <c r="W306" s="428"/>
    </row>
    <row r="307" spans="23:23" ht="15.75" customHeight="1" x14ac:dyDescent="0.25">
      <c r="W307" s="428"/>
    </row>
    <row r="308" spans="23:23" ht="15.75" customHeight="1" x14ac:dyDescent="0.25">
      <c r="W308" s="428"/>
    </row>
    <row r="309" spans="23:23" ht="15.75" customHeight="1" x14ac:dyDescent="0.25">
      <c r="W309" s="428"/>
    </row>
    <row r="310" spans="23:23" ht="15.75" customHeight="1" x14ac:dyDescent="0.25">
      <c r="W310" s="428"/>
    </row>
    <row r="311" spans="23:23" ht="15.75" customHeight="1" x14ac:dyDescent="0.25">
      <c r="W311" s="428"/>
    </row>
    <row r="312" spans="23:23" ht="15.75" customHeight="1" x14ac:dyDescent="0.25">
      <c r="W312" s="428"/>
    </row>
    <row r="313" spans="23:23" ht="15.75" customHeight="1" x14ac:dyDescent="0.25">
      <c r="W313" s="428"/>
    </row>
    <row r="314" spans="23:23" ht="15.75" customHeight="1" x14ac:dyDescent="0.25">
      <c r="W314" s="428"/>
    </row>
    <row r="315" spans="23:23" ht="15.75" customHeight="1" x14ac:dyDescent="0.25">
      <c r="W315" s="428"/>
    </row>
    <row r="316" spans="23:23" ht="15.75" customHeight="1" x14ac:dyDescent="0.25">
      <c r="W316" s="428"/>
    </row>
    <row r="317" spans="23:23" ht="15.75" customHeight="1" x14ac:dyDescent="0.25">
      <c r="W317" s="428"/>
    </row>
    <row r="318" spans="23:23" ht="15.75" customHeight="1" x14ac:dyDescent="0.25">
      <c r="W318" s="428"/>
    </row>
    <row r="319" spans="23:23" ht="15.75" customHeight="1" x14ac:dyDescent="0.25">
      <c r="W319" s="428"/>
    </row>
    <row r="320" spans="23:23" ht="15.75" customHeight="1" x14ac:dyDescent="0.25">
      <c r="W320" s="428"/>
    </row>
    <row r="321" spans="23:23" ht="15.75" customHeight="1" x14ac:dyDescent="0.25">
      <c r="W321" s="428"/>
    </row>
    <row r="322" spans="23:23" ht="15.75" customHeight="1" x14ac:dyDescent="0.25">
      <c r="W322" s="428"/>
    </row>
    <row r="323" spans="23:23" ht="15.75" customHeight="1" x14ac:dyDescent="0.25">
      <c r="W323" s="428"/>
    </row>
    <row r="324" spans="23:23" ht="15.75" customHeight="1" x14ac:dyDescent="0.25">
      <c r="W324" s="428"/>
    </row>
    <row r="325" spans="23:23" ht="15.75" customHeight="1" x14ac:dyDescent="0.25">
      <c r="W325" s="428"/>
    </row>
    <row r="326" spans="23:23" ht="15.75" customHeight="1" x14ac:dyDescent="0.25">
      <c r="W326" s="428"/>
    </row>
    <row r="327" spans="23:23" ht="15.75" customHeight="1" x14ac:dyDescent="0.25">
      <c r="W327" s="428"/>
    </row>
    <row r="328" spans="23:23" ht="15.75" customHeight="1" x14ac:dyDescent="0.25">
      <c r="W328" s="428"/>
    </row>
    <row r="329" spans="23:23" ht="15.75" customHeight="1" x14ac:dyDescent="0.25">
      <c r="W329" s="428"/>
    </row>
    <row r="330" spans="23:23" ht="15.75" customHeight="1" x14ac:dyDescent="0.25">
      <c r="W330" s="428"/>
    </row>
    <row r="331" spans="23:23" ht="15.75" customHeight="1" x14ac:dyDescent="0.25">
      <c r="W331" s="428"/>
    </row>
    <row r="332" spans="23:23" ht="15.75" customHeight="1" x14ac:dyDescent="0.25">
      <c r="W332" s="428"/>
    </row>
    <row r="333" spans="23:23" ht="15.75" customHeight="1" x14ac:dyDescent="0.25">
      <c r="W333" s="428"/>
    </row>
    <row r="334" spans="23:23" ht="15.75" customHeight="1" x14ac:dyDescent="0.25">
      <c r="W334" s="428"/>
    </row>
    <row r="335" spans="23:23" ht="15.75" customHeight="1" x14ac:dyDescent="0.25">
      <c r="W335" s="428"/>
    </row>
    <row r="336" spans="23:23" ht="15.75" customHeight="1" x14ac:dyDescent="0.25">
      <c r="W336" s="428"/>
    </row>
    <row r="337" spans="23:23" ht="15.75" customHeight="1" x14ac:dyDescent="0.25">
      <c r="W337" s="428"/>
    </row>
    <row r="338" spans="23:23" ht="15.75" customHeight="1" x14ac:dyDescent="0.25">
      <c r="W338" s="428"/>
    </row>
    <row r="339" spans="23:23" ht="15.75" customHeight="1" x14ac:dyDescent="0.25">
      <c r="W339" s="428"/>
    </row>
    <row r="340" spans="23:23" ht="15.75" customHeight="1" x14ac:dyDescent="0.25">
      <c r="W340" s="428"/>
    </row>
    <row r="341" spans="23:23" ht="15.75" customHeight="1" x14ac:dyDescent="0.25">
      <c r="W341" s="428"/>
    </row>
    <row r="342" spans="23:23" ht="15.75" customHeight="1" x14ac:dyDescent="0.25">
      <c r="W342" s="428"/>
    </row>
    <row r="343" spans="23:23" ht="15.75" customHeight="1" x14ac:dyDescent="0.25">
      <c r="W343" s="428"/>
    </row>
    <row r="344" spans="23:23" ht="15.75" customHeight="1" x14ac:dyDescent="0.25">
      <c r="W344" s="428"/>
    </row>
    <row r="345" spans="23:23" ht="15.75" customHeight="1" x14ac:dyDescent="0.25">
      <c r="W345" s="428"/>
    </row>
    <row r="346" spans="23:23" ht="15.75" customHeight="1" x14ac:dyDescent="0.25">
      <c r="W346" s="428"/>
    </row>
    <row r="347" spans="23:23" ht="15.75" customHeight="1" x14ac:dyDescent="0.25">
      <c r="W347" s="428"/>
    </row>
    <row r="348" spans="23:23" ht="15.75" customHeight="1" x14ac:dyDescent="0.25">
      <c r="W348" s="428"/>
    </row>
    <row r="349" spans="23:23" ht="15.75" customHeight="1" x14ac:dyDescent="0.25">
      <c r="W349" s="428"/>
    </row>
    <row r="350" spans="23:23" ht="15.75" customHeight="1" x14ac:dyDescent="0.25">
      <c r="W350" s="428"/>
    </row>
    <row r="351" spans="23:23" ht="15.75" customHeight="1" x14ac:dyDescent="0.25">
      <c r="W351" s="428"/>
    </row>
    <row r="352" spans="23:23" ht="15.75" customHeight="1" x14ac:dyDescent="0.25">
      <c r="W352" s="428"/>
    </row>
    <row r="353" spans="23:23" ht="15.75" customHeight="1" x14ac:dyDescent="0.25">
      <c r="W353" s="428"/>
    </row>
    <row r="354" spans="23:23" ht="15.75" customHeight="1" x14ac:dyDescent="0.25">
      <c r="W354" s="428"/>
    </row>
    <row r="355" spans="23:23" ht="15.75" customHeight="1" x14ac:dyDescent="0.25">
      <c r="W355" s="428"/>
    </row>
    <row r="356" spans="23:23" ht="15.75" customHeight="1" x14ac:dyDescent="0.25">
      <c r="W356" s="428"/>
    </row>
    <row r="357" spans="23:23" ht="15.75" customHeight="1" x14ac:dyDescent="0.25">
      <c r="W357" s="428"/>
    </row>
    <row r="358" spans="23:23" ht="15.75" customHeight="1" x14ac:dyDescent="0.25">
      <c r="W358" s="428"/>
    </row>
    <row r="359" spans="23:23" ht="15.75" customHeight="1" x14ac:dyDescent="0.25">
      <c r="W359" s="428"/>
    </row>
    <row r="360" spans="23:23" ht="15.75" customHeight="1" x14ac:dyDescent="0.25">
      <c r="W360" s="428"/>
    </row>
    <row r="361" spans="23:23" ht="15.75" customHeight="1" x14ac:dyDescent="0.25">
      <c r="W361" s="428"/>
    </row>
    <row r="362" spans="23:23" ht="15.75" customHeight="1" x14ac:dyDescent="0.25">
      <c r="W362" s="428"/>
    </row>
    <row r="363" spans="23:23" ht="15.75" customHeight="1" x14ac:dyDescent="0.25">
      <c r="W363" s="428"/>
    </row>
    <row r="364" spans="23:23" ht="15.75" customHeight="1" x14ac:dyDescent="0.25">
      <c r="W364" s="428"/>
    </row>
    <row r="365" spans="23:23" ht="15.75" customHeight="1" x14ac:dyDescent="0.25">
      <c r="W365" s="428"/>
    </row>
    <row r="366" spans="23:23" ht="15.75" customHeight="1" x14ac:dyDescent="0.25">
      <c r="W366" s="428"/>
    </row>
    <row r="367" spans="23:23" ht="15.75" customHeight="1" x14ac:dyDescent="0.25">
      <c r="W367" s="428"/>
    </row>
    <row r="368" spans="23:23" ht="15.75" customHeight="1" x14ac:dyDescent="0.25">
      <c r="W368" s="428"/>
    </row>
    <row r="369" spans="23:23" ht="15.75" customHeight="1" x14ac:dyDescent="0.25">
      <c r="W369" s="428"/>
    </row>
    <row r="370" spans="23:23" ht="15.75" customHeight="1" x14ac:dyDescent="0.25">
      <c r="W370" s="428"/>
    </row>
    <row r="371" spans="23:23" ht="15.75" customHeight="1" x14ac:dyDescent="0.25">
      <c r="W371" s="428"/>
    </row>
    <row r="372" spans="23:23" ht="15.75" customHeight="1" x14ac:dyDescent="0.25">
      <c r="W372" s="428"/>
    </row>
    <row r="373" spans="23:23" ht="15.75" customHeight="1" x14ac:dyDescent="0.25">
      <c r="W373" s="428"/>
    </row>
    <row r="374" spans="23:23" ht="15.75" customHeight="1" x14ac:dyDescent="0.25">
      <c r="W374" s="428"/>
    </row>
    <row r="375" spans="23:23" ht="15.75" customHeight="1" x14ac:dyDescent="0.25">
      <c r="W375" s="428"/>
    </row>
    <row r="376" spans="23:23" ht="15.75" customHeight="1" x14ac:dyDescent="0.25">
      <c r="W376" s="428"/>
    </row>
    <row r="377" spans="23:23" ht="15.75" customHeight="1" x14ac:dyDescent="0.25">
      <c r="W377" s="428"/>
    </row>
    <row r="378" spans="23:23" ht="15.75" customHeight="1" x14ac:dyDescent="0.25">
      <c r="W378" s="428"/>
    </row>
    <row r="379" spans="23:23" ht="15.75" customHeight="1" x14ac:dyDescent="0.25">
      <c r="W379" s="428"/>
    </row>
    <row r="380" spans="23:23" ht="15.75" customHeight="1" x14ac:dyDescent="0.25">
      <c r="W380" s="428"/>
    </row>
    <row r="381" spans="23:23" ht="15.75" customHeight="1" x14ac:dyDescent="0.25">
      <c r="W381" s="428"/>
    </row>
    <row r="382" spans="23:23" ht="15.75" customHeight="1" x14ac:dyDescent="0.25">
      <c r="W382" s="428"/>
    </row>
    <row r="383" spans="23:23" ht="15.75" customHeight="1" x14ac:dyDescent="0.25">
      <c r="W383" s="428"/>
    </row>
    <row r="384" spans="23:23" ht="15.75" customHeight="1" x14ac:dyDescent="0.25">
      <c r="W384" s="428"/>
    </row>
    <row r="385" spans="23:23" ht="15.75" customHeight="1" x14ac:dyDescent="0.25">
      <c r="W385" s="428"/>
    </row>
    <row r="386" spans="23:23" ht="15.75" customHeight="1" x14ac:dyDescent="0.25">
      <c r="W386" s="428"/>
    </row>
    <row r="387" spans="23:23" ht="15.75" customHeight="1" x14ac:dyDescent="0.25">
      <c r="W387" s="428"/>
    </row>
    <row r="388" spans="23:23" ht="15.75" customHeight="1" x14ac:dyDescent="0.25">
      <c r="W388" s="428"/>
    </row>
    <row r="389" spans="23:23" ht="15.75" customHeight="1" x14ac:dyDescent="0.25">
      <c r="W389" s="428"/>
    </row>
    <row r="390" spans="23:23" ht="15.75" customHeight="1" x14ac:dyDescent="0.25">
      <c r="W390" s="428"/>
    </row>
    <row r="391" spans="23:23" ht="15.75" customHeight="1" x14ac:dyDescent="0.25">
      <c r="W391" s="428"/>
    </row>
    <row r="392" spans="23:23" ht="15.75" customHeight="1" x14ac:dyDescent="0.25">
      <c r="W392" s="428"/>
    </row>
    <row r="393" spans="23:23" ht="15.75" customHeight="1" x14ac:dyDescent="0.25">
      <c r="W393" s="428"/>
    </row>
    <row r="394" spans="23:23" ht="15.75" customHeight="1" x14ac:dyDescent="0.25">
      <c r="W394" s="428"/>
    </row>
    <row r="395" spans="23:23" ht="15.75" customHeight="1" x14ac:dyDescent="0.25">
      <c r="W395" s="428"/>
    </row>
    <row r="396" spans="23:23" ht="15.75" customHeight="1" x14ac:dyDescent="0.25">
      <c r="W396" s="428"/>
    </row>
    <row r="397" spans="23:23" ht="15.75" customHeight="1" x14ac:dyDescent="0.25">
      <c r="W397" s="428"/>
    </row>
    <row r="398" spans="23:23" ht="15.75" customHeight="1" x14ac:dyDescent="0.25">
      <c r="W398" s="428"/>
    </row>
    <row r="399" spans="23:23" ht="15.75" customHeight="1" x14ac:dyDescent="0.25">
      <c r="W399" s="428"/>
    </row>
    <row r="400" spans="23:23" ht="15.75" customHeight="1" x14ac:dyDescent="0.25">
      <c r="W400" s="428"/>
    </row>
    <row r="401" spans="23:23" ht="15.75" customHeight="1" x14ac:dyDescent="0.25">
      <c r="W401" s="428"/>
    </row>
    <row r="402" spans="23:23" ht="15.75" customHeight="1" x14ac:dyDescent="0.25">
      <c r="W402" s="428"/>
    </row>
    <row r="403" spans="23:23" ht="15.75" customHeight="1" x14ac:dyDescent="0.25">
      <c r="W403" s="428"/>
    </row>
    <row r="404" spans="23:23" ht="15.75" customHeight="1" x14ac:dyDescent="0.25">
      <c r="W404" s="428"/>
    </row>
    <row r="405" spans="23:23" ht="15.75" customHeight="1" x14ac:dyDescent="0.25">
      <c r="W405" s="428"/>
    </row>
    <row r="406" spans="23:23" ht="15.75" customHeight="1" x14ac:dyDescent="0.25">
      <c r="W406" s="428"/>
    </row>
    <row r="407" spans="23:23" ht="15.75" customHeight="1" x14ac:dyDescent="0.25">
      <c r="W407" s="428"/>
    </row>
    <row r="408" spans="23:23" ht="15.75" customHeight="1" x14ac:dyDescent="0.25">
      <c r="W408" s="428"/>
    </row>
    <row r="409" spans="23:23" ht="15.75" customHeight="1" x14ac:dyDescent="0.25">
      <c r="W409" s="428"/>
    </row>
    <row r="410" spans="23:23" ht="15.75" customHeight="1" x14ac:dyDescent="0.25">
      <c r="W410" s="428"/>
    </row>
    <row r="411" spans="23:23" ht="15.75" customHeight="1" x14ac:dyDescent="0.25">
      <c r="W411" s="428"/>
    </row>
    <row r="412" spans="23:23" ht="15.75" customHeight="1" x14ac:dyDescent="0.25">
      <c r="W412" s="428"/>
    </row>
    <row r="413" spans="23:23" ht="15.75" customHeight="1" x14ac:dyDescent="0.25">
      <c r="W413" s="428"/>
    </row>
    <row r="414" spans="23:23" ht="15.75" customHeight="1" x14ac:dyDescent="0.25">
      <c r="W414" s="428"/>
    </row>
    <row r="415" spans="23:23" ht="15.75" customHeight="1" x14ac:dyDescent="0.25">
      <c r="W415" s="428"/>
    </row>
    <row r="416" spans="23:23" ht="15.75" customHeight="1" x14ac:dyDescent="0.25">
      <c r="W416" s="428"/>
    </row>
    <row r="417" spans="23:23" ht="15.75" customHeight="1" x14ac:dyDescent="0.25">
      <c r="W417" s="428"/>
    </row>
    <row r="418" spans="23:23" ht="15.75" customHeight="1" x14ac:dyDescent="0.25">
      <c r="W418" s="428"/>
    </row>
    <row r="419" spans="23:23" ht="15.75" customHeight="1" x14ac:dyDescent="0.25">
      <c r="W419" s="428"/>
    </row>
    <row r="420" spans="23:23" ht="15.75" customHeight="1" x14ac:dyDescent="0.25">
      <c r="W420" s="428"/>
    </row>
    <row r="421" spans="23:23" ht="15.75" customHeight="1" x14ac:dyDescent="0.25">
      <c r="W421" s="428"/>
    </row>
    <row r="422" spans="23:23" ht="15.75" customHeight="1" x14ac:dyDescent="0.25">
      <c r="W422" s="428"/>
    </row>
    <row r="423" spans="23:23" ht="15.75" customHeight="1" x14ac:dyDescent="0.25">
      <c r="W423" s="428"/>
    </row>
    <row r="424" spans="23:23" ht="15.75" customHeight="1" x14ac:dyDescent="0.25">
      <c r="W424" s="428"/>
    </row>
    <row r="425" spans="23:23" ht="15.75" customHeight="1" x14ac:dyDescent="0.25">
      <c r="W425" s="428"/>
    </row>
    <row r="426" spans="23:23" ht="15.75" customHeight="1" x14ac:dyDescent="0.25">
      <c r="W426" s="428"/>
    </row>
    <row r="427" spans="23:23" ht="15.75" customHeight="1" x14ac:dyDescent="0.25">
      <c r="W427" s="428"/>
    </row>
    <row r="428" spans="23:23" ht="15.75" customHeight="1" x14ac:dyDescent="0.25">
      <c r="W428" s="428"/>
    </row>
    <row r="429" spans="23:23" ht="15.75" customHeight="1" x14ac:dyDescent="0.25">
      <c r="W429" s="428"/>
    </row>
    <row r="430" spans="23:23" ht="15.75" customHeight="1" x14ac:dyDescent="0.25">
      <c r="W430" s="428"/>
    </row>
    <row r="431" spans="23:23" ht="15.75" customHeight="1" x14ac:dyDescent="0.25">
      <c r="W431" s="428"/>
    </row>
    <row r="432" spans="23:23" ht="15.75" customHeight="1" x14ac:dyDescent="0.25">
      <c r="W432" s="428"/>
    </row>
    <row r="433" spans="23:23" ht="15.75" customHeight="1" x14ac:dyDescent="0.25">
      <c r="W433" s="428"/>
    </row>
    <row r="434" spans="23:23" ht="15.75" customHeight="1" x14ac:dyDescent="0.25">
      <c r="W434" s="428"/>
    </row>
    <row r="435" spans="23:23" ht="15.75" customHeight="1" x14ac:dyDescent="0.25">
      <c r="W435" s="428"/>
    </row>
    <row r="436" spans="23:23" ht="15.75" customHeight="1" x14ac:dyDescent="0.25">
      <c r="W436" s="428"/>
    </row>
    <row r="437" spans="23:23" ht="15.75" customHeight="1" x14ac:dyDescent="0.25">
      <c r="W437" s="428"/>
    </row>
    <row r="438" spans="23:23" ht="15.75" customHeight="1" x14ac:dyDescent="0.25">
      <c r="W438" s="428"/>
    </row>
    <row r="439" spans="23:23" ht="15.75" customHeight="1" x14ac:dyDescent="0.25">
      <c r="W439" s="428"/>
    </row>
    <row r="440" spans="23:23" ht="15.75" customHeight="1" x14ac:dyDescent="0.25">
      <c r="W440" s="428"/>
    </row>
    <row r="441" spans="23:23" ht="15.75" customHeight="1" x14ac:dyDescent="0.25">
      <c r="W441" s="428"/>
    </row>
    <row r="442" spans="23:23" ht="15.75" customHeight="1" x14ac:dyDescent="0.25">
      <c r="W442" s="428"/>
    </row>
    <row r="443" spans="23:23" ht="15.75" customHeight="1" x14ac:dyDescent="0.25">
      <c r="W443" s="428"/>
    </row>
    <row r="444" spans="23:23" ht="15.75" customHeight="1" x14ac:dyDescent="0.25">
      <c r="W444" s="428"/>
    </row>
    <row r="445" spans="23:23" ht="15.75" customHeight="1" x14ac:dyDescent="0.25">
      <c r="W445" s="428"/>
    </row>
    <row r="446" spans="23:23" ht="15.75" customHeight="1" x14ac:dyDescent="0.25">
      <c r="W446" s="428"/>
    </row>
    <row r="447" spans="23:23" ht="15.75" customHeight="1" x14ac:dyDescent="0.25">
      <c r="W447" s="428"/>
    </row>
    <row r="448" spans="23:23" ht="15.75" customHeight="1" x14ac:dyDescent="0.25">
      <c r="W448" s="428"/>
    </row>
    <row r="449" spans="23:23" ht="15.75" customHeight="1" x14ac:dyDescent="0.25">
      <c r="W449" s="428"/>
    </row>
    <row r="450" spans="23:23" ht="15.75" customHeight="1" x14ac:dyDescent="0.25">
      <c r="W450" s="428"/>
    </row>
    <row r="451" spans="23:23" ht="15.75" customHeight="1" x14ac:dyDescent="0.25">
      <c r="W451" s="428"/>
    </row>
    <row r="452" spans="23:23" ht="15.75" customHeight="1" x14ac:dyDescent="0.25">
      <c r="W452" s="428"/>
    </row>
    <row r="453" spans="23:23" ht="15.75" customHeight="1" x14ac:dyDescent="0.25">
      <c r="W453" s="428"/>
    </row>
    <row r="454" spans="23:23" ht="15.75" customHeight="1" x14ac:dyDescent="0.25">
      <c r="W454" s="428"/>
    </row>
    <row r="455" spans="23:23" ht="15.75" customHeight="1" x14ac:dyDescent="0.25">
      <c r="W455" s="428"/>
    </row>
    <row r="456" spans="23:23" ht="15.75" customHeight="1" x14ac:dyDescent="0.25">
      <c r="W456" s="428"/>
    </row>
    <row r="457" spans="23:23" ht="15.75" customHeight="1" x14ac:dyDescent="0.25">
      <c r="W457" s="428"/>
    </row>
    <row r="458" spans="23:23" ht="15.75" customHeight="1" x14ac:dyDescent="0.25">
      <c r="W458" s="428"/>
    </row>
    <row r="459" spans="23:23" ht="15.75" customHeight="1" x14ac:dyDescent="0.25">
      <c r="W459" s="428"/>
    </row>
    <row r="460" spans="23:23" ht="15.75" customHeight="1" x14ac:dyDescent="0.25">
      <c r="W460" s="428"/>
    </row>
    <row r="461" spans="23:23" ht="15.75" customHeight="1" x14ac:dyDescent="0.25">
      <c r="W461" s="428"/>
    </row>
    <row r="462" spans="23:23" ht="15.75" customHeight="1" x14ac:dyDescent="0.25">
      <c r="W462" s="428"/>
    </row>
    <row r="463" spans="23:23" ht="15.75" customHeight="1" x14ac:dyDescent="0.25">
      <c r="W463" s="428"/>
    </row>
    <row r="464" spans="23:23" ht="15.75" customHeight="1" x14ac:dyDescent="0.25">
      <c r="W464" s="428"/>
    </row>
    <row r="465" spans="23:23" ht="15.75" customHeight="1" x14ac:dyDescent="0.25">
      <c r="W465" s="428"/>
    </row>
    <row r="466" spans="23:23" ht="15.75" customHeight="1" x14ac:dyDescent="0.25">
      <c r="W466" s="428"/>
    </row>
    <row r="467" spans="23:23" ht="15.75" customHeight="1" x14ac:dyDescent="0.25">
      <c r="W467" s="428"/>
    </row>
    <row r="468" spans="23:23" ht="15.75" customHeight="1" x14ac:dyDescent="0.25">
      <c r="W468" s="428"/>
    </row>
    <row r="469" spans="23:23" ht="15.75" customHeight="1" x14ac:dyDescent="0.25">
      <c r="W469" s="428"/>
    </row>
    <row r="470" spans="23:23" ht="15.75" customHeight="1" x14ac:dyDescent="0.25">
      <c r="W470" s="428"/>
    </row>
    <row r="471" spans="23:23" ht="15.75" customHeight="1" x14ac:dyDescent="0.25">
      <c r="W471" s="428"/>
    </row>
    <row r="472" spans="23:23" ht="15.75" customHeight="1" x14ac:dyDescent="0.25">
      <c r="W472" s="428"/>
    </row>
    <row r="473" spans="23:23" ht="15.75" customHeight="1" x14ac:dyDescent="0.25">
      <c r="W473" s="428"/>
    </row>
    <row r="474" spans="23:23" ht="15.75" customHeight="1" x14ac:dyDescent="0.25">
      <c r="W474" s="428"/>
    </row>
    <row r="475" spans="23:23" ht="15.75" customHeight="1" x14ac:dyDescent="0.25">
      <c r="W475" s="428"/>
    </row>
    <row r="476" spans="23:23" ht="15.75" customHeight="1" x14ac:dyDescent="0.25">
      <c r="W476" s="428"/>
    </row>
    <row r="477" spans="23:23" ht="15.75" customHeight="1" x14ac:dyDescent="0.25">
      <c r="W477" s="428"/>
    </row>
    <row r="478" spans="23:23" ht="15.75" customHeight="1" x14ac:dyDescent="0.25">
      <c r="W478" s="428"/>
    </row>
    <row r="479" spans="23:23" ht="15.75" customHeight="1" x14ac:dyDescent="0.25">
      <c r="W479" s="428"/>
    </row>
    <row r="480" spans="23:23" ht="15.75" customHeight="1" x14ac:dyDescent="0.25">
      <c r="W480" s="428"/>
    </row>
    <row r="481" spans="23:23" ht="15.75" customHeight="1" x14ac:dyDescent="0.25">
      <c r="W481" s="428"/>
    </row>
    <row r="482" spans="23:23" ht="15.75" customHeight="1" x14ac:dyDescent="0.25">
      <c r="W482" s="428"/>
    </row>
    <row r="483" spans="23:23" ht="15.75" customHeight="1" x14ac:dyDescent="0.25">
      <c r="W483" s="428"/>
    </row>
    <row r="484" spans="23:23" ht="15.75" customHeight="1" x14ac:dyDescent="0.25">
      <c r="W484" s="428"/>
    </row>
    <row r="485" spans="23:23" ht="15.75" customHeight="1" x14ac:dyDescent="0.25">
      <c r="W485" s="428"/>
    </row>
    <row r="486" spans="23:23" ht="15.75" customHeight="1" x14ac:dyDescent="0.25">
      <c r="W486" s="428"/>
    </row>
    <row r="487" spans="23:23" ht="15.75" customHeight="1" x14ac:dyDescent="0.25">
      <c r="W487" s="428"/>
    </row>
    <row r="488" spans="23:23" ht="15.75" customHeight="1" x14ac:dyDescent="0.25">
      <c r="W488" s="428"/>
    </row>
    <row r="489" spans="23:23" ht="15.75" customHeight="1" x14ac:dyDescent="0.25">
      <c r="W489" s="428"/>
    </row>
    <row r="490" spans="23:23" ht="15.75" customHeight="1" x14ac:dyDescent="0.25">
      <c r="W490" s="428"/>
    </row>
    <row r="491" spans="23:23" ht="15.75" customHeight="1" x14ac:dyDescent="0.25">
      <c r="W491" s="428"/>
    </row>
    <row r="492" spans="23:23" ht="15.75" customHeight="1" x14ac:dyDescent="0.25">
      <c r="W492" s="428"/>
    </row>
    <row r="493" spans="23:23" ht="15.75" customHeight="1" x14ac:dyDescent="0.25">
      <c r="W493" s="428"/>
    </row>
    <row r="494" spans="23:23" ht="15.75" customHeight="1" x14ac:dyDescent="0.25">
      <c r="W494" s="428"/>
    </row>
    <row r="495" spans="23:23" ht="15.75" customHeight="1" x14ac:dyDescent="0.25">
      <c r="W495" s="428"/>
    </row>
    <row r="496" spans="23:23" ht="15.75" customHeight="1" x14ac:dyDescent="0.25">
      <c r="W496" s="428"/>
    </row>
    <row r="497" spans="23:23" ht="15.75" customHeight="1" x14ac:dyDescent="0.25">
      <c r="W497" s="428"/>
    </row>
    <row r="498" spans="23:23" ht="15.75" customHeight="1" x14ac:dyDescent="0.25">
      <c r="W498" s="428"/>
    </row>
    <row r="499" spans="23:23" ht="15.75" customHeight="1" x14ac:dyDescent="0.25">
      <c r="W499" s="428"/>
    </row>
    <row r="500" spans="23:23" ht="15.75" customHeight="1" x14ac:dyDescent="0.25">
      <c r="W500" s="428"/>
    </row>
    <row r="501" spans="23:23" ht="15.75" customHeight="1" x14ac:dyDescent="0.25">
      <c r="W501" s="428"/>
    </row>
    <row r="502" spans="23:23" ht="15.75" customHeight="1" x14ac:dyDescent="0.25">
      <c r="W502" s="428"/>
    </row>
    <row r="503" spans="23:23" ht="15.75" customHeight="1" x14ac:dyDescent="0.25">
      <c r="W503" s="428"/>
    </row>
    <row r="504" spans="23:23" ht="15.75" customHeight="1" x14ac:dyDescent="0.25">
      <c r="W504" s="428"/>
    </row>
    <row r="505" spans="23:23" ht="15.75" customHeight="1" x14ac:dyDescent="0.25">
      <c r="W505" s="428"/>
    </row>
    <row r="506" spans="23:23" ht="15.75" customHeight="1" x14ac:dyDescent="0.25">
      <c r="W506" s="428"/>
    </row>
    <row r="507" spans="23:23" ht="15.75" customHeight="1" x14ac:dyDescent="0.25">
      <c r="W507" s="428"/>
    </row>
    <row r="508" spans="23:23" ht="15.75" customHeight="1" x14ac:dyDescent="0.25">
      <c r="W508" s="428"/>
    </row>
    <row r="509" spans="23:23" ht="15.75" customHeight="1" x14ac:dyDescent="0.25">
      <c r="W509" s="428"/>
    </row>
    <row r="510" spans="23:23" ht="15.75" customHeight="1" x14ac:dyDescent="0.25">
      <c r="W510" s="428"/>
    </row>
    <row r="511" spans="23:23" ht="15.75" customHeight="1" x14ac:dyDescent="0.25">
      <c r="W511" s="428"/>
    </row>
    <row r="512" spans="23:23" ht="15.75" customHeight="1" x14ac:dyDescent="0.25">
      <c r="W512" s="428"/>
    </row>
    <row r="513" spans="23:23" ht="15.75" customHeight="1" x14ac:dyDescent="0.25">
      <c r="W513" s="428"/>
    </row>
    <row r="514" spans="23:23" ht="15.75" customHeight="1" x14ac:dyDescent="0.25">
      <c r="W514" s="428"/>
    </row>
    <row r="515" spans="23:23" ht="15.75" customHeight="1" x14ac:dyDescent="0.25">
      <c r="W515" s="428"/>
    </row>
    <row r="516" spans="23:23" ht="15.75" customHeight="1" x14ac:dyDescent="0.25">
      <c r="W516" s="428"/>
    </row>
    <row r="517" spans="23:23" ht="15.75" customHeight="1" x14ac:dyDescent="0.25">
      <c r="W517" s="428"/>
    </row>
    <row r="518" spans="23:23" ht="15.75" customHeight="1" x14ac:dyDescent="0.25">
      <c r="W518" s="428"/>
    </row>
    <row r="519" spans="23:23" ht="15.75" customHeight="1" x14ac:dyDescent="0.25">
      <c r="W519" s="428"/>
    </row>
    <row r="520" spans="23:23" ht="15.75" customHeight="1" x14ac:dyDescent="0.25">
      <c r="W520" s="428"/>
    </row>
    <row r="521" spans="23:23" ht="15.75" customHeight="1" x14ac:dyDescent="0.25">
      <c r="W521" s="428"/>
    </row>
    <row r="522" spans="23:23" ht="15.75" customHeight="1" x14ac:dyDescent="0.25">
      <c r="W522" s="428"/>
    </row>
    <row r="523" spans="23:23" ht="15.75" customHeight="1" x14ac:dyDescent="0.25">
      <c r="W523" s="428"/>
    </row>
    <row r="524" spans="23:23" ht="15.75" customHeight="1" x14ac:dyDescent="0.25">
      <c r="W524" s="428"/>
    </row>
    <row r="525" spans="23:23" ht="15.75" customHeight="1" x14ac:dyDescent="0.25">
      <c r="W525" s="428"/>
    </row>
    <row r="526" spans="23:23" ht="15.75" customHeight="1" x14ac:dyDescent="0.25">
      <c r="W526" s="428"/>
    </row>
    <row r="527" spans="23:23" ht="15.75" customHeight="1" x14ac:dyDescent="0.25">
      <c r="W527" s="428"/>
    </row>
    <row r="528" spans="23:23" ht="15.75" customHeight="1" x14ac:dyDescent="0.25">
      <c r="W528" s="428"/>
    </row>
    <row r="529" spans="23:23" ht="15.75" customHeight="1" x14ac:dyDescent="0.25">
      <c r="W529" s="428"/>
    </row>
    <row r="530" spans="23:23" ht="15.75" customHeight="1" x14ac:dyDescent="0.25">
      <c r="W530" s="428"/>
    </row>
    <row r="531" spans="23:23" ht="15.75" customHeight="1" x14ac:dyDescent="0.25">
      <c r="W531" s="428"/>
    </row>
    <row r="532" spans="23:23" ht="15.75" customHeight="1" x14ac:dyDescent="0.25">
      <c r="W532" s="428"/>
    </row>
    <row r="533" spans="23:23" ht="15.75" customHeight="1" x14ac:dyDescent="0.25">
      <c r="W533" s="428"/>
    </row>
    <row r="534" spans="23:23" ht="15.75" customHeight="1" x14ac:dyDescent="0.25">
      <c r="W534" s="428"/>
    </row>
    <row r="535" spans="23:23" ht="15.75" customHeight="1" x14ac:dyDescent="0.25">
      <c r="W535" s="428"/>
    </row>
    <row r="536" spans="23:23" ht="15.75" customHeight="1" x14ac:dyDescent="0.25">
      <c r="W536" s="428"/>
    </row>
    <row r="537" spans="23:23" ht="15.75" customHeight="1" x14ac:dyDescent="0.25">
      <c r="W537" s="428"/>
    </row>
    <row r="538" spans="23:23" ht="15.75" customHeight="1" x14ac:dyDescent="0.25">
      <c r="W538" s="428"/>
    </row>
    <row r="539" spans="23:23" ht="15.75" customHeight="1" x14ac:dyDescent="0.25">
      <c r="W539" s="428"/>
    </row>
    <row r="540" spans="23:23" ht="15.75" customHeight="1" x14ac:dyDescent="0.25">
      <c r="W540" s="428"/>
    </row>
    <row r="541" spans="23:23" ht="15.75" customHeight="1" x14ac:dyDescent="0.25">
      <c r="W541" s="428"/>
    </row>
    <row r="542" spans="23:23" ht="15.75" customHeight="1" x14ac:dyDescent="0.25">
      <c r="W542" s="428"/>
    </row>
    <row r="543" spans="23:23" ht="15.75" customHeight="1" x14ac:dyDescent="0.25">
      <c r="W543" s="428"/>
    </row>
    <row r="544" spans="23:23" ht="15.75" customHeight="1" x14ac:dyDescent="0.25">
      <c r="W544" s="428"/>
    </row>
    <row r="545" spans="23:23" ht="15.75" customHeight="1" x14ac:dyDescent="0.25">
      <c r="W545" s="428"/>
    </row>
    <row r="546" spans="23:23" ht="15.75" customHeight="1" x14ac:dyDescent="0.25">
      <c r="W546" s="428"/>
    </row>
    <row r="547" spans="23:23" ht="15.75" customHeight="1" x14ac:dyDescent="0.25">
      <c r="W547" s="428"/>
    </row>
    <row r="548" spans="23:23" ht="15.75" customHeight="1" x14ac:dyDescent="0.25">
      <c r="W548" s="428"/>
    </row>
    <row r="549" spans="23:23" ht="15.75" customHeight="1" x14ac:dyDescent="0.25">
      <c r="W549" s="428"/>
    </row>
    <row r="550" spans="23:23" ht="15.75" customHeight="1" x14ac:dyDescent="0.25">
      <c r="W550" s="428"/>
    </row>
    <row r="551" spans="23:23" ht="15.75" customHeight="1" x14ac:dyDescent="0.25">
      <c r="W551" s="428"/>
    </row>
    <row r="552" spans="23:23" ht="15.75" customHeight="1" x14ac:dyDescent="0.25">
      <c r="W552" s="428"/>
    </row>
    <row r="553" spans="23:23" ht="15.75" customHeight="1" x14ac:dyDescent="0.25">
      <c r="W553" s="428"/>
    </row>
    <row r="554" spans="23:23" ht="15.75" customHeight="1" x14ac:dyDescent="0.25">
      <c r="W554" s="428"/>
    </row>
    <row r="555" spans="23:23" ht="15.75" customHeight="1" x14ac:dyDescent="0.25">
      <c r="W555" s="428"/>
    </row>
    <row r="556" spans="23:23" ht="15.75" customHeight="1" x14ac:dyDescent="0.25">
      <c r="W556" s="428"/>
    </row>
    <row r="557" spans="23:23" ht="15.75" customHeight="1" x14ac:dyDescent="0.25">
      <c r="W557" s="428"/>
    </row>
    <row r="558" spans="23:23" ht="15.75" customHeight="1" x14ac:dyDescent="0.25">
      <c r="W558" s="428"/>
    </row>
    <row r="559" spans="23:23" ht="15.75" customHeight="1" x14ac:dyDescent="0.25">
      <c r="W559" s="428"/>
    </row>
    <row r="560" spans="23:23" ht="15.75" customHeight="1" x14ac:dyDescent="0.25">
      <c r="W560" s="428"/>
    </row>
    <row r="561" spans="23:23" ht="15.75" customHeight="1" x14ac:dyDescent="0.25">
      <c r="W561" s="428"/>
    </row>
    <row r="562" spans="23:23" ht="15.75" customHeight="1" x14ac:dyDescent="0.25">
      <c r="W562" s="428"/>
    </row>
    <row r="563" spans="23:23" ht="15.75" customHeight="1" x14ac:dyDescent="0.25">
      <c r="W563" s="428"/>
    </row>
    <row r="564" spans="23:23" ht="15.75" customHeight="1" x14ac:dyDescent="0.25">
      <c r="W564" s="428"/>
    </row>
    <row r="565" spans="23:23" ht="15.75" customHeight="1" x14ac:dyDescent="0.25">
      <c r="W565" s="428"/>
    </row>
    <row r="566" spans="23:23" ht="15.75" customHeight="1" x14ac:dyDescent="0.25">
      <c r="W566" s="428"/>
    </row>
    <row r="567" spans="23:23" ht="15.75" customHeight="1" x14ac:dyDescent="0.25">
      <c r="W567" s="428"/>
    </row>
    <row r="568" spans="23:23" ht="15.75" customHeight="1" x14ac:dyDescent="0.25">
      <c r="W568" s="428"/>
    </row>
    <row r="569" spans="23:23" ht="15.75" customHeight="1" x14ac:dyDescent="0.25">
      <c r="W569" s="428"/>
    </row>
    <row r="570" spans="23:23" ht="15.75" customHeight="1" x14ac:dyDescent="0.25">
      <c r="W570" s="428"/>
    </row>
    <row r="571" spans="23:23" ht="15.75" customHeight="1" x14ac:dyDescent="0.25">
      <c r="W571" s="428"/>
    </row>
    <row r="572" spans="23:23" ht="15.75" customHeight="1" x14ac:dyDescent="0.25">
      <c r="W572" s="428"/>
    </row>
    <row r="573" spans="23:23" ht="15.75" customHeight="1" x14ac:dyDescent="0.25">
      <c r="W573" s="428"/>
    </row>
    <row r="574" spans="23:23" ht="15.75" customHeight="1" x14ac:dyDescent="0.25">
      <c r="W574" s="428"/>
    </row>
    <row r="575" spans="23:23" ht="15.75" customHeight="1" x14ac:dyDescent="0.25">
      <c r="W575" s="428"/>
    </row>
    <row r="576" spans="23:23" ht="15.75" customHeight="1" x14ac:dyDescent="0.25">
      <c r="W576" s="428"/>
    </row>
    <row r="577" spans="23:23" ht="15.75" customHeight="1" x14ac:dyDescent="0.25">
      <c r="W577" s="428"/>
    </row>
    <row r="578" spans="23:23" ht="15.75" customHeight="1" x14ac:dyDescent="0.25">
      <c r="W578" s="428"/>
    </row>
    <row r="579" spans="23:23" ht="15.75" customHeight="1" x14ac:dyDescent="0.25">
      <c r="W579" s="428"/>
    </row>
    <row r="580" spans="23:23" ht="15.75" customHeight="1" x14ac:dyDescent="0.25">
      <c r="W580" s="428"/>
    </row>
    <row r="581" spans="23:23" ht="15.75" customHeight="1" x14ac:dyDescent="0.25">
      <c r="W581" s="428"/>
    </row>
    <row r="582" spans="23:23" ht="15.75" customHeight="1" x14ac:dyDescent="0.25">
      <c r="W582" s="428"/>
    </row>
    <row r="583" spans="23:23" ht="15.75" customHeight="1" x14ac:dyDescent="0.25">
      <c r="W583" s="428"/>
    </row>
    <row r="584" spans="23:23" ht="15.75" customHeight="1" x14ac:dyDescent="0.25">
      <c r="W584" s="428"/>
    </row>
    <row r="585" spans="23:23" ht="15.75" customHeight="1" x14ac:dyDescent="0.25">
      <c r="W585" s="428"/>
    </row>
    <row r="586" spans="23:23" ht="15.75" customHeight="1" x14ac:dyDescent="0.25">
      <c r="W586" s="428"/>
    </row>
    <row r="587" spans="23:23" ht="15.75" customHeight="1" x14ac:dyDescent="0.25">
      <c r="W587" s="428"/>
    </row>
    <row r="588" spans="23:23" ht="15.75" customHeight="1" x14ac:dyDescent="0.25">
      <c r="W588" s="428"/>
    </row>
    <row r="589" spans="23:23" ht="15.75" customHeight="1" x14ac:dyDescent="0.25">
      <c r="W589" s="428"/>
    </row>
    <row r="590" spans="23:23" ht="15.75" customHeight="1" x14ac:dyDescent="0.25">
      <c r="W590" s="428"/>
    </row>
    <row r="591" spans="23:23" ht="15.75" customHeight="1" x14ac:dyDescent="0.25">
      <c r="W591" s="428"/>
    </row>
    <row r="592" spans="23:23" ht="15.75" customHeight="1" x14ac:dyDescent="0.25">
      <c r="W592" s="428"/>
    </row>
    <row r="593" spans="23:23" ht="15.75" customHeight="1" x14ac:dyDescent="0.25">
      <c r="W593" s="428"/>
    </row>
    <row r="594" spans="23:23" ht="15.75" customHeight="1" x14ac:dyDescent="0.25">
      <c r="W594" s="428"/>
    </row>
    <row r="595" spans="23:23" ht="15.75" customHeight="1" x14ac:dyDescent="0.25">
      <c r="W595" s="428"/>
    </row>
    <row r="596" spans="23:23" ht="15.75" customHeight="1" x14ac:dyDescent="0.25">
      <c r="W596" s="428"/>
    </row>
    <row r="597" spans="23:23" ht="15.75" customHeight="1" x14ac:dyDescent="0.25">
      <c r="W597" s="428"/>
    </row>
    <row r="598" spans="23:23" ht="15.75" customHeight="1" x14ac:dyDescent="0.25">
      <c r="W598" s="428"/>
    </row>
    <row r="599" spans="23:23" ht="15.75" customHeight="1" x14ac:dyDescent="0.25">
      <c r="W599" s="428"/>
    </row>
    <row r="600" spans="23:23" ht="15.75" customHeight="1" x14ac:dyDescent="0.25">
      <c r="W600" s="428"/>
    </row>
    <row r="601" spans="23:23" ht="15.75" customHeight="1" x14ac:dyDescent="0.25">
      <c r="W601" s="428"/>
    </row>
    <row r="602" spans="23:23" ht="15.75" customHeight="1" x14ac:dyDescent="0.25">
      <c r="W602" s="428"/>
    </row>
    <row r="603" spans="23:23" ht="15.75" customHeight="1" x14ac:dyDescent="0.25">
      <c r="W603" s="428"/>
    </row>
    <row r="604" spans="23:23" ht="15.75" customHeight="1" x14ac:dyDescent="0.25">
      <c r="W604" s="428"/>
    </row>
    <row r="605" spans="23:23" ht="15.75" customHeight="1" x14ac:dyDescent="0.25">
      <c r="W605" s="428"/>
    </row>
    <row r="606" spans="23:23" ht="15.75" customHeight="1" x14ac:dyDescent="0.25">
      <c r="W606" s="428"/>
    </row>
    <row r="607" spans="23:23" ht="15.75" customHeight="1" x14ac:dyDescent="0.25">
      <c r="W607" s="428"/>
    </row>
    <row r="608" spans="23:23" ht="15.75" customHeight="1" x14ac:dyDescent="0.25">
      <c r="W608" s="428"/>
    </row>
    <row r="609" spans="23:23" ht="15.75" customHeight="1" x14ac:dyDescent="0.25">
      <c r="W609" s="428"/>
    </row>
    <row r="610" spans="23:23" ht="15.75" customHeight="1" x14ac:dyDescent="0.25">
      <c r="W610" s="428"/>
    </row>
    <row r="611" spans="23:23" ht="15.75" customHeight="1" x14ac:dyDescent="0.25">
      <c r="W611" s="428"/>
    </row>
    <row r="612" spans="23:23" ht="15.75" customHeight="1" x14ac:dyDescent="0.25">
      <c r="W612" s="428"/>
    </row>
    <row r="613" spans="23:23" ht="15.75" customHeight="1" x14ac:dyDescent="0.25">
      <c r="W613" s="428"/>
    </row>
    <row r="614" spans="23:23" ht="15.75" customHeight="1" x14ac:dyDescent="0.25">
      <c r="W614" s="428"/>
    </row>
    <row r="615" spans="23:23" ht="15.75" customHeight="1" x14ac:dyDescent="0.25">
      <c r="W615" s="428"/>
    </row>
    <row r="616" spans="23:23" ht="15.75" customHeight="1" x14ac:dyDescent="0.25">
      <c r="W616" s="428"/>
    </row>
    <row r="617" spans="23:23" ht="15.75" customHeight="1" x14ac:dyDescent="0.25">
      <c r="W617" s="428"/>
    </row>
    <row r="618" spans="23:23" ht="15.75" customHeight="1" x14ac:dyDescent="0.25">
      <c r="W618" s="428"/>
    </row>
    <row r="619" spans="23:23" ht="15.75" customHeight="1" x14ac:dyDescent="0.25">
      <c r="W619" s="428"/>
    </row>
    <row r="620" spans="23:23" ht="15.75" customHeight="1" x14ac:dyDescent="0.25">
      <c r="W620" s="428"/>
    </row>
    <row r="621" spans="23:23" ht="15.75" customHeight="1" x14ac:dyDescent="0.25">
      <c r="W621" s="428"/>
    </row>
    <row r="622" spans="23:23" ht="15.75" customHeight="1" x14ac:dyDescent="0.25">
      <c r="W622" s="428"/>
    </row>
    <row r="623" spans="23:23" ht="15.75" customHeight="1" x14ac:dyDescent="0.25">
      <c r="W623" s="428"/>
    </row>
    <row r="624" spans="23:23" ht="15.75" customHeight="1" x14ac:dyDescent="0.25">
      <c r="W624" s="428"/>
    </row>
    <row r="625" spans="23:23" ht="15.75" customHeight="1" x14ac:dyDescent="0.25">
      <c r="W625" s="428"/>
    </row>
    <row r="626" spans="23:23" ht="15.75" customHeight="1" x14ac:dyDescent="0.25">
      <c r="W626" s="428"/>
    </row>
    <row r="627" spans="23:23" ht="15.75" customHeight="1" x14ac:dyDescent="0.25">
      <c r="W627" s="428"/>
    </row>
    <row r="628" spans="23:23" ht="15.75" customHeight="1" x14ac:dyDescent="0.25">
      <c r="W628" s="428"/>
    </row>
    <row r="629" spans="23:23" ht="15.75" customHeight="1" x14ac:dyDescent="0.25">
      <c r="W629" s="428"/>
    </row>
    <row r="630" spans="23:23" ht="15.75" customHeight="1" x14ac:dyDescent="0.25">
      <c r="W630" s="428"/>
    </row>
    <row r="631" spans="23:23" ht="15.75" customHeight="1" x14ac:dyDescent="0.25">
      <c r="W631" s="428"/>
    </row>
    <row r="632" spans="23:23" ht="15.75" customHeight="1" x14ac:dyDescent="0.25">
      <c r="W632" s="428"/>
    </row>
    <row r="633" spans="23:23" ht="15.75" customHeight="1" x14ac:dyDescent="0.25">
      <c r="W633" s="428"/>
    </row>
    <row r="634" spans="23:23" ht="15.75" customHeight="1" x14ac:dyDescent="0.25">
      <c r="W634" s="428"/>
    </row>
    <row r="635" spans="23:23" ht="15.75" customHeight="1" x14ac:dyDescent="0.25">
      <c r="W635" s="428"/>
    </row>
    <row r="636" spans="23:23" ht="15.75" customHeight="1" x14ac:dyDescent="0.25">
      <c r="W636" s="428"/>
    </row>
    <row r="637" spans="23:23" ht="15.75" customHeight="1" x14ac:dyDescent="0.25">
      <c r="W637" s="428"/>
    </row>
    <row r="638" spans="23:23" ht="15.75" customHeight="1" x14ac:dyDescent="0.25">
      <c r="W638" s="428"/>
    </row>
    <row r="639" spans="23:23" ht="15.75" customHeight="1" x14ac:dyDescent="0.25">
      <c r="W639" s="428"/>
    </row>
    <row r="640" spans="23:23" ht="15.75" customHeight="1" x14ac:dyDescent="0.25">
      <c r="W640" s="428"/>
    </row>
    <row r="641" spans="23:23" ht="15.75" customHeight="1" x14ac:dyDescent="0.25">
      <c r="W641" s="428"/>
    </row>
    <row r="642" spans="23:23" ht="15.75" customHeight="1" x14ac:dyDescent="0.25">
      <c r="W642" s="428"/>
    </row>
    <row r="643" spans="23:23" ht="15.75" customHeight="1" x14ac:dyDescent="0.25">
      <c r="W643" s="428"/>
    </row>
    <row r="644" spans="23:23" ht="15.75" customHeight="1" x14ac:dyDescent="0.25">
      <c r="W644" s="428"/>
    </row>
    <row r="645" spans="23:23" ht="15.75" customHeight="1" x14ac:dyDescent="0.25">
      <c r="W645" s="428"/>
    </row>
    <row r="646" spans="23:23" ht="15.75" customHeight="1" x14ac:dyDescent="0.25">
      <c r="W646" s="428"/>
    </row>
    <row r="647" spans="23:23" ht="15.75" customHeight="1" x14ac:dyDescent="0.25">
      <c r="W647" s="428"/>
    </row>
    <row r="648" spans="23:23" ht="15.75" customHeight="1" x14ac:dyDescent="0.25">
      <c r="W648" s="428"/>
    </row>
    <row r="649" spans="23:23" ht="15.75" customHeight="1" x14ac:dyDescent="0.25">
      <c r="W649" s="428"/>
    </row>
    <row r="650" spans="23:23" ht="15.75" customHeight="1" x14ac:dyDescent="0.25">
      <c r="W650" s="428"/>
    </row>
    <row r="651" spans="23:23" ht="15.75" customHeight="1" x14ac:dyDescent="0.25">
      <c r="W651" s="428"/>
    </row>
    <row r="652" spans="23:23" ht="15.75" customHeight="1" x14ac:dyDescent="0.25">
      <c r="W652" s="428"/>
    </row>
    <row r="653" spans="23:23" ht="15.75" customHeight="1" x14ac:dyDescent="0.25">
      <c r="W653" s="428"/>
    </row>
    <row r="654" spans="23:23" ht="15.75" customHeight="1" x14ac:dyDescent="0.25">
      <c r="W654" s="428"/>
    </row>
    <row r="655" spans="23:23" ht="15.75" customHeight="1" x14ac:dyDescent="0.25">
      <c r="W655" s="428"/>
    </row>
    <row r="656" spans="23:23" ht="15.75" customHeight="1" x14ac:dyDescent="0.25">
      <c r="W656" s="428"/>
    </row>
    <row r="657" spans="23:23" ht="15.75" customHeight="1" x14ac:dyDescent="0.25">
      <c r="W657" s="428"/>
    </row>
    <row r="658" spans="23:23" ht="15.75" customHeight="1" x14ac:dyDescent="0.25">
      <c r="W658" s="428"/>
    </row>
    <row r="659" spans="23:23" ht="15.75" customHeight="1" x14ac:dyDescent="0.25">
      <c r="W659" s="428"/>
    </row>
    <row r="660" spans="23:23" ht="15.75" customHeight="1" x14ac:dyDescent="0.25">
      <c r="W660" s="428"/>
    </row>
    <row r="661" spans="23:23" ht="15.75" customHeight="1" x14ac:dyDescent="0.25">
      <c r="W661" s="428"/>
    </row>
    <row r="662" spans="23:23" ht="15.75" customHeight="1" x14ac:dyDescent="0.25">
      <c r="W662" s="428"/>
    </row>
    <row r="663" spans="23:23" ht="15.75" customHeight="1" x14ac:dyDescent="0.25">
      <c r="W663" s="428"/>
    </row>
    <row r="664" spans="23:23" ht="15.75" customHeight="1" x14ac:dyDescent="0.25">
      <c r="W664" s="428"/>
    </row>
    <row r="665" spans="23:23" ht="15.75" customHeight="1" x14ac:dyDescent="0.25">
      <c r="W665" s="428"/>
    </row>
    <row r="666" spans="23:23" ht="15.75" customHeight="1" x14ac:dyDescent="0.25">
      <c r="W666" s="428"/>
    </row>
    <row r="667" spans="23:23" ht="15.75" customHeight="1" x14ac:dyDescent="0.25">
      <c r="W667" s="428"/>
    </row>
    <row r="668" spans="23:23" ht="15.75" customHeight="1" x14ac:dyDescent="0.25">
      <c r="W668" s="428"/>
    </row>
    <row r="669" spans="23:23" ht="15.75" customHeight="1" x14ac:dyDescent="0.25">
      <c r="W669" s="428"/>
    </row>
    <row r="670" spans="23:23" ht="15.75" customHeight="1" x14ac:dyDescent="0.25">
      <c r="W670" s="428"/>
    </row>
    <row r="671" spans="23:23" ht="15.75" customHeight="1" x14ac:dyDescent="0.25">
      <c r="W671" s="428"/>
    </row>
    <row r="672" spans="23:23" ht="15.75" customHeight="1" x14ac:dyDescent="0.25">
      <c r="W672" s="428"/>
    </row>
    <row r="673" spans="23:23" ht="15.75" customHeight="1" x14ac:dyDescent="0.25">
      <c r="W673" s="428"/>
    </row>
    <row r="674" spans="23:23" ht="15.75" customHeight="1" x14ac:dyDescent="0.25">
      <c r="W674" s="428"/>
    </row>
    <row r="675" spans="23:23" ht="15.75" customHeight="1" x14ac:dyDescent="0.25">
      <c r="W675" s="428"/>
    </row>
    <row r="676" spans="23:23" ht="15.75" customHeight="1" x14ac:dyDescent="0.25">
      <c r="W676" s="428"/>
    </row>
    <row r="677" spans="23:23" ht="15.75" customHeight="1" x14ac:dyDescent="0.25">
      <c r="W677" s="428"/>
    </row>
    <row r="678" spans="23:23" ht="15.75" customHeight="1" x14ac:dyDescent="0.25">
      <c r="W678" s="428"/>
    </row>
    <row r="679" spans="23:23" ht="15.75" customHeight="1" x14ac:dyDescent="0.25">
      <c r="W679" s="428"/>
    </row>
    <row r="680" spans="23:23" ht="15.75" customHeight="1" x14ac:dyDescent="0.25">
      <c r="W680" s="428"/>
    </row>
    <row r="681" spans="23:23" ht="15.75" customHeight="1" x14ac:dyDescent="0.25">
      <c r="W681" s="428"/>
    </row>
    <row r="682" spans="23:23" ht="15.75" customHeight="1" x14ac:dyDescent="0.25">
      <c r="W682" s="428"/>
    </row>
    <row r="683" spans="23:23" ht="15.75" customHeight="1" x14ac:dyDescent="0.25">
      <c r="W683" s="428"/>
    </row>
    <row r="684" spans="23:23" ht="15.75" customHeight="1" x14ac:dyDescent="0.25">
      <c r="W684" s="428"/>
    </row>
    <row r="685" spans="23:23" ht="15.75" customHeight="1" x14ac:dyDescent="0.25">
      <c r="W685" s="428"/>
    </row>
    <row r="686" spans="23:23" ht="15.75" customHeight="1" x14ac:dyDescent="0.25">
      <c r="W686" s="428"/>
    </row>
    <row r="687" spans="23:23" ht="15.75" customHeight="1" x14ac:dyDescent="0.25">
      <c r="W687" s="428"/>
    </row>
    <row r="688" spans="23:23" ht="15.75" customHeight="1" x14ac:dyDescent="0.25">
      <c r="W688" s="428"/>
    </row>
    <row r="689" spans="23:23" ht="15.75" customHeight="1" x14ac:dyDescent="0.25">
      <c r="W689" s="428"/>
    </row>
    <row r="690" spans="23:23" ht="15.75" customHeight="1" x14ac:dyDescent="0.25">
      <c r="W690" s="428"/>
    </row>
    <row r="691" spans="23:23" ht="15.75" customHeight="1" x14ac:dyDescent="0.25">
      <c r="W691" s="428"/>
    </row>
    <row r="692" spans="23:23" ht="15.75" customHeight="1" x14ac:dyDescent="0.25">
      <c r="W692" s="428"/>
    </row>
    <row r="693" spans="23:23" ht="15.75" customHeight="1" x14ac:dyDescent="0.25">
      <c r="W693" s="428"/>
    </row>
    <row r="694" spans="23:23" ht="15.75" customHeight="1" x14ac:dyDescent="0.25">
      <c r="W694" s="428"/>
    </row>
    <row r="695" spans="23:23" ht="15.75" customHeight="1" x14ac:dyDescent="0.25">
      <c r="W695" s="428"/>
    </row>
    <row r="696" spans="23:23" ht="15.75" customHeight="1" x14ac:dyDescent="0.25">
      <c r="W696" s="428"/>
    </row>
    <row r="697" spans="23:23" ht="15.75" customHeight="1" x14ac:dyDescent="0.25">
      <c r="W697" s="428"/>
    </row>
    <row r="698" spans="23:23" ht="15.75" customHeight="1" x14ac:dyDescent="0.25">
      <c r="W698" s="428"/>
    </row>
    <row r="699" spans="23:23" ht="15.75" customHeight="1" x14ac:dyDescent="0.25">
      <c r="W699" s="428"/>
    </row>
    <row r="700" spans="23:23" ht="15.75" customHeight="1" x14ac:dyDescent="0.25">
      <c r="W700" s="428"/>
    </row>
    <row r="701" spans="23:23" ht="15.75" customHeight="1" x14ac:dyDescent="0.25">
      <c r="W701" s="428"/>
    </row>
    <row r="702" spans="23:23" ht="15.75" customHeight="1" x14ac:dyDescent="0.25">
      <c r="W702" s="428"/>
    </row>
    <row r="703" spans="23:23" ht="15.75" customHeight="1" x14ac:dyDescent="0.25">
      <c r="W703" s="428"/>
    </row>
    <row r="704" spans="23:23" ht="15.75" customHeight="1" x14ac:dyDescent="0.25">
      <c r="W704" s="428"/>
    </row>
    <row r="705" spans="23:23" ht="15.75" customHeight="1" x14ac:dyDescent="0.25">
      <c r="W705" s="428"/>
    </row>
    <row r="706" spans="23:23" ht="15.75" customHeight="1" x14ac:dyDescent="0.25">
      <c r="W706" s="428"/>
    </row>
    <row r="707" spans="23:23" ht="15.75" customHeight="1" x14ac:dyDescent="0.25">
      <c r="W707" s="428"/>
    </row>
    <row r="708" spans="23:23" ht="15.75" customHeight="1" x14ac:dyDescent="0.25">
      <c r="W708" s="428"/>
    </row>
    <row r="709" spans="23:23" ht="15.75" customHeight="1" x14ac:dyDescent="0.25">
      <c r="W709" s="428"/>
    </row>
    <row r="710" spans="23:23" ht="15.75" customHeight="1" x14ac:dyDescent="0.25">
      <c r="W710" s="428"/>
    </row>
    <row r="711" spans="23:23" ht="15.75" customHeight="1" x14ac:dyDescent="0.25">
      <c r="W711" s="428"/>
    </row>
    <row r="712" spans="23:23" ht="15.75" customHeight="1" x14ac:dyDescent="0.25">
      <c r="W712" s="428"/>
    </row>
    <row r="713" spans="23:23" ht="15.75" customHeight="1" x14ac:dyDescent="0.25">
      <c r="W713" s="428"/>
    </row>
    <row r="714" spans="23:23" ht="15.75" customHeight="1" x14ac:dyDescent="0.25">
      <c r="W714" s="428"/>
    </row>
    <row r="715" spans="23:23" ht="15.75" customHeight="1" x14ac:dyDescent="0.25">
      <c r="W715" s="428"/>
    </row>
    <row r="716" spans="23:23" ht="15.75" customHeight="1" x14ac:dyDescent="0.25">
      <c r="W716" s="428"/>
    </row>
    <row r="717" spans="23:23" ht="15.75" customHeight="1" x14ac:dyDescent="0.25">
      <c r="W717" s="428"/>
    </row>
    <row r="718" spans="23:23" ht="15.75" customHeight="1" x14ac:dyDescent="0.25">
      <c r="W718" s="428"/>
    </row>
    <row r="719" spans="23:23" ht="15.75" customHeight="1" x14ac:dyDescent="0.25">
      <c r="W719" s="428"/>
    </row>
    <row r="720" spans="23:23" ht="15.75" customHeight="1" x14ac:dyDescent="0.25">
      <c r="W720" s="428"/>
    </row>
    <row r="721" spans="23:23" ht="15.75" customHeight="1" x14ac:dyDescent="0.25">
      <c r="W721" s="428"/>
    </row>
    <row r="722" spans="23:23" ht="15.75" customHeight="1" x14ac:dyDescent="0.25">
      <c r="W722" s="428"/>
    </row>
    <row r="723" spans="23:23" ht="15.75" customHeight="1" x14ac:dyDescent="0.25">
      <c r="W723" s="428"/>
    </row>
    <row r="724" spans="23:23" ht="15.75" customHeight="1" x14ac:dyDescent="0.25">
      <c r="W724" s="428"/>
    </row>
    <row r="725" spans="23:23" ht="15.75" customHeight="1" x14ac:dyDescent="0.25">
      <c r="W725" s="428"/>
    </row>
    <row r="726" spans="23:23" ht="15.75" customHeight="1" x14ac:dyDescent="0.25">
      <c r="W726" s="428"/>
    </row>
    <row r="727" spans="23:23" ht="15.75" customHeight="1" x14ac:dyDescent="0.25">
      <c r="W727" s="428"/>
    </row>
    <row r="728" spans="23:23" ht="15.75" customHeight="1" x14ac:dyDescent="0.25">
      <c r="W728" s="428"/>
    </row>
    <row r="729" spans="23:23" ht="15.75" customHeight="1" x14ac:dyDescent="0.25">
      <c r="W729" s="428"/>
    </row>
    <row r="730" spans="23:23" ht="15.75" customHeight="1" x14ac:dyDescent="0.25">
      <c r="W730" s="428"/>
    </row>
    <row r="731" spans="23:23" ht="15.75" customHeight="1" x14ac:dyDescent="0.25">
      <c r="W731" s="428"/>
    </row>
    <row r="732" spans="23:23" ht="15.75" customHeight="1" x14ac:dyDescent="0.25">
      <c r="W732" s="428"/>
    </row>
    <row r="733" spans="23:23" ht="15.75" customHeight="1" x14ac:dyDescent="0.25">
      <c r="W733" s="428"/>
    </row>
    <row r="734" spans="23:23" ht="15.75" customHeight="1" x14ac:dyDescent="0.25">
      <c r="W734" s="428"/>
    </row>
    <row r="735" spans="23:23" ht="15.75" customHeight="1" x14ac:dyDescent="0.25">
      <c r="W735" s="428"/>
    </row>
    <row r="736" spans="23:23" ht="15.75" customHeight="1" x14ac:dyDescent="0.25">
      <c r="W736" s="428"/>
    </row>
    <row r="737" spans="23:23" ht="15.75" customHeight="1" x14ac:dyDescent="0.25">
      <c r="W737" s="428"/>
    </row>
    <row r="738" spans="23:23" ht="15.75" customHeight="1" x14ac:dyDescent="0.25">
      <c r="W738" s="428"/>
    </row>
    <row r="739" spans="23:23" ht="15.75" customHeight="1" x14ac:dyDescent="0.25">
      <c r="W739" s="428"/>
    </row>
    <row r="740" spans="23:23" ht="15.75" customHeight="1" x14ac:dyDescent="0.25">
      <c r="W740" s="428"/>
    </row>
    <row r="741" spans="23:23" ht="15.75" customHeight="1" x14ac:dyDescent="0.25">
      <c r="W741" s="428"/>
    </row>
    <row r="742" spans="23:23" ht="15.75" customHeight="1" x14ac:dyDescent="0.25">
      <c r="W742" s="428"/>
    </row>
    <row r="743" spans="23:23" ht="15.75" customHeight="1" x14ac:dyDescent="0.25">
      <c r="W743" s="428"/>
    </row>
    <row r="744" spans="23:23" ht="15.75" customHeight="1" x14ac:dyDescent="0.25">
      <c r="W744" s="428"/>
    </row>
    <row r="745" spans="23:23" ht="15.75" customHeight="1" x14ac:dyDescent="0.25">
      <c r="W745" s="428"/>
    </row>
    <row r="746" spans="23:23" ht="15.75" customHeight="1" x14ac:dyDescent="0.25">
      <c r="W746" s="428"/>
    </row>
    <row r="747" spans="23:23" ht="15.75" customHeight="1" x14ac:dyDescent="0.25">
      <c r="W747" s="428"/>
    </row>
    <row r="748" spans="23:23" ht="15.75" customHeight="1" x14ac:dyDescent="0.25">
      <c r="W748" s="428"/>
    </row>
    <row r="749" spans="23:23" ht="15.75" customHeight="1" x14ac:dyDescent="0.25">
      <c r="W749" s="428"/>
    </row>
    <row r="750" spans="23:23" ht="15.75" customHeight="1" x14ac:dyDescent="0.25">
      <c r="W750" s="428"/>
    </row>
    <row r="751" spans="23:23" ht="15.75" customHeight="1" x14ac:dyDescent="0.25">
      <c r="W751" s="428"/>
    </row>
    <row r="752" spans="23:23" ht="15.75" customHeight="1" x14ac:dyDescent="0.25">
      <c r="W752" s="428"/>
    </row>
    <row r="753" spans="23:23" ht="15.75" customHeight="1" x14ac:dyDescent="0.25">
      <c r="W753" s="428"/>
    </row>
    <row r="754" spans="23:23" ht="15.75" customHeight="1" x14ac:dyDescent="0.25">
      <c r="W754" s="428"/>
    </row>
    <row r="755" spans="23:23" ht="15.75" customHeight="1" x14ac:dyDescent="0.25">
      <c r="W755" s="428"/>
    </row>
    <row r="756" spans="23:23" ht="15.75" customHeight="1" x14ac:dyDescent="0.25">
      <c r="W756" s="428"/>
    </row>
    <row r="757" spans="23:23" ht="15.75" customHeight="1" x14ac:dyDescent="0.25">
      <c r="W757" s="428"/>
    </row>
    <row r="758" spans="23:23" ht="15.75" customHeight="1" x14ac:dyDescent="0.25">
      <c r="W758" s="428"/>
    </row>
    <row r="759" spans="23:23" ht="15.75" customHeight="1" x14ac:dyDescent="0.25">
      <c r="W759" s="428"/>
    </row>
    <row r="760" spans="23:23" ht="15.75" customHeight="1" x14ac:dyDescent="0.25">
      <c r="W760" s="428"/>
    </row>
    <row r="761" spans="23:23" ht="15.75" customHeight="1" x14ac:dyDescent="0.25">
      <c r="W761" s="428"/>
    </row>
    <row r="762" spans="23:23" ht="15.75" customHeight="1" x14ac:dyDescent="0.25">
      <c r="W762" s="428"/>
    </row>
    <row r="763" spans="23:23" ht="15.75" customHeight="1" x14ac:dyDescent="0.25">
      <c r="W763" s="428"/>
    </row>
    <row r="764" spans="23:23" ht="15.75" customHeight="1" x14ac:dyDescent="0.25">
      <c r="W764" s="428"/>
    </row>
    <row r="765" spans="23:23" ht="15.75" customHeight="1" x14ac:dyDescent="0.25">
      <c r="W765" s="428"/>
    </row>
    <row r="766" spans="23:23" ht="15.75" customHeight="1" x14ac:dyDescent="0.25">
      <c r="W766" s="428"/>
    </row>
    <row r="767" spans="23:23" ht="15.75" customHeight="1" x14ac:dyDescent="0.25">
      <c r="W767" s="428"/>
    </row>
    <row r="768" spans="23:23" ht="15.75" customHeight="1" x14ac:dyDescent="0.25">
      <c r="W768" s="428"/>
    </row>
    <row r="769" spans="23:23" ht="15.75" customHeight="1" x14ac:dyDescent="0.25">
      <c r="W769" s="428"/>
    </row>
    <row r="770" spans="23:23" ht="15.75" customHeight="1" x14ac:dyDescent="0.25">
      <c r="W770" s="428"/>
    </row>
    <row r="771" spans="23:23" ht="15.75" customHeight="1" x14ac:dyDescent="0.25">
      <c r="W771" s="428"/>
    </row>
    <row r="772" spans="23:23" ht="15.75" customHeight="1" x14ac:dyDescent="0.25">
      <c r="W772" s="428"/>
    </row>
    <row r="773" spans="23:23" ht="15.75" customHeight="1" x14ac:dyDescent="0.25">
      <c r="W773" s="428"/>
    </row>
    <row r="774" spans="23:23" ht="15.75" customHeight="1" x14ac:dyDescent="0.25">
      <c r="W774" s="428"/>
    </row>
    <row r="775" spans="23:23" ht="15.75" customHeight="1" x14ac:dyDescent="0.25">
      <c r="W775" s="428"/>
    </row>
    <row r="776" spans="23:23" ht="15.75" customHeight="1" x14ac:dyDescent="0.25">
      <c r="W776" s="428"/>
    </row>
    <row r="777" spans="23:23" ht="15.75" customHeight="1" x14ac:dyDescent="0.25">
      <c r="W777" s="428"/>
    </row>
    <row r="778" spans="23:23" ht="15.75" customHeight="1" x14ac:dyDescent="0.25">
      <c r="W778" s="428"/>
    </row>
    <row r="779" spans="23:23" ht="15.75" customHeight="1" x14ac:dyDescent="0.25">
      <c r="W779" s="428"/>
    </row>
    <row r="780" spans="23:23" ht="15.75" customHeight="1" x14ac:dyDescent="0.25">
      <c r="W780" s="428"/>
    </row>
    <row r="781" spans="23:23" ht="15.75" customHeight="1" x14ac:dyDescent="0.25">
      <c r="W781" s="428"/>
    </row>
    <row r="782" spans="23:23" ht="15.75" customHeight="1" x14ac:dyDescent="0.25">
      <c r="W782" s="428"/>
    </row>
    <row r="783" spans="23:23" ht="15.75" customHeight="1" x14ac:dyDescent="0.25">
      <c r="W783" s="428"/>
    </row>
    <row r="784" spans="23:23" ht="15.75" customHeight="1" x14ac:dyDescent="0.25">
      <c r="W784" s="428"/>
    </row>
    <row r="785" spans="23:23" ht="15.75" customHeight="1" x14ac:dyDescent="0.25">
      <c r="W785" s="428"/>
    </row>
    <row r="786" spans="23:23" ht="15.75" customHeight="1" x14ac:dyDescent="0.25">
      <c r="W786" s="428"/>
    </row>
    <row r="787" spans="23:23" ht="15.75" customHeight="1" x14ac:dyDescent="0.25">
      <c r="W787" s="428"/>
    </row>
    <row r="788" spans="23:23" ht="15.75" customHeight="1" x14ac:dyDescent="0.25">
      <c r="W788" s="428"/>
    </row>
    <row r="789" spans="23:23" ht="15.75" customHeight="1" x14ac:dyDescent="0.25">
      <c r="W789" s="428"/>
    </row>
    <row r="790" spans="23:23" ht="15.75" customHeight="1" x14ac:dyDescent="0.25">
      <c r="W790" s="428"/>
    </row>
    <row r="791" spans="23:23" ht="15.75" customHeight="1" x14ac:dyDescent="0.25">
      <c r="W791" s="428"/>
    </row>
    <row r="792" spans="23:23" ht="15.75" customHeight="1" x14ac:dyDescent="0.25">
      <c r="W792" s="428"/>
    </row>
    <row r="793" spans="23:23" ht="15.75" customHeight="1" x14ac:dyDescent="0.25">
      <c r="W793" s="428"/>
    </row>
    <row r="794" spans="23:23" ht="15.75" customHeight="1" x14ac:dyDescent="0.25">
      <c r="W794" s="428"/>
    </row>
    <row r="795" spans="23:23" ht="15.75" customHeight="1" x14ac:dyDescent="0.25">
      <c r="W795" s="428"/>
    </row>
    <row r="796" spans="23:23" ht="15.75" customHeight="1" x14ac:dyDescent="0.25">
      <c r="W796" s="428"/>
    </row>
    <row r="797" spans="23:23" ht="15.75" customHeight="1" x14ac:dyDescent="0.25">
      <c r="W797" s="428"/>
    </row>
    <row r="798" spans="23:23" ht="15.75" customHeight="1" x14ac:dyDescent="0.25">
      <c r="W798" s="428"/>
    </row>
    <row r="799" spans="23:23" ht="15.75" customHeight="1" x14ac:dyDescent="0.25">
      <c r="W799" s="428"/>
    </row>
    <row r="800" spans="23:23" ht="15.75" customHeight="1" x14ac:dyDescent="0.25">
      <c r="W800" s="428"/>
    </row>
    <row r="801" spans="23:23" ht="15.75" customHeight="1" x14ac:dyDescent="0.25">
      <c r="W801" s="428"/>
    </row>
    <row r="802" spans="23:23" ht="15.75" customHeight="1" x14ac:dyDescent="0.25">
      <c r="W802" s="428"/>
    </row>
    <row r="803" spans="23:23" ht="15.75" customHeight="1" x14ac:dyDescent="0.25">
      <c r="W803" s="428"/>
    </row>
    <row r="804" spans="23:23" ht="15.75" customHeight="1" x14ac:dyDescent="0.25">
      <c r="W804" s="428"/>
    </row>
    <row r="805" spans="23:23" ht="15.75" customHeight="1" x14ac:dyDescent="0.25">
      <c r="W805" s="428"/>
    </row>
    <row r="806" spans="23:23" ht="15.75" customHeight="1" x14ac:dyDescent="0.25">
      <c r="W806" s="428"/>
    </row>
    <row r="807" spans="23:23" ht="15.75" customHeight="1" x14ac:dyDescent="0.25">
      <c r="W807" s="428"/>
    </row>
    <row r="808" spans="23:23" ht="15.75" customHeight="1" x14ac:dyDescent="0.25">
      <c r="W808" s="428"/>
    </row>
    <row r="809" spans="23:23" ht="15.75" customHeight="1" x14ac:dyDescent="0.25">
      <c r="W809" s="428"/>
    </row>
    <row r="810" spans="23:23" ht="15.75" customHeight="1" x14ac:dyDescent="0.25">
      <c r="W810" s="428"/>
    </row>
    <row r="811" spans="23:23" ht="15.75" customHeight="1" x14ac:dyDescent="0.25">
      <c r="W811" s="428"/>
    </row>
    <row r="812" spans="23:23" ht="15.75" customHeight="1" x14ac:dyDescent="0.25">
      <c r="W812" s="428"/>
    </row>
    <row r="813" spans="23:23" ht="15.75" customHeight="1" x14ac:dyDescent="0.25">
      <c r="W813" s="428"/>
    </row>
    <row r="814" spans="23:23" ht="15.75" customHeight="1" x14ac:dyDescent="0.25">
      <c r="W814" s="428"/>
    </row>
    <row r="815" spans="23:23" ht="15.75" customHeight="1" x14ac:dyDescent="0.25">
      <c r="W815" s="428"/>
    </row>
    <row r="816" spans="23:23" ht="15.75" customHeight="1" x14ac:dyDescent="0.25">
      <c r="W816" s="428"/>
    </row>
    <row r="817" spans="23:23" ht="15.75" customHeight="1" x14ac:dyDescent="0.25">
      <c r="W817" s="428"/>
    </row>
    <row r="818" spans="23:23" ht="15.75" customHeight="1" x14ac:dyDescent="0.25">
      <c r="W818" s="428"/>
    </row>
    <row r="819" spans="23:23" ht="15.75" customHeight="1" x14ac:dyDescent="0.25">
      <c r="W819" s="428"/>
    </row>
    <row r="820" spans="23:23" ht="15.75" customHeight="1" x14ac:dyDescent="0.25">
      <c r="W820" s="428"/>
    </row>
    <row r="821" spans="23:23" ht="15.75" customHeight="1" x14ac:dyDescent="0.25">
      <c r="W821" s="428"/>
    </row>
    <row r="822" spans="23:23" ht="15.75" customHeight="1" x14ac:dyDescent="0.25">
      <c r="W822" s="428"/>
    </row>
    <row r="823" spans="23:23" ht="15.75" customHeight="1" x14ac:dyDescent="0.25">
      <c r="W823" s="428"/>
    </row>
    <row r="824" spans="23:23" ht="15.75" customHeight="1" x14ac:dyDescent="0.25">
      <c r="W824" s="428"/>
    </row>
    <row r="825" spans="23:23" ht="15.75" customHeight="1" x14ac:dyDescent="0.25">
      <c r="W825" s="428"/>
    </row>
    <row r="826" spans="23:23" ht="15.75" customHeight="1" x14ac:dyDescent="0.25">
      <c r="W826" s="428"/>
    </row>
    <row r="827" spans="23:23" ht="15.75" customHeight="1" x14ac:dyDescent="0.25">
      <c r="W827" s="428"/>
    </row>
    <row r="828" spans="23:23" ht="15.75" customHeight="1" x14ac:dyDescent="0.25">
      <c r="W828" s="428"/>
    </row>
    <row r="829" spans="23:23" ht="15.75" customHeight="1" x14ac:dyDescent="0.25">
      <c r="W829" s="428"/>
    </row>
    <row r="830" spans="23:23" ht="15.75" customHeight="1" x14ac:dyDescent="0.25">
      <c r="W830" s="428"/>
    </row>
    <row r="831" spans="23:23" ht="15.75" customHeight="1" x14ac:dyDescent="0.25">
      <c r="W831" s="428"/>
    </row>
    <row r="832" spans="23:23" ht="15.75" customHeight="1" x14ac:dyDescent="0.25">
      <c r="W832" s="428"/>
    </row>
    <row r="833" spans="23:23" ht="15.75" customHeight="1" x14ac:dyDescent="0.25">
      <c r="W833" s="428"/>
    </row>
    <row r="834" spans="23:23" ht="15.75" customHeight="1" x14ac:dyDescent="0.25">
      <c r="W834" s="428"/>
    </row>
    <row r="835" spans="23:23" ht="15.75" customHeight="1" x14ac:dyDescent="0.25">
      <c r="W835" s="428"/>
    </row>
    <row r="836" spans="23:23" ht="15.75" customHeight="1" x14ac:dyDescent="0.25">
      <c r="W836" s="428"/>
    </row>
    <row r="837" spans="23:23" ht="15.75" customHeight="1" x14ac:dyDescent="0.25">
      <c r="W837" s="428"/>
    </row>
    <row r="838" spans="23:23" ht="15.75" customHeight="1" x14ac:dyDescent="0.25">
      <c r="W838" s="428"/>
    </row>
    <row r="839" spans="23:23" ht="15.75" customHeight="1" x14ac:dyDescent="0.25">
      <c r="W839" s="428"/>
    </row>
    <row r="840" spans="23:23" ht="15.75" customHeight="1" x14ac:dyDescent="0.25">
      <c r="W840" s="428"/>
    </row>
    <row r="841" spans="23:23" ht="15.75" customHeight="1" x14ac:dyDescent="0.25">
      <c r="W841" s="428"/>
    </row>
    <row r="842" spans="23:23" ht="15.75" customHeight="1" x14ac:dyDescent="0.25">
      <c r="W842" s="428"/>
    </row>
    <row r="843" spans="23:23" ht="15.75" customHeight="1" x14ac:dyDescent="0.25">
      <c r="W843" s="428"/>
    </row>
    <row r="844" spans="23:23" ht="15.75" customHeight="1" x14ac:dyDescent="0.25">
      <c r="W844" s="428"/>
    </row>
    <row r="845" spans="23:23" ht="15.75" customHeight="1" x14ac:dyDescent="0.25">
      <c r="W845" s="428"/>
    </row>
    <row r="846" spans="23:23" ht="15.75" customHeight="1" x14ac:dyDescent="0.25">
      <c r="W846" s="428"/>
    </row>
    <row r="847" spans="23:23" ht="15.75" customHeight="1" x14ac:dyDescent="0.25">
      <c r="W847" s="428"/>
    </row>
    <row r="848" spans="23:23" ht="15.75" customHeight="1" x14ac:dyDescent="0.25">
      <c r="W848" s="428"/>
    </row>
    <row r="849" spans="23:23" ht="15.75" customHeight="1" x14ac:dyDescent="0.25">
      <c r="W849" s="428"/>
    </row>
    <row r="850" spans="23:23" ht="15.75" customHeight="1" x14ac:dyDescent="0.25">
      <c r="W850" s="428"/>
    </row>
    <row r="851" spans="23:23" ht="15.75" customHeight="1" x14ac:dyDescent="0.25">
      <c r="W851" s="428"/>
    </row>
    <row r="852" spans="23:23" ht="15.75" customHeight="1" x14ac:dyDescent="0.25">
      <c r="W852" s="428"/>
    </row>
    <row r="853" spans="23:23" ht="15.75" customHeight="1" x14ac:dyDescent="0.25">
      <c r="W853" s="428"/>
    </row>
    <row r="854" spans="23:23" ht="15.75" customHeight="1" x14ac:dyDescent="0.25">
      <c r="W854" s="428"/>
    </row>
    <row r="855" spans="23:23" ht="15.75" customHeight="1" x14ac:dyDescent="0.25">
      <c r="W855" s="428"/>
    </row>
    <row r="856" spans="23:23" ht="15.75" customHeight="1" x14ac:dyDescent="0.25">
      <c r="W856" s="428"/>
    </row>
    <row r="857" spans="23:23" ht="15.75" customHeight="1" x14ac:dyDescent="0.25">
      <c r="W857" s="428"/>
    </row>
    <row r="858" spans="23:23" ht="15.75" customHeight="1" x14ac:dyDescent="0.25">
      <c r="W858" s="428"/>
    </row>
    <row r="859" spans="23:23" ht="15.75" customHeight="1" x14ac:dyDescent="0.25">
      <c r="W859" s="428"/>
    </row>
    <row r="860" spans="23:23" ht="15.75" customHeight="1" x14ac:dyDescent="0.25">
      <c r="W860" s="428"/>
    </row>
    <row r="861" spans="23:23" ht="15.75" customHeight="1" x14ac:dyDescent="0.25">
      <c r="W861" s="428"/>
    </row>
    <row r="862" spans="23:23" ht="15.75" customHeight="1" x14ac:dyDescent="0.25">
      <c r="W862" s="428"/>
    </row>
    <row r="863" spans="23:23" ht="15.75" customHeight="1" x14ac:dyDescent="0.25">
      <c r="W863" s="428"/>
    </row>
    <row r="864" spans="23:23" ht="15.75" customHeight="1" x14ac:dyDescent="0.25">
      <c r="W864" s="428"/>
    </row>
    <row r="865" spans="23:23" ht="15.75" customHeight="1" x14ac:dyDescent="0.25">
      <c r="W865" s="428"/>
    </row>
    <row r="866" spans="23:23" ht="15.75" customHeight="1" x14ac:dyDescent="0.25">
      <c r="W866" s="428"/>
    </row>
    <row r="867" spans="23:23" ht="15.75" customHeight="1" x14ac:dyDescent="0.25">
      <c r="W867" s="428"/>
    </row>
    <row r="868" spans="23:23" ht="15.75" customHeight="1" x14ac:dyDescent="0.25">
      <c r="W868" s="428"/>
    </row>
    <row r="869" spans="23:23" ht="15.75" customHeight="1" x14ac:dyDescent="0.25">
      <c r="W869" s="428"/>
    </row>
    <row r="870" spans="23:23" ht="15.75" customHeight="1" x14ac:dyDescent="0.25">
      <c r="W870" s="428"/>
    </row>
    <row r="871" spans="23:23" ht="15.75" customHeight="1" x14ac:dyDescent="0.25">
      <c r="W871" s="428"/>
    </row>
    <row r="872" spans="23:23" ht="15.75" customHeight="1" x14ac:dyDescent="0.25">
      <c r="W872" s="428"/>
    </row>
    <row r="873" spans="23:23" ht="15.75" customHeight="1" x14ac:dyDescent="0.25">
      <c r="W873" s="428"/>
    </row>
    <row r="874" spans="23:23" ht="15.75" customHeight="1" x14ac:dyDescent="0.25">
      <c r="W874" s="428"/>
    </row>
    <row r="875" spans="23:23" ht="15.75" customHeight="1" x14ac:dyDescent="0.25">
      <c r="W875" s="428"/>
    </row>
    <row r="876" spans="23:23" ht="15.75" customHeight="1" x14ac:dyDescent="0.25">
      <c r="W876" s="428"/>
    </row>
    <row r="877" spans="23:23" ht="15.75" customHeight="1" x14ac:dyDescent="0.25">
      <c r="W877" s="428"/>
    </row>
    <row r="878" spans="23:23" ht="15.75" customHeight="1" x14ac:dyDescent="0.25">
      <c r="W878" s="428"/>
    </row>
    <row r="879" spans="23:23" ht="15.75" customHeight="1" x14ac:dyDescent="0.25">
      <c r="W879" s="428"/>
    </row>
    <row r="880" spans="23:23" ht="15.75" customHeight="1" x14ac:dyDescent="0.25">
      <c r="W880" s="428"/>
    </row>
    <row r="881" spans="23:23" ht="15.75" customHeight="1" x14ac:dyDescent="0.25">
      <c r="W881" s="428"/>
    </row>
    <row r="882" spans="23:23" ht="15.75" customHeight="1" x14ac:dyDescent="0.25">
      <c r="W882" s="428"/>
    </row>
    <row r="883" spans="23:23" ht="15.75" customHeight="1" x14ac:dyDescent="0.25">
      <c r="W883" s="428"/>
    </row>
    <row r="884" spans="23:23" ht="15.75" customHeight="1" x14ac:dyDescent="0.25">
      <c r="W884" s="428"/>
    </row>
    <row r="885" spans="23:23" ht="15.75" customHeight="1" x14ac:dyDescent="0.25">
      <c r="W885" s="428"/>
    </row>
    <row r="886" spans="23:23" ht="15.75" customHeight="1" x14ac:dyDescent="0.25">
      <c r="W886" s="428"/>
    </row>
    <row r="887" spans="23:23" ht="15.75" customHeight="1" x14ac:dyDescent="0.25">
      <c r="W887" s="428"/>
    </row>
    <row r="888" spans="23:23" ht="15.75" customHeight="1" x14ac:dyDescent="0.25">
      <c r="W888" s="428"/>
    </row>
    <row r="889" spans="23:23" ht="15.75" customHeight="1" x14ac:dyDescent="0.25">
      <c r="W889" s="428"/>
    </row>
    <row r="890" spans="23:23" ht="15.75" customHeight="1" x14ac:dyDescent="0.25">
      <c r="W890" s="428"/>
    </row>
    <row r="891" spans="23:23" ht="15.75" customHeight="1" x14ac:dyDescent="0.25">
      <c r="W891" s="428"/>
    </row>
    <row r="892" spans="23:23" ht="15.75" customHeight="1" x14ac:dyDescent="0.25">
      <c r="W892" s="428"/>
    </row>
    <row r="893" spans="23:23" ht="15.75" customHeight="1" x14ac:dyDescent="0.25">
      <c r="W893" s="428"/>
    </row>
    <row r="894" spans="23:23" ht="15.75" customHeight="1" x14ac:dyDescent="0.25">
      <c r="W894" s="428"/>
    </row>
    <row r="895" spans="23:23" ht="15.75" customHeight="1" x14ac:dyDescent="0.25">
      <c r="W895" s="428"/>
    </row>
    <row r="896" spans="23:23" ht="15.75" customHeight="1" x14ac:dyDescent="0.25">
      <c r="W896" s="428"/>
    </row>
    <row r="897" spans="23:23" ht="15.75" customHeight="1" x14ac:dyDescent="0.25">
      <c r="W897" s="428"/>
    </row>
    <row r="898" spans="23:23" ht="15.75" customHeight="1" x14ac:dyDescent="0.25">
      <c r="W898" s="428"/>
    </row>
    <row r="899" spans="23:23" ht="15.75" customHeight="1" x14ac:dyDescent="0.25">
      <c r="W899" s="428"/>
    </row>
    <row r="900" spans="23:23" ht="15.75" customHeight="1" x14ac:dyDescent="0.25">
      <c r="W900" s="428"/>
    </row>
    <row r="901" spans="23:23" ht="15.75" customHeight="1" x14ac:dyDescent="0.25">
      <c r="W901" s="428"/>
    </row>
    <row r="902" spans="23:23" ht="15.75" customHeight="1" x14ac:dyDescent="0.25">
      <c r="W902" s="428"/>
    </row>
    <row r="903" spans="23:23" ht="15.75" customHeight="1" x14ac:dyDescent="0.25">
      <c r="W903" s="428"/>
    </row>
    <row r="904" spans="23:23" ht="15.75" customHeight="1" x14ac:dyDescent="0.25">
      <c r="W904" s="428"/>
    </row>
    <row r="905" spans="23:23" ht="15.75" customHeight="1" x14ac:dyDescent="0.25">
      <c r="W905" s="428"/>
    </row>
    <row r="906" spans="23:23" ht="15.75" customHeight="1" x14ac:dyDescent="0.25">
      <c r="W906" s="428"/>
    </row>
    <row r="907" spans="23:23" ht="15.75" customHeight="1" x14ac:dyDescent="0.25">
      <c r="W907" s="428"/>
    </row>
    <row r="908" spans="23:23" ht="15.75" customHeight="1" x14ac:dyDescent="0.25">
      <c r="W908" s="428"/>
    </row>
    <row r="909" spans="23:23" ht="15.75" customHeight="1" x14ac:dyDescent="0.25">
      <c r="W909" s="428"/>
    </row>
    <row r="910" spans="23:23" ht="15.75" customHeight="1" x14ac:dyDescent="0.25">
      <c r="W910" s="428"/>
    </row>
    <row r="911" spans="23:23" ht="15.75" customHeight="1" x14ac:dyDescent="0.25">
      <c r="W911" s="428"/>
    </row>
    <row r="912" spans="23:23" ht="15.75" customHeight="1" x14ac:dyDescent="0.25">
      <c r="W912" s="428"/>
    </row>
    <row r="913" spans="23:23" ht="15.75" customHeight="1" x14ac:dyDescent="0.25">
      <c r="W913" s="428"/>
    </row>
    <row r="914" spans="23:23" ht="15.75" customHeight="1" x14ac:dyDescent="0.25">
      <c r="W914" s="428"/>
    </row>
    <row r="915" spans="23:23" ht="15.75" customHeight="1" x14ac:dyDescent="0.25">
      <c r="W915" s="428"/>
    </row>
    <row r="916" spans="23:23" ht="15.75" customHeight="1" x14ac:dyDescent="0.25">
      <c r="W916" s="428"/>
    </row>
    <row r="917" spans="23:23" ht="15.75" customHeight="1" x14ac:dyDescent="0.25">
      <c r="W917" s="428"/>
    </row>
    <row r="918" spans="23:23" ht="15.75" customHeight="1" x14ac:dyDescent="0.25">
      <c r="W918" s="428"/>
    </row>
    <row r="919" spans="23:23" ht="15.75" customHeight="1" x14ac:dyDescent="0.25">
      <c r="W919" s="428"/>
    </row>
    <row r="920" spans="23:23" ht="15.75" customHeight="1" x14ac:dyDescent="0.25">
      <c r="W920" s="428"/>
    </row>
    <row r="921" spans="23:23" ht="15.75" customHeight="1" x14ac:dyDescent="0.25">
      <c r="W921" s="428"/>
    </row>
    <row r="922" spans="23:23" ht="15.75" customHeight="1" x14ac:dyDescent="0.25">
      <c r="W922" s="428"/>
    </row>
    <row r="923" spans="23:23" ht="15.75" customHeight="1" x14ac:dyDescent="0.25">
      <c r="W923" s="428"/>
    </row>
    <row r="924" spans="23:23" ht="15.75" customHeight="1" x14ac:dyDescent="0.25">
      <c r="W924" s="428"/>
    </row>
    <row r="925" spans="23:23" ht="15.75" customHeight="1" x14ac:dyDescent="0.25">
      <c r="W925" s="428"/>
    </row>
    <row r="926" spans="23:23" ht="15.75" customHeight="1" x14ac:dyDescent="0.25">
      <c r="W926" s="428"/>
    </row>
    <row r="927" spans="23:23" ht="15.75" customHeight="1" x14ac:dyDescent="0.25">
      <c r="W927" s="428"/>
    </row>
    <row r="928" spans="23:23" ht="15.75" customHeight="1" x14ac:dyDescent="0.25">
      <c r="W928" s="428"/>
    </row>
    <row r="929" spans="23:23" ht="15.75" customHeight="1" x14ac:dyDescent="0.25">
      <c r="W929" s="428"/>
    </row>
    <row r="930" spans="23:23" ht="15.75" customHeight="1" x14ac:dyDescent="0.25">
      <c r="W930" s="428"/>
    </row>
    <row r="931" spans="23:23" ht="15.75" customHeight="1" x14ac:dyDescent="0.25">
      <c r="W931" s="428"/>
    </row>
    <row r="932" spans="23:23" ht="15.75" customHeight="1" x14ac:dyDescent="0.25">
      <c r="W932" s="428"/>
    </row>
    <row r="933" spans="23:23" ht="15.75" customHeight="1" x14ac:dyDescent="0.25">
      <c r="W933" s="428"/>
    </row>
    <row r="934" spans="23:23" ht="15.75" customHeight="1" x14ac:dyDescent="0.25">
      <c r="W934" s="428"/>
    </row>
    <row r="935" spans="23:23" ht="15.75" customHeight="1" x14ac:dyDescent="0.25">
      <c r="W935" s="428"/>
    </row>
    <row r="936" spans="23:23" ht="15.75" customHeight="1" x14ac:dyDescent="0.25">
      <c r="W936" s="428"/>
    </row>
    <row r="937" spans="23:23" ht="15.75" customHeight="1" x14ac:dyDescent="0.25">
      <c r="W937" s="428"/>
    </row>
    <row r="938" spans="23:23" ht="15.75" customHeight="1" x14ac:dyDescent="0.25">
      <c r="W938" s="428"/>
    </row>
    <row r="939" spans="23:23" ht="15.75" customHeight="1" x14ac:dyDescent="0.25">
      <c r="W939" s="428"/>
    </row>
    <row r="940" spans="23:23" ht="15.75" customHeight="1" x14ac:dyDescent="0.25">
      <c r="W940" s="428"/>
    </row>
    <row r="941" spans="23:23" ht="15.75" customHeight="1" x14ac:dyDescent="0.25">
      <c r="W941" s="428"/>
    </row>
    <row r="942" spans="23:23" ht="15.75" customHeight="1" x14ac:dyDescent="0.25">
      <c r="W942" s="428"/>
    </row>
    <row r="943" spans="23:23" ht="15.75" customHeight="1" x14ac:dyDescent="0.25">
      <c r="W943" s="428"/>
    </row>
    <row r="944" spans="23:23" ht="15.75" customHeight="1" x14ac:dyDescent="0.25">
      <c r="W944" s="428"/>
    </row>
    <row r="945" spans="23:23" ht="15.75" customHeight="1" x14ac:dyDescent="0.25">
      <c r="W945" s="428"/>
    </row>
    <row r="946" spans="23:23" ht="15.75" customHeight="1" x14ac:dyDescent="0.25">
      <c r="W946" s="428"/>
    </row>
    <row r="947" spans="23:23" ht="15.75" customHeight="1" x14ac:dyDescent="0.25">
      <c r="W947" s="428"/>
    </row>
    <row r="948" spans="23:23" ht="15.75" customHeight="1" x14ac:dyDescent="0.25">
      <c r="W948" s="428"/>
    </row>
    <row r="949" spans="23:23" ht="15.75" customHeight="1" x14ac:dyDescent="0.25">
      <c r="W949" s="428"/>
    </row>
    <row r="950" spans="23:23" ht="15.75" customHeight="1" x14ac:dyDescent="0.25">
      <c r="W950" s="428"/>
    </row>
    <row r="951" spans="23:23" ht="15.75" customHeight="1" x14ac:dyDescent="0.25">
      <c r="W951" s="428"/>
    </row>
    <row r="952" spans="23:23" ht="15.75" customHeight="1" x14ac:dyDescent="0.25">
      <c r="W952" s="428"/>
    </row>
    <row r="953" spans="23:23" ht="15.75" customHeight="1" x14ac:dyDescent="0.25">
      <c r="W953" s="428"/>
    </row>
    <row r="954" spans="23:23" ht="15.75" customHeight="1" x14ac:dyDescent="0.25">
      <c r="W954" s="428"/>
    </row>
    <row r="955" spans="23:23" ht="15.75" customHeight="1" x14ac:dyDescent="0.25">
      <c r="W955" s="428"/>
    </row>
    <row r="956" spans="23:23" ht="15.75" customHeight="1" x14ac:dyDescent="0.25">
      <c r="W956" s="428"/>
    </row>
    <row r="957" spans="23:23" ht="15.75" customHeight="1" x14ac:dyDescent="0.25">
      <c r="W957" s="428"/>
    </row>
    <row r="958" spans="23:23" ht="15.75" customHeight="1" x14ac:dyDescent="0.25">
      <c r="W958" s="428"/>
    </row>
    <row r="959" spans="23:23" ht="15.75" customHeight="1" x14ac:dyDescent="0.25">
      <c r="W959" s="428"/>
    </row>
    <row r="960" spans="23:23" ht="15.75" customHeight="1" x14ac:dyDescent="0.25">
      <c r="W960" s="428"/>
    </row>
    <row r="961" spans="23:23" ht="15.75" customHeight="1" x14ac:dyDescent="0.25">
      <c r="W961" s="428"/>
    </row>
    <row r="962" spans="23:23" ht="15.75" customHeight="1" x14ac:dyDescent="0.25">
      <c r="W962" s="428"/>
    </row>
    <row r="963" spans="23:23" ht="15.75" customHeight="1" x14ac:dyDescent="0.25">
      <c r="W963" s="428"/>
    </row>
    <row r="964" spans="23:23" ht="15.75" customHeight="1" x14ac:dyDescent="0.25">
      <c r="W964" s="428"/>
    </row>
    <row r="965" spans="23:23" ht="15.75" customHeight="1" x14ac:dyDescent="0.25">
      <c r="W965" s="428"/>
    </row>
    <row r="966" spans="23:23" ht="15.75" customHeight="1" x14ac:dyDescent="0.25">
      <c r="W966" s="428"/>
    </row>
    <row r="967" spans="23:23" ht="15.75" customHeight="1" x14ac:dyDescent="0.25">
      <c r="W967" s="428"/>
    </row>
    <row r="968" spans="23:23" ht="15.75" customHeight="1" x14ac:dyDescent="0.25">
      <c r="W968" s="428"/>
    </row>
    <row r="969" spans="23:23" ht="15.75" customHeight="1" x14ac:dyDescent="0.25">
      <c r="W969" s="428"/>
    </row>
    <row r="970" spans="23:23" ht="15.75" customHeight="1" x14ac:dyDescent="0.25">
      <c r="W970" s="428"/>
    </row>
    <row r="971" spans="23:23" ht="15.75" customHeight="1" x14ac:dyDescent="0.25">
      <c r="W971" s="428"/>
    </row>
    <row r="972" spans="23:23" ht="15.75" customHeight="1" x14ac:dyDescent="0.25">
      <c r="W972" s="428"/>
    </row>
    <row r="973" spans="23:23" ht="15.75" customHeight="1" x14ac:dyDescent="0.25">
      <c r="W973" s="428"/>
    </row>
    <row r="974" spans="23:23" ht="15.75" customHeight="1" x14ac:dyDescent="0.25">
      <c r="W974" s="428"/>
    </row>
    <row r="975" spans="23:23" ht="15.75" customHeight="1" x14ac:dyDescent="0.25">
      <c r="W975" s="428"/>
    </row>
    <row r="976" spans="23:23" ht="15.75" customHeight="1" x14ac:dyDescent="0.25">
      <c r="W976" s="428"/>
    </row>
    <row r="977" spans="23:23" ht="15.75" customHeight="1" x14ac:dyDescent="0.25">
      <c r="W977" s="428"/>
    </row>
    <row r="978" spans="23:23" ht="15.75" customHeight="1" x14ac:dyDescent="0.25">
      <c r="W978" s="428"/>
    </row>
    <row r="979" spans="23:23" ht="15.75" customHeight="1" x14ac:dyDescent="0.25">
      <c r="W979" s="428"/>
    </row>
    <row r="980" spans="23:23" ht="15.75" customHeight="1" x14ac:dyDescent="0.25">
      <c r="W980" s="428"/>
    </row>
    <row r="981" spans="23:23" ht="15.75" customHeight="1" x14ac:dyDescent="0.25">
      <c r="W981" s="428"/>
    </row>
    <row r="982" spans="23:23" ht="15.75" customHeight="1" x14ac:dyDescent="0.25">
      <c r="W982" s="428"/>
    </row>
    <row r="983" spans="23:23" ht="15.75" customHeight="1" x14ac:dyDescent="0.25">
      <c r="W983" s="428"/>
    </row>
    <row r="984" spans="23:23" ht="15.75" customHeight="1" x14ac:dyDescent="0.25">
      <c r="W984" s="428"/>
    </row>
    <row r="985" spans="23:23" ht="15.75" customHeight="1" x14ac:dyDescent="0.25">
      <c r="W985" s="428"/>
    </row>
    <row r="986" spans="23:23" ht="15.75" customHeight="1" x14ac:dyDescent="0.25">
      <c r="W986" s="428"/>
    </row>
    <row r="987" spans="23:23" ht="15.75" customHeight="1" x14ac:dyDescent="0.25">
      <c r="W987" s="428"/>
    </row>
    <row r="988" spans="23:23" ht="15.75" customHeight="1" x14ac:dyDescent="0.25">
      <c r="W988" s="428"/>
    </row>
    <row r="989" spans="23:23" ht="15.75" customHeight="1" x14ac:dyDescent="0.25">
      <c r="W989" s="428"/>
    </row>
    <row r="990" spans="23:23" ht="15.75" customHeight="1" x14ac:dyDescent="0.25">
      <c r="W990" s="428"/>
    </row>
    <row r="991" spans="23:23" ht="15.75" customHeight="1" x14ac:dyDescent="0.25">
      <c r="W991" s="428"/>
    </row>
    <row r="992" spans="23:23" ht="15.75" customHeight="1" x14ac:dyDescent="0.25">
      <c r="W992" s="428"/>
    </row>
    <row r="993" spans="23:23" ht="15.75" customHeight="1" x14ac:dyDescent="0.25">
      <c r="W993" s="428"/>
    </row>
    <row r="994" spans="23:23" ht="15.75" customHeight="1" x14ac:dyDescent="0.25">
      <c r="W994" s="428"/>
    </row>
    <row r="995" spans="23:23" ht="15.75" customHeight="1" x14ac:dyDescent="0.25">
      <c r="W995" s="428"/>
    </row>
    <row r="996" spans="23:23" ht="15.75" customHeight="1" x14ac:dyDescent="0.25">
      <c r="W996" s="428"/>
    </row>
    <row r="997" spans="23:23" ht="15.75" customHeight="1" x14ac:dyDescent="0.25">
      <c r="W997" s="428"/>
    </row>
    <row r="998" spans="23:23" ht="15.75" customHeight="1" x14ac:dyDescent="0.25">
      <c r="W998" s="428"/>
    </row>
    <row r="999" spans="23:23" ht="15.75" customHeight="1" x14ac:dyDescent="0.25">
      <c r="W999" s="428"/>
    </row>
  </sheetData>
  <mergeCells count="4">
    <mergeCell ref="A1:J1"/>
    <mergeCell ref="K1:W1"/>
    <mergeCell ref="X1:Y1"/>
    <mergeCell ref="Z1:AB1"/>
  </mergeCells>
  <conditionalFormatting sqref="Z3:Z6">
    <cfRule type="containsText" dxfId="21" priority="1" operator="containsText" text="NO">
      <formula>NOT(ISERROR(SEARCH(("NO"),(Z3))))</formula>
    </cfRule>
    <cfRule type="containsText" dxfId="20" priority="2" operator="containsText" text="SI">
      <formula>NOT(ISERROR(SEARCH(("SI"),(Z3))))</formula>
    </cfRule>
    <cfRule type="containsText" dxfId="19" priority="3" operator="containsText" text="Medición inadecuada">
      <formula>NOT(ISERROR(SEARCH(("Medición inadecuada"),(Z3))))</formula>
    </cfRule>
    <cfRule type="containsText" dxfId="18" priority="4" operator="containsText" text="En avance">
      <formula>NOT(ISERROR(SEARCH(("En avance"),(Z3))))</formula>
    </cfRule>
  </conditionalFormatting>
  <hyperlinks>
    <hyperlink ref="W3" r:id="rId1" xr:uid="{00000000-0004-0000-0C00-000000000000}"/>
    <hyperlink ref="W4" r:id="rId2" xr:uid="{00000000-0004-0000-0C00-000001000000}"/>
    <hyperlink ref="W5" r:id="rId3" xr:uid="{00000000-0004-0000-0C00-000002000000}"/>
    <hyperlink ref="W6" r:id="rId4" xr:uid="{00000000-0004-0000-0C00-000003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C00-000000000000}">
          <x14:formula1>
            <xm:f>Listados!$F$2:$F$6</xm:f>
          </x14:formula1>
          <xm:sqref>Z3:Z6</xm:sqref>
        </x14:dataValidation>
        <x14:dataValidation type="list" allowBlank="1" showErrorMessage="1" xr:uid="{00000000-0002-0000-0C00-000001000000}">
          <x14:formula1>
            <xm:f>Listados!$D$2:$D$5</xm:f>
          </x14:formula1>
          <xm:sqref>E3:E6</xm:sqref>
        </x14:dataValidation>
        <x14:dataValidation type="list" allowBlank="1" showErrorMessage="1" xr:uid="{00000000-0002-0000-0C00-000002000000}">
          <x14:formula1>
            <xm:f>Listados!$A$2:$A$18</xm:f>
          </x14:formula1>
          <xm:sqref>A3:A6</xm:sqref>
        </x14:dataValidation>
        <x14:dataValidation type="list" allowBlank="1" showErrorMessage="1" xr:uid="{00000000-0002-0000-0C00-000003000000}">
          <x14:formula1>
            <xm:f>Listados!$B$2:$B$30</xm:f>
          </x14:formula1>
          <xm:sqref>B3:B6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998"/>
  <sheetViews>
    <sheetView topLeftCell="H1" workbookViewId="0">
      <selection activeCell="H2" sqref="A2:XFD4"/>
    </sheetView>
  </sheetViews>
  <sheetFormatPr baseColWidth="10" defaultColWidth="10.08984375" defaultRowHeight="15" customHeight="1" x14ac:dyDescent="0.25"/>
  <cols>
    <col min="1" max="1" width="13.08984375" customWidth="1"/>
    <col min="2" max="2" width="11.453125" customWidth="1"/>
    <col min="3" max="3" width="15.36328125" customWidth="1"/>
    <col min="4" max="4" width="30.1796875" customWidth="1"/>
    <col min="5" max="5" width="7.1796875" customWidth="1"/>
    <col min="6" max="6" width="28.81640625" customWidth="1"/>
    <col min="7" max="7" width="11" customWidth="1"/>
    <col min="8" max="8" width="9" customWidth="1"/>
    <col min="9" max="9" width="14.453125" customWidth="1"/>
    <col min="10" max="10" width="19" customWidth="1"/>
    <col min="11" max="12" width="2.36328125" customWidth="1"/>
    <col min="13" max="13" width="3.90625" customWidth="1"/>
    <col min="14" max="15" width="2.36328125" customWidth="1"/>
    <col min="16" max="16" width="3.6328125" customWidth="1"/>
    <col min="17" max="18" width="2.36328125" customWidth="1"/>
    <col min="19" max="19" width="4.6328125" bestFit="1" customWidth="1"/>
    <col min="20" max="21" width="2.36328125" customWidth="1"/>
    <col min="22" max="22" width="5.1796875" customWidth="1"/>
    <col min="23" max="23" width="18.6328125" customWidth="1"/>
    <col min="24" max="24" width="9.453125" customWidth="1"/>
    <col min="25" max="25" width="53.54296875" customWidth="1"/>
    <col min="26" max="26" width="8.453125" customWidth="1"/>
    <col min="27" max="27" width="8.54296875" customWidth="1"/>
    <col min="28" max="28" width="32.36328125" customWidth="1"/>
  </cols>
  <sheetData>
    <row r="1" spans="1:28" ht="40.5" customHeight="1" thickBot="1" x14ac:dyDescent="0.3">
      <c r="A1" s="568" t="s">
        <v>594</v>
      </c>
      <c r="B1" s="569"/>
      <c r="C1" s="569"/>
      <c r="D1" s="569"/>
      <c r="E1" s="569"/>
      <c r="F1" s="569"/>
      <c r="G1" s="569"/>
      <c r="H1" s="569"/>
      <c r="I1" s="569"/>
      <c r="J1" s="598"/>
      <c r="K1" s="599" t="s">
        <v>1041</v>
      </c>
      <c r="L1" s="600"/>
      <c r="M1" s="600"/>
      <c r="N1" s="600"/>
      <c r="O1" s="600"/>
      <c r="P1" s="600"/>
      <c r="Q1" s="600"/>
      <c r="R1" s="600"/>
      <c r="S1" s="600"/>
      <c r="T1" s="600"/>
      <c r="U1" s="600"/>
      <c r="V1" s="600"/>
      <c r="W1" s="601"/>
      <c r="X1" s="602" t="s">
        <v>109</v>
      </c>
      <c r="Y1" s="598"/>
      <c r="Z1" s="603" t="s">
        <v>110</v>
      </c>
      <c r="AA1" s="569"/>
      <c r="AB1" s="570"/>
    </row>
    <row r="2" spans="1:28" ht="52.5" customHeight="1" thickBot="1" x14ac:dyDescent="0.3">
      <c r="A2" s="431" t="s">
        <v>76</v>
      </c>
      <c r="B2" s="431" t="s">
        <v>493</v>
      </c>
      <c r="C2" s="431" t="s">
        <v>112</v>
      </c>
      <c r="D2" s="431" t="s">
        <v>113</v>
      </c>
      <c r="E2" s="431" t="s">
        <v>114</v>
      </c>
      <c r="F2" s="431" t="s">
        <v>115</v>
      </c>
      <c r="G2" s="431" t="s">
        <v>116</v>
      </c>
      <c r="H2" s="431" t="s">
        <v>117</v>
      </c>
      <c r="I2" s="431" t="s">
        <v>118</v>
      </c>
      <c r="J2" s="432" t="s">
        <v>119</v>
      </c>
      <c r="K2" s="433" t="s">
        <v>120</v>
      </c>
      <c r="L2" s="433" t="s">
        <v>121</v>
      </c>
      <c r="M2" s="434" t="s">
        <v>122</v>
      </c>
      <c r="N2" s="433" t="s">
        <v>123</v>
      </c>
      <c r="O2" s="433" t="s">
        <v>124</v>
      </c>
      <c r="P2" s="434" t="s">
        <v>125</v>
      </c>
      <c r="Q2" s="433" t="s">
        <v>126</v>
      </c>
      <c r="R2" s="433" t="s">
        <v>127</v>
      </c>
      <c r="S2" s="434" t="s">
        <v>128</v>
      </c>
      <c r="T2" s="433" t="s">
        <v>129</v>
      </c>
      <c r="U2" s="433" t="s">
        <v>130</v>
      </c>
      <c r="V2" s="434" t="s">
        <v>131</v>
      </c>
      <c r="W2" s="435" t="s">
        <v>132</v>
      </c>
      <c r="X2" s="436" t="s">
        <v>134</v>
      </c>
      <c r="Y2" s="247" t="s">
        <v>842</v>
      </c>
      <c r="Z2" s="437" t="s">
        <v>133</v>
      </c>
      <c r="AA2" s="437" t="s">
        <v>843</v>
      </c>
      <c r="AB2" s="437" t="s">
        <v>135</v>
      </c>
    </row>
    <row r="3" spans="1:28" ht="82.5" customHeight="1" x14ac:dyDescent="0.25">
      <c r="A3" s="45" t="s">
        <v>31</v>
      </c>
      <c r="B3" s="45" t="s">
        <v>12</v>
      </c>
      <c r="C3" s="44" t="s">
        <v>334</v>
      </c>
      <c r="D3" s="45" t="s">
        <v>335</v>
      </c>
      <c r="E3" s="46" t="s">
        <v>14</v>
      </c>
      <c r="F3" s="45" t="s">
        <v>844</v>
      </c>
      <c r="G3" s="44" t="s">
        <v>139</v>
      </c>
      <c r="H3" s="44" t="s">
        <v>156</v>
      </c>
      <c r="I3" s="438" t="s">
        <v>337</v>
      </c>
      <c r="J3" s="87" t="s">
        <v>338</v>
      </c>
      <c r="K3" s="152"/>
      <c r="L3" s="439"/>
      <c r="M3" s="440">
        <v>0.495</v>
      </c>
      <c r="N3" s="439"/>
      <c r="O3" s="439"/>
      <c r="P3" s="441">
        <v>1</v>
      </c>
      <c r="Q3" s="152"/>
      <c r="R3" s="152"/>
      <c r="S3" s="442">
        <v>0.84040000000000004</v>
      </c>
      <c r="T3" s="152"/>
      <c r="U3" s="152"/>
      <c r="V3" s="443">
        <v>0.84189999999999998</v>
      </c>
      <c r="W3" s="444" t="s">
        <v>845</v>
      </c>
      <c r="X3" s="445">
        <v>46022</v>
      </c>
      <c r="Y3" s="43" t="s">
        <v>846</v>
      </c>
      <c r="Z3" s="258"/>
      <c r="AA3" s="380"/>
      <c r="AB3" s="446"/>
    </row>
    <row r="4" spans="1:28" ht="106.5" customHeight="1" x14ac:dyDescent="0.25">
      <c r="A4" s="59" t="s">
        <v>31</v>
      </c>
      <c r="B4" s="59" t="s">
        <v>12</v>
      </c>
      <c r="C4" s="58" t="s">
        <v>847</v>
      </c>
      <c r="D4" s="59" t="s">
        <v>848</v>
      </c>
      <c r="E4" s="60" t="s">
        <v>14</v>
      </c>
      <c r="F4" s="74" t="s">
        <v>849</v>
      </c>
      <c r="G4" s="58" t="s">
        <v>139</v>
      </c>
      <c r="H4" s="58" t="s">
        <v>140</v>
      </c>
      <c r="I4" s="75" t="s">
        <v>850</v>
      </c>
      <c r="J4" s="60" t="s">
        <v>851</v>
      </c>
      <c r="K4" s="65"/>
      <c r="L4" s="447"/>
      <c r="M4" s="330">
        <v>0.88759999999999994</v>
      </c>
      <c r="N4" s="447"/>
      <c r="O4" s="447"/>
      <c r="P4" s="448">
        <v>0.95</v>
      </c>
      <c r="Q4" s="65"/>
      <c r="R4" s="65"/>
      <c r="S4" s="565">
        <v>0.98729999999999996</v>
      </c>
      <c r="T4" s="65"/>
      <c r="U4" s="65"/>
      <c r="V4" s="566" t="s">
        <v>852</v>
      </c>
      <c r="W4" s="450" t="s">
        <v>853</v>
      </c>
      <c r="X4" s="445">
        <v>46022</v>
      </c>
      <c r="Y4" s="43" t="s">
        <v>854</v>
      </c>
      <c r="Z4" s="258"/>
      <c r="AA4" s="380"/>
      <c r="AB4" s="451"/>
    </row>
    <row r="5" spans="1:28" ht="168" customHeight="1" x14ac:dyDescent="0.25">
      <c r="A5" s="59" t="s">
        <v>31</v>
      </c>
      <c r="B5" s="59" t="s">
        <v>12</v>
      </c>
      <c r="C5" s="58" t="s">
        <v>855</v>
      </c>
      <c r="D5" s="59" t="s">
        <v>856</v>
      </c>
      <c r="E5" s="60" t="s">
        <v>14</v>
      </c>
      <c r="F5" s="74" t="s">
        <v>857</v>
      </c>
      <c r="G5" s="58" t="s">
        <v>139</v>
      </c>
      <c r="H5" s="58" t="s">
        <v>140</v>
      </c>
      <c r="I5" s="75" t="s">
        <v>850</v>
      </c>
      <c r="J5" s="60" t="s">
        <v>851</v>
      </c>
      <c r="K5" s="65"/>
      <c r="L5" s="447"/>
      <c r="M5" s="330">
        <v>0.95040000000000002</v>
      </c>
      <c r="N5" s="447"/>
      <c r="O5" s="447"/>
      <c r="P5" s="330">
        <v>1</v>
      </c>
      <c r="Q5" s="65"/>
      <c r="R5" s="65"/>
      <c r="S5" s="449">
        <v>0.98729999999999996</v>
      </c>
      <c r="T5" s="65"/>
      <c r="U5" s="65"/>
      <c r="V5" s="452" t="s">
        <v>858</v>
      </c>
      <c r="W5" s="450" t="s">
        <v>859</v>
      </c>
      <c r="X5" s="445">
        <v>46022</v>
      </c>
      <c r="Y5" s="59" t="s">
        <v>860</v>
      </c>
      <c r="Z5" s="258"/>
      <c r="AA5" s="380"/>
      <c r="AB5" s="451"/>
    </row>
    <row r="6" spans="1:28" ht="11.25" customHeight="1" x14ac:dyDescent="0.25">
      <c r="A6" s="153">
        <f>COUNTA(A3:A5)</f>
        <v>3</v>
      </c>
      <c r="B6" s="154"/>
      <c r="C6" s="155"/>
      <c r="D6" s="156"/>
      <c r="E6" s="153"/>
      <c r="F6" s="156"/>
      <c r="G6" s="153"/>
      <c r="H6" s="153"/>
      <c r="I6" s="453"/>
      <c r="J6" s="153"/>
      <c r="K6" s="153"/>
      <c r="L6" s="153"/>
      <c r="M6" s="154"/>
      <c r="N6" s="153"/>
      <c r="O6" s="153"/>
      <c r="P6" s="153"/>
      <c r="Q6" s="153"/>
      <c r="R6" s="153"/>
      <c r="S6" s="153"/>
      <c r="T6" s="153"/>
      <c r="U6" s="153"/>
      <c r="V6" s="153"/>
      <c r="W6" s="153"/>
      <c r="X6" s="153"/>
      <c r="Y6" s="153"/>
    </row>
    <row r="7" spans="1:28" ht="11.25" customHeight="1" x14ac:dyDescent="0.25">
      <c r="A7" s="153"/>
      <c r="B7" s="154"/>
      <c r="C7" s="155"/>
      <c r="D7" s="156"/>
      <c r="E7" s="153"/>
      <c r="F7" s="156"/>
      <c r="G7" s="153"/>
      <c r="H7" s="153"/>
      <c r="I7" s="155"/>
      <c r="J7" s="153"/>
      <c r="K7" s="153"/>
      <c r="L7" s="153"/>
      <c r="M7" s="154"/>
      <c r="N7" s="153"/>
      <c r="O7" s="153"/>
      <c r="P7" s="153"/>
      <c r="Q7" s="153"/>
      <c r="R7" s="153"/>
      <c r="S7" s="153"/>
      <c r="T7" s="153"/>
      <c r="U7" s="153"/>
      <c r="V7" s="153"/>
      <c r="W7" s="153"/>
      <c r="X7" s="153"/>
      <c r="Y7" s="153"/>
      <c r="AB7" s="454"/>
    </row>
    <row r="8" spans="1:28" ht="11.25" customHeight="1" x14ac:dyDescent="0.25">
      <c r="A8" s="153"/>
      <c r="B8" s="154"/>
      <c r="C8" s="155"/>
      <c r="D8" s="156"/>
      <c r="E8" s="153"/>
      <c r="F8" s="156"/>
      <c r="G8" s="153"/>
      <c r="H8" s="153"/>
      <c r="I8" s="155"/>
      <c r="J8" s="153"/>
      <c r="K8" s="153"/>
      <c r="L8" s="153"/>
      <c r="M8" s="154"/>
      <c r="N8" s="153"/>
      <c r="O8" s="153"/>
      <c r="P8" s="153"/>
      <c r="Q8" s="153"/>
      <c r="R8" s="153"/>
      <c r="S8" s="153"/>
      <c r="T8" s="153"/>
      <c r="U8" s="153"/>
      <c r="V8" s="153"/>
      <c r="W8" s="153"/>
      <c r="X8" s="153"/>
      <c r="Y8" s="153"/>
      <c r="AB8" s="454"/>
    </row>
    <row r="9" spans="1:28" ht="11.25" customHeight="1" x14ac:dyDescent="0.25">
      <c r="A9" s="153"/>
      <c r="B9" s="154"/>
      <c r="C9" s="155"/>
      <c r="D9" s="156"/>
      <c r="E9" s="153"/>
      <c r="F9" s="156"/>
      <c r="G9" s="153"/>
      <c r="H9" s="153"/>
      <c r="I9" s="155"/>
      <c r="J9" s="153"/>
      <c r="K9" s="153"/>
      <c r="L9" s="153"/>
      <c r="M9" s="154"/>
      <c r="N9" s="153"/>
      <c r="O9" s="153"/>
      <c r="P9" s="153"/>
      <c r="Q9" s="153"/>
      <c r="R9" s="153"/>
      <c r="S9" s="153"/>
      <c r="T9" s="153"/>
      <c r="U9" s="153"/>
      <c r="V9" s="153"/>
      <c r="W9" s="153"/>
      <c r="X9" s="153"/>
      <c r="Y9" s="153"/>
      <c r="AB9" s="454"/>
    </row>
    <row r="10" spans="1:28" ht="11.25" customHeight="1" x14ac:dyDescent="0.25">
      <c r="A10" s="153"/>
      <c r="B10" s="154"/>
      <c r="C10" s="155"/>
      <c r="D10" s="156"/>
      <c r="E10" s="153"/>
      <c r="F10" s="156"/>
      <c r="G10" s="153"/>
      <c r="H10" s="153"/>
      <c r="I10" s="155"/>
      <c r="J10" s="153"/>
      <c r="K10" s="153"/>
      <c r="L10" s="153"/>
      <c r="M10" s="154"/>
      <c r="N10" s="153"/>
      <c r="O10" s="153"/>
      <c r="P10" s="153"/>
      <c r="Q10" s="153"/>
      <c r="R10" s="153"/>
      <c r="S10" s="153"/>
      <c r="T10" s="153"/>
      <c r="U10" s="153"/>
      <c r="V10" s="153"/>
      <c r="W10" s="153"/>
      <c r="X10" s="153"/>
      <c r="Y10" s="153"/>
      <c r="AB10" s="454"/>
    </row>
    <row r="11" spans="1:28" ht="11.25" customHeight="1" x14ac:dyDescent="0.25">
      <c r="A11" s="153"/>
      <c r="B11" s="154"/>
      <c r="C11" s="155"/>
      <c r="D11" s="156"/>
      <c r="E11" s="153"/>
      <c r="F11" s="156"/>
      <c r="G11" s="153"/>
      <c r="H11" s="153"/>
      <c r="I11" s="155"/>
      <c r="J11" s="153"/>
      <c r="K11" s="153"/>
      <c r="L11" s="153"/>
      <c r="M11" s="154"/>
      <c r="N11" s="153"/>
      <c r="O11" s="153"/>
      <c r="P11" s="153"/>
      <c r="Q11" s="153"/>
      <c r="R11" s="153"/>
      <c r="S11" s="153"/>
      <c r="T11" s="153"/>
      <c r="U11" s="153"/>
      <c r="V11" s="153"/>
      <c r="W11" s="153"/>
      <c r="X11" s="153"/>
      <c r="Y11" s="153"/>
      <c r="AB11" s="454"/>
    </row>
    <row r="12" spans="1:28" ht="11.25" customHeight="1" x14ac:dyDescent="0.25">
      <c r="A12" s="153"/>
      <c r="B12" s="154"/>
      <c r="C12" s="155"/>
      <c r="D12" s="156"/>
      <c r="E12" s="153"/>
      <c r="F12" s="156"/>
      <c r="G12" s="153"/>
      <c r="H12" s="153"/>
      <c r="I12" s="155"/>
      <c r="J12" s="153"/>
      <c r="K12" s="153"/>
      <c r="L12" s="153"/>
      <c r="M12" s="154"/>
      <c r="N12" s="153"/>
      <c r="O12" s="153"/>
      <c r="P12" s="153"/>
      <c r="Q12" s="153"/>
      <c r="R12" s="153"/>
      <c r="S12" s="153"/>
      <c r="T12" s="153"/>
      <c r="U12" s="153"/>
      <c r="V12" s="153"/>
      <c r="W12" s="153"/>
      <c r="X12" s="153"/>
      <c r="Y12" s="153"/>
      <c r="AB12" s="454"/>
    </row>
    <row r="13" spans="1:28" ht="11.25" customHeight="1" x14ac:dyDescent="0.25">
      <c r="A13" s="153"/>
      <c r="B13" s="154"/>
      <c r="C13" s="155"/>
      <c r="D13" s="156"/>
      <c r="E13" s="153"/>
      <c r="F13" s="156"/>
      <c r="G13" s="153"/>
      <c r="H13" s="153"/>
      <c r="I13" s="155"/>
      <c r="J13" s="153"/>
      <c r="K13" s="153"/>
      <c r="L13" s="153"/>
      <c r="M13" s="154"/>
      <c r="N13" s="153"/>
      <c r="O13" s="153"/>
      <c r="P13" s="153"/>
      <c r="Q13" s="153"/>
      <c r="R13" s="153"/>
      <c r="S13" s="153"/>
      <c r="T13" s="153"/>
      <c r="U13" s="153"/>
      <c r="V13" s="153"/>
      <c r="W13" s="153"/>
      <c r="X13" s="153"/>
      <c r="Y13" s="153"/>
      <c r="AB13" s="454"/>
    </row>
    <row r="14" spans="1:28" ht="11.25" customHeight="1" x14ac:dyDescent="0.25">
      <c r="A14" s="153"/>
      <c r="B14" s="154"/>
      <c r="C14" s="155"/>
      <c r="D14" s="156"/>
      <c r="E14" s="153"/>
      <c r="F14" s="156"/>
      <c r="G14" s="153"/>
      <c r="H14" s="153"/>
      <c r="I14" s="155"/>
      <c r="J14" s="153"/>
      <c r="K14" s="153"/>
      <c r="L14" s="153"/>
      <c r="M14" s="154"/>
      <c r="N14" s="153"/>
      <c r="O14" s="153"/>
      <c r="P14" s="153"/>
      <c r="Q14" s="153"/>
      <c r="R14" s="153"/>
      <c r="S14" s="153"/>
      <c r="T14" s="153"/>
      <c r="U14" s="153"/>
      <c r="V14" s="153"/>
      <c r="W14" s="153"/>
      <c r="X14" s="153"/>
      <c r="Y14" s="153"/>
      <c r="AB14" s="454"/>
    </row>
    <row r="15" spans="1:28" ht="11.25" customHeight="1" x14ac:dyDescent="0.25">
      <c r="A15" s="153"/>
      <c r="B15" s="154"/>
      <c r="C15" s="155"/>
      <c r="D15" s="156"/>
      <c r="E15" s="153"/>
      <c r="F15" s="156"/>
      <c r="G15" s="153"/>
      <c r="H15" s="153"/>
      <c r="I15" s="155"/>
      <c r="J15" s="153"/>
      <c r="K15" s="153"/>
      <c r="L15" s="153"/>
      <c r="M15" s="154"/>
      <c r="N15" s="153"/>
      <c r="O15" s="153"/>
      <c r="P15" s="153"/>
      <c r="Q15" s="153"/>
      <c r="R15" s="153"/>
      <c r="S15" s="153"/>
      <c r="T15" s="153"/>
      <c r="U15" s="153"/>
      <c r="V15" s="153"/>
      <c r="W15" s="153"/>
      <c r="X15" s="153"/>
      <c r="Y15" s="153"/>
    </row>
    <row r="16" spans="1:28" ht="11.25" customHeight="1" x14ac:dyDescent="0.25">
      <c r="A16" s="153"/>
      <c r="B16" s="154"/>
      <c r="C16" s="155"/>
      <c r="D16" s="156"/>
      <c r="E16" s="153"/>
      <c r="F16" s="156"/>
      <c r="G16" s="153"/>
      <c r="H16" s="153"/>
      <c r="I16" s="155"/>
      <c r="J16" s="153"/>
      <c r="K16" s="153"/>
      <c r="L16" s="153"/>
      <c r="M16" s="154"/>
      <c r="N16" s="153"/>
      <c r="O16" s="153"/>
      <c r="P16" s="153"/>
      <c r="Q16" s="153"/>
      <c r="R16" s="153"/>
      <c r="S16" s="153"/>
      <c r="T16" s="153"/>
      <c r="U16" s="153"/>
      <c r="V16" s="153"/>
      <c r="W16" s="153"/>
      <c r="X16" s="153"/>
      <c r="Y16" s="153"/>
    </row>
    <row r="17" spans="1:25" ht="11.25" customHeight="1" x14ac:dyDescent="0.25">
      <c r="A17" s="153"/>
      <c r="B17" s="154"/>
      <c r="C17" s="155"/>
      <c r="D17" s="156"/>
      <c r="E17" s="153"/>
      <c r="F17" s="156"/>
      <c r="G17" s="153"/>
      <c r="H17" s="153"/>
      <c r="I17" s="155"/>
      <c r="J17" s="153"/>
      <c r="K17" s="153"/>
      <c r="L17" s="153"/>
      <c r="M17" s="154"/>
      <c r="N17" s="153"/>
      <c r="O17" s="153"/>
      <c r="P17" s="153"/>
      <c r="Q17" s="153"/>
      <c r="R17" s="153"/>
      <c r="S17" s="153"/>
      <c r="T17" s="153"/>
      <c r="U17" s="153"/>
      <c r="V17" s="153"/>
      <c r="W17" s="153"/>
      <c r="X17" s="153"/>
      <c r="Y17" s="153"/>
    </row>
    <row r="18" spans="1:25" ht="11.25" customHeight="1" x14ac:dyDescent="0.25">
      <c r="A18" s="153"/>
      <c r="B18" s="154"/>
      <c r="C18" s="155"/>
      <c r="D18" s="156"/>
      <c r="E18" s="153"/>
      <c r="F18" s="156"/>
      <c r="G18" s="153"/>
      <c r="H18" s="153"/>
      <c r="I18" s="155"/>
      <c r="J18" s="153"/>
      <c r="K18" s="153"/>
      <c r="L18" s="153"/>
      <c r="M18" s="154"/>
      <c r="N18" s="153"/>
      <c r="O18" s="153"/>
      <c r="P18" s="153"/>
      <c r="Q18" s="153"/>
      <c r="R18" s="153"/>
      <c r="S18" s="153"/>
      <c r="T18" s="153"/>
      <c r="U18" s="153"/>
      <c r="V18" s="153"/>
      <c r="W18" s="153"/>
      <c r="X18" s="153"/>
      <c r="Y18" s="153"/>
    </row>
    <row r="19" spans="1:25" ht="11.25" customHeight="1" x14ac:dyDescent="0.25">
      <c r="A19" s="153"/>
      <c r="B19" s="154"/>
      <c r="C19" s="155"/>
      <c r="D19" s="156"/>
      <c r="E19" s="153"/>
      <c r="F19" s="156"/>
      <c r="G19" s="153"/>
      <c r="H19" s="153"/>
      <c r="I19" s="155"/>
      <c r="J19" s="153"/>
      <c r="K19" s="153"/>
      <c r="L19" s="153"/>
      <c r="M19" s="154"/>
      <c r="N19" s="153"/>
      <c r="O19" s="153"/>
      <c r="P19" s="153"/>
      <c r="Q19" s="153"/>
      <c r="R19" s="153"/>
      <c r="S19" s="153"/>
      <c r="T19" s="153"/>
      <c r="U19" s="153"/>
      <c r="V19" s="153"/>
      <c r="W19" s="153"/>
      <c r="X19" s="153"/>
      <c r="Y19" s="153"/>
    </row>
    <row r="20" spans="1:25" ht="11.25" customHeight="1" x14ac:dyDescent="0.25">
      <c r="A20" s="153"/>
      <c r="B20" s="154"/>
      <c r="C20" s="155"/>
      <c r="D20" s="156"/>
      <c r="E20" s="153"/>
      <c r="F20" s="156"/>
      <c r="G20" s="153"/>
      <c r="H20" s="153"/>
      <c r="I20" s="155"/>
      <c r="J20" s="153"/>
      <c r="K20" s="153"/>
      <c r="L20" s="153"/>
      <c r="M20" s="154"/>
      <c r="N20" s="153"/>
      <c r="O20" s="153"/>
      <c r="P20" s="153"/>
      <c r="Q20" s="153"/>
      <c r="R20" s="153"/>
      <c r="S20" s="153"/>
      <c r="T20" s="153"/>
      <c r="U20" s="153"/>
      <c r="V20" s="153"/>
      <c r="W20" s="153"/>
      <c r="X20" s="153"/>
      <c r="Y20" s="153"/>
    </row>
    <row r="21" spans="1:25" ht="11.25" customHeight="1" x14ac:dyDescent="0.25">
      <c r="A21" s="153"/>
      <c r="B21" s="154"/>
      <c r="C21" s="155"/>
      <c r="D21" s="156"/>
      <c r="E21" s="153"/>
      <c r="F21" s="156"/>
      <c r="G21" s="153"/>
      <c r="H21" s="153"/>
      <c r="I21" s="155"/>
      <c r="J21" s="153"/>
      <c r="K21" s="153"/>
      <c r="L21" s="153"/>
      <c r="M21" s="154"/>
      <c r="N21" s="153"/>
      <c r="O21" s="153"/>
      <c r="P21" s="153"/>
      <c r="Q21" s="153"/>
      <c r="R21" s="153"/>
      <c r="S21" s="153"/>
      <c r="T21" s="153"/>
      <c r="U21" s="153"/>
      <c r="V21" s="153"/>
      <c r="W21" s="153"/>
      <c r="X21" s="153"/>
      <c r="Y21" s="153"/>
    </row>
    <row r="22" spans="1:25" ht="11.25" customHeight="1" x14ac:dyDescent="0.25">
      <c r="A22" s="153"/>
      <c r="B22" s="154"/>
      <c r="C22" s="155"/>
      <c r="D22" s="156"/>
      <c r="E22" s="153"/>
      <c r="F22" s="156"/>
      <c r="G22" s="153"/>
      <c r="H22" s="153"/>
      <c r="I22" s="155"/>
      <c r="J22" s="153"/>
      <c r="K22" s="153"/>
      <c r="L22" s="153"/>
      <c r="M22" s="154"/>
      <c r="N22" s="153"/>
      <c r="O22" s="153"/>
      <c r="P22" s="153"/>
      <c r="Q22" s="153"/>
      <c r="R22" s="153"/>
      <c r="S22" s="153"/>
      <c r="T22" s="153"/>
      <c r="U22" s="153"/>
      <c r="V22" s="153"/>
      <c r="W22" s="153"/>
      <c r="X22" s="153"/>
      <c r="Y22" s="153"/>
    </row>
    <row r="23" spans="1:25" ht="11.25" customHeight="1" x14ac:dyDescent="0.25">
      <c r="A23" s="153"/>
      <c r="B23" s="154"/>
      <c r="C23" s="155"/>
      <c r="D23" s="156"/>
      <c r="E23" s="153"/>
      <c r="F23" s="156"/>
      <c r="G23" s="153"/>
      <c r="H23" s="153"/>
      <c r="I23" s="155"/>
      <c r="J23" s="153"/>
      <c r="K23" s="153"/>
      <c r="L23" s="153"/>
      <c r="M23" s="154"/>
      <c r="N23" s="153"/>
      <c r="O23" s="153"/>
      <c r="P23" s="153"/>
      <c r="Q23" s="153"/>
      <c r="R23" s="153"/>
      <c r="S23" s="153"/>
      <c r="T23" s="153"/>
      <c r="U23" s="153"/>
      <c r="V23" s="153"/>
      <c r="W23" s="153"/>
      <c r="X23" s="153"/>
      <c r="Y23" s="153"/>
    </row>
    <row r="24" spans="1:25" ht="11.25" customHeight="1" x14ac:dyDescent="0.25">
      <c r="A24" s="153"/>
      <c r="B24" s="154"/>
      <c r="C24" s="155"/>
      <c r="D24" s="156"/>
      <c r="E24" s="153"/>
      <c r="F24" s="156"/>
      <c r="G24" s="153"/>
      <c r="H24" s="153"/>
      <c r="I24" s="155"/>
      <c r="J24" s="153"/>
      <c r="K24" s="153"/>
      <c r="L24" s="153"/>
      <c r="M24" s="154"/>
      <c r="N24" s="153"/>
      <c r="O24" s="153"/>
      <c r="P24" s="153"/>
      <c r="Q24" s="153"/>
      <c r="R24" s="153"/>
      <c r="S24" s="153"/>
      <c r="T24" s="153"/>
      <c r="U24" s="153"/>
      <c r="V24" s="153"/>
      <c r="W24" s="153"/>
      <c r="X24" s="153"/>
      <c r="Y24" s="153"/>
    </row>
    <row r="25" spans="1:25" ht="11.25" customHeight="1" x14ac:dyDescent="0.25">
      <c r="A25" s="153"/>
      <c r="B25" s="154"/>
      <c r="C25" s="155"/>
      <c r="D25" s="156"/>
      <c r="E25" s="153"/>
      <c r="F25" s="156"/>
      <c r="G25" s="153"/>
      <c r="H25" s="153"/>
      <c r="I25" s="155"/>
      <c r="J25" s="153"/>
      <c r="K25" s="153"/>
      <c r="L25" s="153"/>
      <c r="M25" s="154"/>
      <c r="N25" s="153"/>
      <c r="O25" s="153"/>
      <c r="P25" s="153"/>
      <c r="Q25" s="153"/>
      <c r="R25" s="153"/>
      <c r="S25" s="153"/>
      <c r="T25" s="153"/>
      <c r="U25" s="153"/>
      <c r="V25" s="153"/>
      <c r="W25" s="153"/>
      <c r="X25" s="153"/>
      <c r="Y25" s="153"/>
    </row>
    <row r="26" spans="1:25" ht="11.25" customHeight="1" x14ac:dyDescent="0.25">
      <c r="A26" s="153"/>
      <c r="B26" s="154"/>
      <c r="C26" s="155"/>
      <c r="D26" s="156"/>
      <c r="E26" s="153"/>
      <c r="F26" s="156"/>
      <c r="G26" s="153"/>
      <c r="H26" s="153"/>
      <c r="I26" s="155"/>
      <c r="J26" s="153"/>
      <c r="K26" s="153"/>
      <c r="L26" s="153"/>
      <c r="M26" s="154"/>
      <c r="N26" s="153"/>
      <c r="O26" s="153"/>
      <c r="P26" s="153"/>
      <c r="Q26" s="153"/>
      <c r="R26" s="153"/>
      <c r="S26" s="153"/>
      <c r="T26" s="153"/>
      <c r="U26" s="153"/>
      <c r="V26" s="153"/>
      <c r="W26" s="153"/>
      <c r="X26" s="153"/>
      <c r="Y26" s="153"/>
    </row>
    <row r="27" spans="1:25" ht="11.25" customHeight="1" x14ac:dyDescent="0.25">
      <c r="A27" s="153"/>
      <c r="B27" s="154"/>
      <c r="C27" s="155"/>
      <c r="D27" s="156"/>
      <c r="E27" s="153"/>
      <c r="F27" s="156"/>
      <c r="G27" s="153"/>
      <c r="H27" s="153"/>
      <c r="I27" s="155"/>
      <c r="J27" s="153"/>
      <c r="K27" s="153"/>
      <c r="L27" s="153"/>
      <c r="M27" s="154"/>
      <c r="N27" s="153"/>
      <c r="O27" s="153"/>
      <c r="P27" s="153"/>
      <c r="Q27" s="153"/>
      <c r="R27" s="153"/>
      <c r="S27" s="153"/>
      <c r="T27" s="153"/>
      <c r="U27" s="153"/>
      <c r="V27" s="153"/>
      <c r="W27" s="153"/>
      <c r="X27" s="153"/>
      <c r="Y27" s="153"/>
    </row>
    <row r="28" spans="1:25" ht="11.25" customHeight="1" x14ac:dyDescent="0.25">
      <c r="A28" s="153"/>
      <c r="B28" s="154"/>
      <c r="C28" s="155"/>
      <c r="D28" s="156"/>
      <c r="E28" s="153"/>
      <c r="F28" s="156"/>
      <c r="G28" s="153"/>
      <c r="H28" s="153"/>
      <c r="I28" s="155"/>
      <c r="J28" s="153"/>
      <c r="K28" s="153"/>
      <c r="L28" s="153"/>
      <c r="M28" s="154"/>
      <c r="N28" s="153"/>
      <c r="O28" s="153"/>
      <c r="P28" s="153"/>
      <c r="Q28" s="153"/>
      <c r="R28" s="153"/>
      <c r="S28" s="153"/>
      <c r="T28" s="153"/>
      <c r="U28" s="153"/>
      <c r="V28" s="153"/>
      <c r="W28" s="153"/>
      <c r="X28" s="153"/>
      <c r="Y28" s="153"/>
    </row>
    <row r="29" spans="1:25" ht="11.25" customHeight="1" x14ac:dyDescent="0.25">
      <c r="A29" s="153"/>
      <c r="B29" s="154"/>
      <c r="C29" s="155"/>
      <c r="D29" s="156"/>
      <c r="E29" s="153"/>
      <c r="F29" s="156"/>
      <c r="G29" s="153"/>
      <c r="H29" s="153"/>
      <c r="I29" s="155"/>
      <c r="J29" s="153"/>
      <c r="K29" s="153"/>
      <c r="L29" s="153"/>
      <c r="M29" s="154"/>
      <c r="N29" s="153"/>
      <c r="O29" s="153"/>
      <c r="P29" s="153"/>
      <c r="Q29" s="153"/>
      <c r="R29" s="153"/>
      <c r="S29" s="153"/>
      <c r="T29" s="153"/>
      <c r="U29" s="153"/>
      <c r="V29" s="153"/>
      <c r="W29" s="153"/>
      <c r="X29" s="153"/>
      <c r="Y29" s="153"/>
    </row>
    <row r="30" spans="1:25" ht="11.25" customHeight="1" x14ac:dyDescent="0.25">
      <c r="A30" s="153"/>
      <c r="B30" s="154"/>
      <c r="C30" s="155"/>
      <c r="D30" s="156"/>
      <c r="E30" s="153"/>
      <c r="F30" s="156"/>
      <c r="G30" s="153"/>
      <c r="H30" s="153"/>
      <c r="I30" s="155"/>
      <c r="J30" s="153"/>
      <c r="K30" s="153"/>
      <c r="L30" s="153"/>
      <c r="M30" s="154"/>
      <c r="N30" s="153"/>
      <c r="O30" s="153"/>
      <c r="P30" s="153"/>
      <c r="Q30" s="153"/>
      <c r="R30" s="153"/>
      <c r="S30" s="153"/>
      <c r="T30" s="153"/>
      <c r="U30" s="153"/>
      <c r="V30" s="153"/>
      <c r="W30" s="153"/>
      <c r="X30" s="153"/>
      <c r="Y30" s="153"/>
    </row>
    <row r="31" spans="1:25" ht="11.25" customHeight="1" x14ac:dyDescent="0.25">
      <c r="A31" s="153"/>
      <c r="B31" s="154"/>
      <c r="C31" s="155"/>
      <c r="D31" s="156"/>
      <c r="E31" s="153"/>
      <c r="F31" s="156"/>
      <c r="G31" s="153"/>
      <c r="H31" s="153"/>
      <c r="I31" s="155"/>
      <c r="J31" s="153"/>
      <c r="K31" s="153"/>
      <c r="L31" s="153"/>
      <c r="M31" s="154"/>
      <c r="N31" s="153"/>
      <c r="O31" s="153"/>
      <c r="P31" s="153"/>
      <c r="Q31" s="153"/>
      <c r="R31" s="153"/>
      <c r="S31" s="153"/>
      <c r="T31" s="153"/>
      <c r="U31" s="153"/>
      <c r="V31" s="153"/>
      <c r="W31" s="153"/>
      <c r="X31" s="153"/>
      <c r="Y31" s="153"/>
    </row>
    <row r="32" spans="1:25" ht="11.25" customHeight="1" x14ac:dyDescent="0.25">
      <c r="A32" s="153"/>
      <c r="B32" s="154"/>
      <c r="C32" s="155"/>
      <c r="D32" s="156"/>
      <c r="E32" s="153"/>
      <c r="F32" s="156"/>
      <c r="G32" s="153"/>
      <c r="H32" s="153"/>
      <c r="I32" s="155"/>
      <c r="J32" s="153"/>
      <c r="K32" s="153"/>
      <c r="L32" s="153"/>
      <c r="M32" s="154"/>
      <c r="N32" s="153"/>
      <c r="O32" s="153"/>
      <c r="P32" s="153"/>
      <c r="Q32" s="153"/>
      <c r="R32" s="153"/>
      <c r="S32" s="153"/>
      <c r="T32" s="153"/>
      <c r="U32" s="153"/>
      <c r="V32" s="153"/>
      <c r="W32" s="153"/>
      <c r="X32" s="153"/>
      <c r="Y32" s="153"/>
    </row>
    <row r="33" spans="1:25" ht="11.25" customHeight="1" x14ac:dyDescent="0.25">
      <c r="A33" s="153"/>
      <c r="B33" s="154"/>
      <c r="C33" s="155"/>
      <c r="D33" s="156"/>
      <c r="E33" s="153"/>
      <c r="F33" s="156"/>
      <c r="G33" s="153"/>
      <c r="H33" s="153"/>
      <c r="I33" s="155"/>
      <c r="J33" s="153"/>
      <c r="K33" s="153"/>
      <c r="L33" s="153"/>
      <c r="M33" s="154"/>
      <c r="N33" s="153"/>
      <c r="O33" s="153"/>
      <c r="P33" s="153"/>
      <c r="Q33" s="153"/>
      <c r="R33" s="153"/>
      <c r="S33" s="153"/>
      <c r="T33" s="153"/>
      <c r="U33" s="153"/>
      <c r="V33" s="153"/>
      <c r="W33" s="153"/>
      <c r="X33" s="153"/>
      <c r="Y33" s="153"/>
    </row>
    <row r="34" spans="1:25" ht="11.25" customHeight="1" x14ac:dyDescent="0.25">
      <c r="A34" s="153"/>
      <c r="B34" s="154"/>
      <c r="C34" s="155"/>
      <c r="D34" s="156"/>
      <c r="E34" s="153"/>
      <c r="F34" s="156"/>
      <c r="G34" s="153"/>
      <c r="H34" s="153"/>
      <c r="I34" s="155"/>
      <c r="J34" s="153"/>
      <c r="K34" s="153"/>
      <c r="L34" s="153"/>
      <c r="M34" s="154"/>
      <c r="N34" s="153"/>
      <c r="O34" s="153"/>
      <c r="P34" s="153"/>
      <c r="Q34" s="153"/>
      <c r="R34" s="153"/>
      <c r="S34" s="153"/>
      <c r="T34" s="153"/>
      <c r="U34" s="153"/>
      <c r="V34" s="153"/>
      <c r="W34" s="153"/>
      <c r="X34" s="153"/>
      <c r="Y34" s="153"/>
    </row>
    <row r="35" spans="1:25" ht="11.25" customHeight="1" x14ac:dyDescent="0.25">
      <c r="A35" s="153"/>
      <c r="B35" s="154"/>
      <c r="C35" s="155"/>
      <c r="D35" s="156"/>
      <c r="E35" s="153"/>
      <c r="F35" s="156"/>
      <c r="G35" s="153"/>
      <c r="H35" s="153"/>
      <c r="I35" s="155"/>
      <c r="J35" s="153"/>
      <c r="K35" s="153"/>
      <c r="L35" s="153"/>
      <c r="M35" s="154"/>
      <c r="N35" s="153"/>
      <c r="O35" s="153"/>
      <c r="P35" s="153"/>
      <c r="Q35" s="153"/>
      <c r="R35" s="153"/>
      <c r="S35" s="153"/>
      <c r="T35" s="153"/>
      <c r="U35" s="153"/>
      <c r="V35" s="153"/>
      <c r="W35" s="153"/>
      <c r="X35" s="153"/>
      <c r="Y35" s="153"/>
    </row>
    <row r="36" spans="1:25" ht="11.25" customHeight="1" x14ac:dyDescent="0.25">
      <c r="A36" s="153"/>
      <c r="B36" s="154"/>
      <c r="C36" s="155"/>
      <c r="D36" s="156"/>
      <c r="E36" s="153"/>
      <c r="F36" s="156"/>
      <c r="G36" s="153"/>
      <c r="H36" s="153"/>
      <c r="I36" s="155"/>
      <c r="J36" s="153"/>
      <c r="K36" s="153"/>
      <c r="L36" s="153"/>
      <c r="M36" s="154"/>
      <c r="N36" s="153"/>
      <c r="O36" s="153"/>
      <c r="P36" s="153"/>
      <c r="Q36" s="153"/>
      <c r="R36" s="153"/>
      <c r="S36" s="153"/>
      <c r="T36" s="153"/>
      <c r="U36" s="153"/>
      <c r="V36" s="153"/>
      <c r="W36" s="153"/>
      <c r="X36" s="153"/>
      <c r="Y36" s="153"/>
    </row>
    <row r="37" spans="1:25" ht="11.25" customHeight="1" x14ac:dyDescent="0.25">
      <c r="A37" s="153"/>
      <c r="B37" s="154"/>
      <c r="C37" s="155"/>
      <c r="D37" s="156"/>
      <c r="E37" s="153"/>
      <c r="F37" s="156"/>
      <c r="G37" s="153"/>
      <c r="H37" s="153"/>
      <c r="I37" s="155"/>
      <c r="J37" s="153"/>
      <c r="K37" s="153"/>
      <c r="L37" s="153"/>
      <c r="M37" s="154"/>
      <c r="N37" s="153"/>
      <c r="O37" s="153"/>
      <c r="P37" s="153"/>
      <c r="Q37" s="153"/>
      <c r="R37" s="153"/>
      <c r="S37" s="153"/>
      <c r="T37" s="153"/>
      <c r="U37" s="153"/>
      <c r="V37" s="153"/>
      <c r="W37" s="153"/>
      <c r="X37" s="153"/>
      <c r="Y37" s="153"/>
    </row>
    <row r="38" spans="1:25" ht="11.25" customHeight="1" x14ac:dyDescent="0.25">
      <c r="A38" s="153"/>
      <c r="B38" s="154"/>
      <c r="C38" s="155"/>
      <c r="D38" s="156"/>
      <c r="E38" s="153"/>
      <c r="F38" s="156"/>
      <c r="G38" s="153"/>
      <c r="H38" s="153"/>
      <c r="I38" s="155"/>
      <c r="J38" s="153"/>
      <c r="K38" s="153"/>
      <c r="L38" s="153"/>
      <c r="M38" s="154"/>
      <c r="N38" s="153"/>
      <c r="O38" s="153"/>
      <c r="P38" s="153"/>
      <c r="Q38" s="153"/>
      <c r="R38" s="153"/>
      <c r="S38" s="153"/>
      <c r="T38" s="153"/>
      <c r="U38" s="153"/>
      <c r="V38" s="153"/>
      <c r="W38" s="153"/>
      <c r="X38" s="153"/>
      <c r="Y38" s="153"/>
    </row>
    <row r="39" spans="1:25" ht="11.25" customHeight="1" x14ac:dyDescent="0.25">
      <c r="A39" s="153"/>
      <c r="B39" s="154"/>
      <c r="C39" s="155"/>
      <c r="D39" s="156"/>
      <c r="E39" s="153"/>
      <c r="F39" s="156"/>
      <c r="G39" s="153"/>
      <c r="H39" s="153"/>
      <c r="I39" s="155"/>
      <c r="J39" s="153"/>
      <c r="K39" s="153"/>
      <c r="L39" s="153"/>
      <c r="M39" s="154"/>
      <c r="N39" s="153"/>
      <c r="O39" s="153"/>
      <c r="P39" s="153"/>
      <c r="Q39" s="153"/>
      <c r="R39" s="153"/>
      <c r="S39" s="153"/>
      <c r="T39" s="153"/>
      <c r="U39" s="153"/>
      <c r="V39" s="153"/>
      <c r="W39" s="153"/>
      <c r="X39" s="153"/>
      <c r="Y39" s="153"/>
    </row>
    <row r="40" spans="1:25" ht="11.25" customHeight="1" x14ac:dyDescent="0.25">
      <c r="A40" s="153"/>
      <c r="B40" s="154"/>
      <c r="C40" s="155"/>
      <c r="D40" s="156"/>
      <c r="E40" s="153"/>
      <c r="F40" s="156"/>
      <c r="G40" s="153"/>
      <c r="H40" s="153"/>
      <c r="I40" s="155"/>
      <c r="J40" s="153"/>
      <c r="K40" s="153"/>
      <c r="L40" s="153"/>
      <c r="M40" s="154"/>
      <c r="N40" s="153"/>
      <c r="O40" s="153"/>
      <c r="P40" s="153"/>
      <c r="Q40" s="153"/>
      <c r="R40" s="153"/>
      <c r="S40" s="153"/>
      <c r="T40" s="153"/>
      <c r="U40" s="153"/>
      <c r="V40" s="153"/>
      <c r="W40" s="153"/>
      <c r="X40" s="153"/>
      <c r="Y40" s="153"/>
    </row>
    <row r="41" spans="1:25" ht="11.25" customHeight="1" x14ac:dyDescent="0.25">
      <c r="A41" s="153"/>
      <c r="B41" s="154"/>
      <c r="C41" s="155"/>
      <c r="D41" s="156"/>
      <c r="E41" s="153"/>
      <c r="F41" s="156"/>
      <c r="G41" s="153"/>
      <c r="H41" s="153"/>
      <c r="I41" s="155"/>
      <c r="J41" s="153"/>
      <c r="K41" s="153"/>
      <c r="L41" s="153"/>
      <c r="M41" s="154"/>
      <c r="N41" s="153"/>
      <c r="O41" s="153"/>
      <c r="P41" s="153"/>
      <c r="Q41" s="153"/>
      <c r="R41" s="153"/>
      <c r="S41" s="153"/>
      <c r="T41" s="153"/>
      <c r="U41" s="153"/>
      <c r="V41" s="153"/>
      <c r="W41" s="153"/>
      <c r="X41" s="153"/>
      <c r="Y41" s="153"/>
    </row>
    <row r="42" spans="1:25" ht="11.25" customHeight="1" x14ac:dyDescent="0.25">
      <c r="A42" s="153"/>
      <c r="B42" s="154"/>
      <c r="C42" s="155"/>
      <c r="D42" s="156"/>
      <c r="E42" s="153"/>
      <c r="F42" s="156"/>
      <c r="G42" s="153"/>
      <c r="H42" s="153"/>
      <c r="I42" s="155"/>
      <c r="J42" s="153"/>
      <c r="K42" s="153"/>
      <c r="L42" s="153"/>
      <c r="M42" s="154"/>
      <c r="N42" s="153"/>
      <c r="O42" s="153"/>
      <c r="P42" s="153"/>
      <c r="Q42" s="153"/>
      <c r="R42" s="153"/>
      <c r="S42" s="153"/>
      <c r="T42" s="153"/>
      <c r="U42" s="153"/>
      <c r="V42" s="153"/>
      <c r="W42" s="153"/>
      <c r="X42" s="153"/>
      <c r="Y42" s="153"/>
    </row>
    <row r="43" spans="1:25" ht="11.25" customHeight="1" x14ac:dyDescent="0.25">
      <c r="A43" s="153"/>
      <c r="B43" s="154"/>
      <c r="C43" s="155"/>
      <c r="D43" s="156"/>
      <c r="E43" s="153"/>
      <c r="F43" s="156"/>
      <c r="G43" s="153"/>
      <c r="H43" s="153"/>
      <c r="I43" s="155"/>
      <c r="J43" s="153"/>
      <c r="K43" s="153"/>
      <c r="L43" s="153"/>
      <c r="M43" s="154"/>
      <c r="N43" s="153"/>
      <c r="O43" s="153"/>
      <c r="P43" s="153"/>
      <c r="Q43" s="153"/>
      <c r="R43" s="153"/>
      <c r="S43" s="153"/>
      <c r="T43" s="153"/>
      <c r="U43" s="153"/>
      <c r="V43" s="153"/>
      <c r="W43" s="153"/>
      <c r="X43" s="153"/>
      <c r="Y43" s="153"/>
    </row>
    <row r="44" spans="1:25" ht="11.25" customHeight="1" x14ac:dyDescent="0.25">
      <c r="A44" s="153"/>
      <c r="B44" s="154"/>
      <c r="C44" s="155"/>
      <c r="D44" s="156"/>
      <c r="E44" s="153"/>
      <c r="F44" s="156"/>
      <c r="G44" s="153"/>
      <c r="H44" s="153"/>
      <c r="I44" s="155"/>
      <c r="J44" s="153"/>
      <c r="K44" s="153"/>
      <c r="L44" s="153"/>
      <c r="M44" s="154"/>
      <c r="N44" s="153"/>
      <c r="O44" s="153"/>
      <c r="P44" s="153"/>
      <c r="Q44" s="153"/>
      <c r="R44" s="153"/>
      <c r="S44" s="153"/>
      <c r="T44" s="153"/>
      <c r="U44" s="153"/>
      <c r="V44" s="153"/>
      <c r="W44" s="153"/>
      <c r="X44" s="153"/>
      <c r="Y44" s="153"/>
    </row>
    <row r="45" spans="1:25" ht="11.25" customHeight="1" x14ac:dyDescent="0.25">
      <c r="A45" s="153"/>
      <c r="B45" s="154"/>
      <c r="C45" s="155"/>
      <c r="D45" s="156"/>
      <c r="E45" s="153"/>
      <c r="F45" s="156"/>
      <c r="G45" s="153"/>
      <c r="H45" s="153"/>
      <c r="I45" s="155"/>
      <c r="J45" s="153"/>
      <c r="K45" s="153"/>
      <c r="L45" s="153"/>
      <c r="M45" s="154"/>
      <c r="N45" s="153"/>
      <c r="O45" s="153"/>
      <c r="P45" s="153"/>
      <c r="Q45" s="153"/>
      <c r="R45" s="153"/>
      <c r="S45" s="153"/>
      <c r="T45" s="153"/>
      <c r="U45" s="153"/>
      <c r="V45" s="153"/>
      <c r="W45" s="153"/>
      <c r="X45" s="153"/>
      <c r="Y45" s="153"/>
    </row>
    <row r="46" spans="1:25" ht="11.25" customHeight="1" x14ac:dyDescent="0.25">
      <c r="A46" s="153"/>
      <c r="B46" s="154"/>
      <c r="C46" s="155"/>
      <c r="D46" s="156"/>
      <c r="E46" s="153"/>
      <c r="F46" s="156"/>
      <c r="G46" s="153"/>
      <c r="H46" s="153"/>
      <c r="I46" s="155"/>
      <c r="J46" s="153"/>
      <c r="K46" s="153"/>
      <c r="L46" s="153"/>
      <c r="M46" s="154"/>
      <c r="N46" s="153"/>
      <c r="O46" s="153"/>
      <c r="P46" s="153"/>
      <c r="Q46" s="153"/>
      <c r="R46" s="153"/>
      <c r="S46" s="153"/>
      <c r="T46" s="153"/>
      <c r="U46" s="153"/>
      <c r="V46" s="153"/>
      <c r="W46" s="153"/>
      <c r="X46" s="153"/>
      <c r="Y46" s="153"/>
    </row>
    <row r="47" spans="1:25" ht="11.25" customHeight="1" x14ac:dyDescent="0.25">
      <c r="A47" s="153"/>
      <c r="B47" s="154"/>
      <c r="C47" s="155"/>
      <c r="D47" s="156"/>
      <c r="E47" s="153"/>
      <c r="F47" s="156"/>
      <c r="G47" s="153"/>
      <c r="H47" s="153"/>
      <c r="I47" s="155"/>
      <c r="J47" s="153"/>
      <c r="K47" s="153"/>
      <c r="L47" s="153"/>
      <c r="M47" s="154"/>
      <c r="N47" s="153"/>
      <c r="O47" s="153"/>
      <c r="P47" s="153"/>
      <c r="Q47" s="153"/>
      <c r="R47" s="153"/>
      <c r="S47" s="153"/>
      <c r="T47" s="153"/>
      <c r="U47" s="153"/>
      <c r="V47" s="153"/>
      <c r="W47" s="153"/>
      <c r="X47" s="153"/>
      <c r="Y47" s="153"/>
    </row>
    <row r="48" spans="1:25" ht="11.25" customHeight="1" x14ac:dyDescent="0.25">
      <c r="A48" s="153"/>
      <c r="B48" s="154"/>
      <c r="C48" s="155"/>
      <c r="D48" s="156"/>
      <c r="E48" s="153"/>
      <c r="F48" s="156"/>
      <c r="G48" s="153"/>
      <c r="H48" s="153"/>
      <c r="I48" s="155"/>
      <c r="J48" s="153"/>
      <c r="K48" s="153"/>
      <c r="L48" s="153"/>
      <c r="M48" s="154"/>
      <c r="N48" s="153"/>
      <c r="O48" s="153"/>
      <c r="P48" s="153"/>
      <c r="Q48" s="153"/>
      <c r="R48" s="153"/>
      <c r="S48" s="153"/>
      <c r="T48" s="153"/>
      <c r="U48" s="153"/>
      <c r="V48" s="153"/>
      <c r="W48" s="153"/>
      <c r="X48" s="153"/>
      <c r="Y48" s="153"/>
    </row>
    <row r="49" spans="1:25" ht="11.25" customHeight="1" x14ac:dyDescent="0.25">
      <c r="A49" s="153"/>
      <c r="B49" s="154"/>
      <c r="C49" s="155"/>
      <c r="D49" s="156"/>
      <c r="E49" s="153"/>
      <c r="F49" s="156"/>
      <c r="G49" s="153"/>
      <c r="H49" s="153"/>
      <c r="I49" s="155"/>
      <c r="J49" s="153"/>
      <c r="K49" s="153"/>
      <c r="L49" s="153"/>
      <c r="M49" s="154"/>
      <c r="N49" s="153"/>
      <c r="O49" s="153"/>
      <c r="P49" s="153"/>
      <c r="Q49" s="153"/>
      <c r="R49" s="153"/>
      <c r="S49" s="153"/>
      <c r="T49" s="153"/>
      <c r="U49" s="153"/>
      <c r="V49" s="153"/>
      <c r="W49" s="153"/>
      <c r="X49" s="153"/>
      <c r="Y49" s="153"/>
    </row>
    <row r="50" spans="1:25" ht="11.25" customHeight="1" x14ac:dyDescent="0.25">
      <c r="A50" s="153"/>
      <c r="B50" s="154"/>
      <c r="C50" s="155"/>
      <c r="D50" s="156"/>
      <c r="E50" s="153"/>
      <c r="F50" s="156"/>
      <c r="G50" s="153"/>
      <c r="H50" s="153"/>
      <c r="I50" s="155"/>
      <c r="J50" s="153"/>
      <c r="K50" s="153"/>
      <c r="L50" s="153"/>
      <c r="M50" s="154"/>
      <c r="N50" s="153"/>
      <c r="O50" s="153"/>
      <c r="P50" s="153"/>
      <c r="Q50" s="153"/>
      <c r="R50" s="153"/>
      <c r="S50" s="153"/>
      <c r="T50" s="153"/>
      <c r="U50" s="153"/>
      <c r="V50" s="153"/>
      <c r="W50" s="153"/>
      <c r="X50" s="153"/>
      <c r="Y50" s="153"/>
    </row>
    <row r="51" spans="1:25" ht="11.25" customHeight="1" x14ac:dyDescent="0.25">
      <c r="A51" s="153"/>
      <c r="B51" s="154"/>
      <c r="C51" s="155"/>
      <c r="D51" s="156"/>
      <c r="E51" s="153"/>
      <c r="F51" s="156"/>
      <c r="G51" s="153"/>
      <c r="H51" s="153"/>
      <c r="I51" s="155"/>
      <c r="J51" s="153"/>
      <c r="K51" s="153"/>
      <c r="L51" s="153"/>
      <c r="M51" s="154"/>
      <c r="N51" s="153"/>
      <c r="O51" s="153"/>
      <c r="P51" s="153"/>
      <c r="Q51" s="153"/>
      <c r="R51" s="153"/>
      <c r="S51" s="153"/>
      <c r="T51" s="153"/>
      <c r="U51" s="153"/>
      <c r="V51" s="153"/>
      <c r="W51" s="153"/>
      <c r="X51" s="153"/>
      <c r="Y51" s="153"/>
    </row>
    <row r="52" spans="1:25" ht="11.25" customHeight="1" x14ac:dyDescent="0.25">
      <c r="A52" s="153"/>
      <c r="B52" s="154"/>
      <c r="C52" s="155"/>
      <c r="D52" s="156"/>
      <c r="E52" s="153"/>
      <c r="F52" s="156"/>
      <c r="G52" s="153"/>
      <c r="H52" s="153"/>
      <c r="I52" s="155"/>
      <c r="J52" s="153"/>
      <c r="K52" s="153"/>
      <c r="L52" s="153"/>
      <c r="M52" s="154"/>
      <c r="N52" s="153"/>
      <c r="O52" s="153"/>
      <c r="P52" s="153"/>
      <c r="Q52" s="153"/>
      <c r="R52" s="153"/>
      <c r="S52" s="153"/>
      <c r="T52" s="153"/>
      <c r="U52" s="153"/>
      <c r="V52" s="153"/>
      <c r="W52" s="153"/>
      <c r="X52" s="153"/>
      <c r="Y52" s="153"/>
    </row>
    <row r="53" spans="1:25" ht="11.25" customHeight="1" x14ac:dyDescent="0.25">
      <c r="A53" s="153"/>
      <c r="B53" s="154"/>
      <c r="C53" s="155"/>
      <c r="D53" s="156"/>
      <c r="E53" s="153"/>
      <c r="F53" s="156"/>
      <c r="G53" s="153"/>
      <c r="H53" s="153"/>
      <c r="I53" s="155"/>
      <c r="J53" s="153"/>
      <c r="K53" s="153"/>
      <c r="L53" s="153"/>
      <c r="M53" s="154"/>
      <c r="N53" s="153"/>
      <c r="O53" s="153"/>
      <c r="P53" s="153"/>
      <c r="Q53" s="153"/>
      <c r="R53" s="153"/>
      <c r="S53" s="153"/>
      <c r="T53" s="153"/>
      <c r="U53" s="153"/>
      <c r="V53" s="153"/>
      <c r="W53" s="153"/>
      <c r="X53" s="153"/>
      <c r="Y53" s="153"/>
    </row>
    <row r="54" spans="1:25" ht="11.25" customHeight="1" x14ac:dyDescent="0.25">
      <c r="A54" s="153"/>
      <c r="B54" s="154"/>
      <c r="C54" s="155"/>
      <c r="D54" s="156"/>
      <c r="E54" s="153"/>
      <c r="F54" s="156"/>
      <c r="G54" s="153"/>
      <c r="H54" s="153"/>
      <c r="I54" s="155"/>
      <c r="J54" s="153"/>
      <c r="K54" s="153"/>
      <c r="L54" s="153"/>
      <c r="M54" s="154"/>
      <c r="N54" s="153"/>
      <c r="O54" s="153"/>
      <c r="P54" s="153"/>
      <c r="Q54" s="153"/>
      <c r="R54" s="153"/>
      <c r="S54" s="153"/>
      <c r="T54" s="153"/>
      <c r="U54" s="153"/>
      <c r="V54" s="153"/>
      <c r="W54" s="153"/>
      <c r="X54" s="153"/>
      <c r="Y54" s="153"/>
    </row>
    <row r="55" spans="1:25" ht="11.25" customHeight="1" x14ac:dyDescent="0.25">
      <c r="A55" s="153"/>
      <c r="B55" s="154"/>
      <c r="C55" s="155"/>
      <c r="D55" s="156"/>
      <c r="E55" s="153"/>
      <c r="F55" s="156"/>
      <c r="G55" s="153"/>
      <c r="H55" s="153"/>
      <c r="I55" s="155"/>
      <c r="J55" s="153"/>
      <c r="K55" s="153"/>
      <c r="L55" s="153"/>
      <c r="M55" s="154"/>
      <c r="N55" s="153"/>
      <c r="O55" s="153"/>
      <c r="P55" s="153"/>
      <c r="Q55" s="153"/>
      <c r="R55" s="153"/>
      <c r="S55" s="153"/>
      <c r="T55" s="153"/>
      <c r="U55" s="153"/>
      <c r="V55" s="153"/>
      <c r="W55" s="153"/>
      <c r="X55" s="153"/>
      <c r="Y55" s="153"/>
    </row>
    <row r="56" spans="1:25" ht="11.25" customHeight="1" x14ac:dyDescent="0.25">
      <c r="A56" s="153"/>
      <c r="B56" s="154"/>
      <c r="C56" s="155"/>
      <c r="D56" s="156"/>
      <c r="E56" s="153"/>
      <c r="F56" s="156"/>
      <c r="G56" s="153"/>
      <c r="H56" s="153"/>
      <c r="I56" s="155"/>
      <c r="J56" s="153"/>
      <c r="K56" s="153"/>
      <c r="L56" s="153"/>
      <c r="M56" s="154"/>
      <c r="N56" s="153"/>
      <c r="O56" s="153"/>
      <c r="P56" s="153"/>
      <c r="Q56" s="153"/>
      <c r="R56" s="153"/>
      <c r="S56" s="153"/>
      <c r="T56" s="153"/>
      <c r="U56" s="153"/>
      <c r="V56" s="153"/>
      <c r="W56" s="153"/>
      <c r="X56" s="153"/>
      <c r="Y56" s="153"/>
    </row>
    <row r="57" spans="1:25" ht="11.25" customHeight="1" x14ac:dyDescent="0.25">
      <c r="A57" s="153"/>
      <c r="B57" s="154"/>
      <c r="C57" s="155"/>
      <c r="D57" s="156"/>
      <c r="E57" s="153"/>
      <c r="F57" s="156"/>
      <c r="G57" s="153"/>
      <c r="H57" s="153"/>
      <c r="I57" s="155"/>
      <c r="J57" s="153"/>
      <c r="K57" s="153"/>
      <c r="L57" s="153"/>
      <c r="M57" s="154"/>
      <c r="N57" s="153"/>
      <c r="O57" s="153"/>
      <c r="P57" s="153"/>
      <c r="Q57" s="153"/>
      <c r="R57" s="153"/>
      <c r="S57" s="153"/>
      <c r="T57" s="153"/>
      <c r="U57" s="153"/>
      <c r="V57" s="153"/>
      <c r="W57" s="153"/>
      <c r="X57" s="153"/>
      <c r="Y57" s="153"/>
    </row>
    <row r="58" spans="1:25" ht="11.25" customHeight="1" x14ac:dyDescent="0.25">
      <c r="A58" s="153"/>
      <c r="B58" s="154"/>
      <c r="C58" s="155"/>
      <c r="D58" s="156"/>
      <c r="E58" s="153"/>
      <c r="F58" s="156"/>
      <c r="G58" s="153"/>
      <c r="H58" s="153"/>
      <c r="I58" s="155"/>
      <c r="J58" s="153"/>
      <c r="K58" s="153"/>
      <c r="L58" s="153"/>
      <c r="M58" s="154"/>
      <c r="N58" s="153"/>
      <c r="O58" s="153"/>
      <c r="P58" s="153"/>
      <c r="Q58" s="153"/>
      <c r="R58" s="153"/>
      <c r="S58" s="153"/>
      <c r="T58" s="153"/>
      <c r="U58" s="153"/>
      <c r="V58" s="153"/>
      <c r="W58" s="153"/>
      <c r="X58" s="153"/>
      <c r="Y58" s="153"/>
    </row>
    <row r="59" spans="1:25" ht="11.25" customHeight="1" x14ac:dyDescent="0.25">
      <c r="A59" s="153"/>
      <c r="B59" s="154"/>
      <c r="C59" s="155"/>
      <c r="D59" s="156"/>
      <c r="E59" s="153"/>
      <c r="F59" s="156"/>
      <c r="G59" s="153"/>
      <c r="H59" s="153"/>
      <c r="I59" s="155"/>
      <c r="J59" s="153"/>
      <c r="K59" s="153"/>
      <c r="L59" s="153"/>
      <c r="M59" s="154"/>
      <c r="N59" s="153"/>
      <c r="O59" s="153"/>
      <c r="P59" s="153"/>
      <c r="Q59" s="153"/>
      <c r="R59" s="153"/>
      <c r="S59" s="153"/>
      <c r="T59" s="153"/>
      <c r="U59" s="153"/>
      <c r="V59" s="153"/>
      <c r="W59" s="153"/>
      <c r="X59" s="153"/>
      <c r="Y59" s="153"/>
    </row>
    <row r="60" spans="1:25" ht="11.25" customHeight="1" x14ac:dyDescent="0.25">
      <c r="A60" s="153"/>
      <c r="B60" s="154"/>
      <c r="C60" s="155"/>
      <c r="D60" s="156"/>
      <c r="E60" s="153"/>
      <c r="F60" s="156"/>
      <c r="G60" s="153"/>
      <c r="H60" s="153"/>
      <c r="I60" s="155"/>
      <c r="J60" s="153"/>
      <c r="K60" s="153"/>
      <c r="L60" s="153"/>
      <c r="M60" s="154"/>
      <c r="N60" s="153"/>
      <c r="O60" s="153"/>
      <c r="P60" s="153"/>
      <c r="Q60" s="153"/>
      <c r="R60" s="153"/>
      <c r="S60" s="153"/>
      <c r="T60" s="153"/>
      <c r="U60" s="153"/>
      <c r="V60" s="153"/>
      <c r="W60" s="153"/>
      <c r="X60" s="153"/>
      <c r="Y60" s="153"/>
    </row>
    <row r="61" spans="1:25" ht="11.25" customHeight="1" x14ac:dyDescent="0.25">
      <c r="A61" s="153"/>
      <c r="B61" s="154"/>
      <c r="C61" s="155"/>
      <c r="D61" s="156"/>
      <c r="E61" s="153"/>
      <c r="F61" s="156"/>
      <c r="G61" s="153"/>
      <c r="H61" s="153"/>
      <c r="I61" s="155"/>
      <c r="J61" s="153"/>
      <c r="K61" s="153"/>
      <c r="L61" s="153"/>
      <c r="M61" s="154"/>
      <c r="N61" s="153"/>
      <c r="O61" s="153"/>
      <c r="P61" s="153"/>
      <c r="Q61" s="153"/>
      <c r="R61" s="153"/>
      <c r="S61" s="153"/>
      <c r="T61" s="153"/>
      <c r="U61" s="153"/>
      <c r="V61" s="153"/>
      <c r="W61" s="153"/>
      <c r="X61" s="153"/>
      <c r="Y61" s="153"/>
    </row>
    <row r="62" spans="1:25" ht="11.25" customHeight="1" x14ac:dyDescent="0.25">
      <c r="A62" s="153"/>
      <c r="B62" s="154"/>
      <c r="C62" s="155"/>
      <c r="D62" s="156"/>
      <c r="E62" s="153"/>
      <c r="F62" s="156"/>
      <c r="G62" s="153"/>
      <c r="H62" s="153"/>
      <c r="I62" s="155"/>
      <c r="J62" s="153"/>
      <c r="K62" s="153"/>
      <c r="L62" s="153"/>
      <c r="M62" s="154"/>
      <c r="N62" s="153"/>
      <c r="O62" s="153"/>
      <c r="P62" s="153"/>
      <c r="Q62" s="153"/>
      <c r="R62" s="153"/>
      <c r="S62" s="153"/>
      <c r="T62" s="153"/>
      <c r="U62" s="153"/>
      <c r="V62" s="153"/>
      <c r="W62" s="153"/>
      <c r="X62" s="153"/>
      <c r="Y62" s="153"/>
    </row>
    <row r="63" spans="1:25" ht="11.25" customHeight="1" x14ac:dyDescent="0.25">
      <c r="A63" s="153"/>
      <c r="B63" s="154"/>
      <c r="C63" s="155"/>
      <c r="D63" s="156"/>
      <c r="E63" s="153"/>
      <c r="F63" s="156"/>
      <c r="G63" s="153"/>
      <c r="H63" s="153"/>
      <c r="I63" s="155"/>
      <c r="J63" s="153"/>
      <c r="K63" s="153"/>
      <c r="L63" s="153"/>
      <c r="M63" s="154"/>
      <c r="N63" s="153"/>
      <c r="O63" s="153"/>
      <c r="P63" s="153"/>
      <c r="Q63" s="153"/>
      <c r="R63" s="153"/>
      <c r="S63" s="153"/>
      <c r="T63" s="153"/>
      <c r="U63" s="153"/>
      <c r="V63" s="153"/>
      <c r="W63" s="153"/>
      <c r="X63" s="153"/>
      <c r="Y63" s="153"/>
    </row>
    <row r="64" spans="1:25" ht="11.25" customHeight="1" x14ac:dyDescent="0.25">
      <c r="A64" s="153"/>
      <c r="B64" s="154"/>
      <c r="C64" s="155"/>
      <c r="D64" s="156"/>
      <c r="E64" s="153"/>
      <c r="F64" s="156"/>
      <c r="G64" s="153"/>
      <c r="H64" s="153"/>
      <c r="I64" s="155"/>
      <c r="J64" s="153"/>
      <c r="K64" s="153"/>
      <c r="L64" s="153"/>
      <c r="M64" s="154"/>
      <c r="N64" s="153"/>
      <c r="O64" s="153"/>
      <c r="P64" s="153"/>
      <c r="Q64" s="153"/>
      <c r="R64" s="153"/>
      <c r="S64" s="153"/>
      <c r="T64" s="153"/>
      <c r="U64" s="153"/>
      <c r="V64" s="153"/>
      <c r="W64" s="153"/>
      <c r="X64" s="153"/>
      <c r="Y64" s="153"/>
    </row>
    <row r="65" spans="1:25" ht="11.25" customHeight="1" x14ac:dyDescent="0.25">
      <c r="A65" s="153"/>
      <c r="B65" s="154"/>
      <c r="C65" s="155"/>
      <c r="D65" s="156"/>
      <c r="E65" s="153"/>
      <c r="F65" s="156"/>
      <c r="G65" s="153"/>
      <c r="H65" s="153"/>
      <c r="I65" s="155"/>
      <c r="J65" s="153"/>
      <c r="K65" s="153"/>
      <c r="L65" s="153"/>
      <c r="M65" s="154"/>
      <c r="N65" s="153"/>
      <c r="O65" s="153"/>
      <c r="P65" s="153"/>
      <c r="Q65" s="153"/>
      <c r="R65" s="153"/>
      <c r="S65" s="153"/>
      <c r="T65" s="153"/>
      <c r="U65" s="153"/>
      <c r="V65" s="153"/>
      <c r="W65" s="153"/>
      <c r="X65" s="153"/>
      <c r="Y65" s="153"/>
    </row>
    <row r="66" spans="1:25" ht="11.25" customHeight="1" x14ac:dyDescent="0.25">
      <c r="A66" s="153"/>
      <c r="B66" s="154"/>
      <c r="C66" s="155"/>
      <c r="D66" s="156"/>
      <c r="E66" s="153"/>
      <c r="F66" s="156"/>
      <c r="G66" s="153"/>
      <c r="H66" s="153"/>
      <c r="I66" s="155"/>
      <c r="J66" s="153"/>
      <c r="K66" s="153"/>
      <c r="L66" s="153"/>
      <c r="M66" s="154"/>
      <c r="N66" s="153"/>
      <c r="O66" s="153"/>
      <c r="P66" s="153"/>
      <c r="Q66" s="153"/>
      <c r="R66" s="153"/>
      <c r="S66" s="153"/>
      <c r="T66" s="153"/>
      <c r="U66" s="153"/>
      <c r="V66" s="153"/>
      <c r="W66" s="153"/>
      <c r="X66" s="153"/>
      <c r="Y66" s="153"/>
    </row>
    <row r="67" spans="1:25" ht="11.25" customHeight="1" x14ac:dyDescent="0.25">
      <c r="A67" s="153"/>
      <c r="B67" s="154"/>
      <c r="C67" s="155"/>
      <c r="D67" s="156"/>
      <c r="E67" s="153"/>
      <c r="F67" s="156"/>
      <c r="G67" s="153"/>
      <c r="H67" s="153"/>
      <c r="I67" s="155"/>
      <c r="J67" s="153"/>
      <c r="K67" s="153"/>
      <c r="L67" s="153"/>
      <c r="M67" s="154"/>
      <c r="N67" s="153"/>
      <c r="O67" s="153"/>
      <c r="P67" s="153"/>
      <c r="Q67" s="153"/>
      <c r="R67" s="153"/>
      <c r="S67" s="153"/>
      <c r="T67" s="153"/>
      <c r="U67" s="153"/>
      <c r="V67" s="153"/>
      <c r="W67" s="153"/>
      <c r="X67" s="153"/>
      <c r="Y67" s="153"/>
    </row>
    <row r="68" spans="1:25" ht="11.25" customHeight="1" x14ac:dyDescent="0.25">
      <c r="A68" s="153"/>
      <c r="B68" s="154"/>
      <c r="C68" s="155"/>
      <c r="D68" s="156"/>
      <c r="E68" s="153"/>
      <c r="F68" s="156"/>
      <c r="G68" s="153"/>
      <c r="H68" s="153"/>
      <c r="I68" s="155"/>
      <c r="J68" s="153"/>
      <c r="K68" s="153"/>
      <c r="L68" s="153"/>
      <c r="M68" s="154"/>
      <c r="N68" s="153"/>
      <c r="O68" s="153"/>
      <c r="P68" s="153"/>
      <c r="Q68" s="153"/>
      <c r="R68" s="153"/>
      <c r="S68" s="153"/>
      <c r="T68" s="153"/>
      <c r="U68" s="153"/>
      <c r="V68" s="153"/>
      <c r="W68" s="153"/>
      <c r="X68" s="153"/>
      <c r="Y68" s="153"/>
    </row>
    <row r="69" spans="1:25" ht="11.25" customHeight="1" x14ac:dyDescent="0.25">
      <c r="A69" s="153"/>
      <c r="B69" s="154"/>
      <c r="C69" s="155"/>
      <c r="D69" s="156"/>
      <c r="E69" s="153"/>
      <c r="F69" s="156"/>
      <c r="G69" s="153"/>
      <c r="H69" s="153"/>
      <c r="I69" s="155"/>
      <c r="J69" s="153"/>
      <c r="K69" s="153"/>
      <c r="L69" s="153"/>
      <c r="M69" s="154"/>
      <c r="N69" s="153"/>
      <c r="O69" s="153"/>
      <c r="P69" s="153"/>
      <c r="Q69" s="153"/>
      <c r="R69" s="153"/>
      <c r="S69" s="153"/>
      <c r="T69" s="153"/>
      <c r="U69" s="153"/>
      <c r="V69" s="153"/>
      <c r="W69" s="153"/>
      <c r="X69" s="153"/>
      <c r="Y69" s="153"/>
    </row>
    <row r="70" spans="1:25" ht="11.25" customHeight="1" x14ac:dyDescent="0.25">
      <c r="A70" s="153"/>
      <c r="B70" s="154"/>
      <c r="C70" s="155"/>
      <c r="D70" s="156"/>
      <c r="E70" s="153"/>
      <c r="F70" s="156"/>
      <c r="G70" s="153"/>
      <c r="H70" s="153"/>
      <c r="I70" s="155"/>
      <c r="J70" s="153"/>
      <c r="K70" s="153"/>
      <c r="L70" s="153"/>
      <c r="M70" s="154"/>
      <c r="N70" s="153"/>
      <c r="O70" s="153"/>
      <c r="P70" s="153"/>
      <c r="Q70" s="153"/>
      <c r="R70" s="153"/>
      <c r="S70" s="153"/>
      <c r="T70" s="153"/>
      <c r="U70" s="153"/>
      <c r="V70" s="153"/>
      <c r="W70" s="153"/>
      <c r="X70" s="153"/>
      <c r="Y70" s="153"/>
    </row>
    <row r="71" spans="1:25" ht="11.25" customHeight="1" x14ac:dyDescent="0.25">
      <c r="A71" s="153"/>
      <c r="B71" s="154"/>
      <c r="C71" s="155"/>
      <c r="D71" s="156"/>
      <c r="E71" s="153"/>
      <c r="F71" s="156"/>
      <c r="G71" s="153"/>
      <c r="H71" s="153"/>
      <c r="I71" s="155"/>
      <c r="J71" s="153"/>
      <c r="K71" s="153"/>
      <c r="L71" s="153"/>
      <c r="M71" s="154"/>
      <c r="N71" s="153"/>
      <c r="O71" s="153"/>
      <c r="P71" s="153"/>
      <c r="Q71" s="153"/>
      <c r="R71" s="153"/>
      <c r="S71" s="153"/>
      <c r="T71" s="153"/>
      <c r="U71" s="153"/>
      <c r="V71" s="153"/>
      <c r="W71" s="153"/>
      <c r="X71" s="153"/>
      <c r="Y71" s="153"/>
    </row>
    <row r="72" spans="1:25" ht="11.25" customHeight="1" x14ac:dyDescent="0.25">
      <c r="A72" s="153"/>
      <c r="B72" s="154"/>
      <c r="C72" s="155"/>
      <c r="D72" s="156"/>
      <c r="E72" s="153"/>
      <c r="F72" s="156"/>
      <c r="G72" s="153"/>
      <c r="H72" s="153"/>
      <c r="I72" s="155"/>
      <c r="J72" s="153"/>
      <c r="K72" s="153"/>
      <c r="L72" s="153"/>
      <c r="M72" s="154"/>
      <c r="N72" s="153"/>
      <c r="O72" s="153"/>
      <c r="P72" s="153"/>
      <c r="Q72" s="153"/>
      <c r="R72" s="153"/>
      <c r="S72" s="153"/>
      <c r="T72" s="153"/>
      <c r="U72" s="153"/>
      <c r="V72" s="153"/>
      <c r="W72" s="153"/>
      <c r="X72" s="153"/>
      <c r="Y72" s="153"/>
    </row>
    <row r="73" spans="1:25" ht="11.25" customHeight="1" x14ac:dyDescent="0.25">
      <c r="A73" s="153"/>
      <c r="B73" s="154"/>
      <c r="C73" s="155"/>
      <c r="D73" s="156"/>
      <c r="E73" s="153"/>
      <c r="F73" s="156"/>
      <c r="G73" s="153"/>
      <c r="H73" s="153"/>
      <c r="I73" s="155"/>
      <c r="J73" s="153"/>
      <c r="K73" s="153"/>
      <c r="L73" s="153"/>
      <c r="M73" s="154"/>
      <c r="N73" s="153"/>
      <c r="O73" s="153"/>
      <c r="P73" s="153"/>
      <c r="Q73" s="153"/>
      <c r="R73" s="153"/>
      <c r="S73" s="153"/>
      <c r="T73" s="153"/>
      <c r="U73" s="153"/>
      <c r="V73" s="153"/>
      <c r="W73" s="153"/>
      <c r="X73" s="153"/>
      <c r="Y73" s="153"/>
    </row>
    <row r="74" spans="1:25" ht="11.25" customHeight="1" x14ac:dyDescent="0.25">
      <c r="A74" s="153"/>
      <c r="B74" s="154"/>
      <c r="C74" s="155"/>
      <c r="D74" s="156"/>
      <c r="E74" s="153"/>
      <c r="F74" s="156"/>
      <c r="G74" s="153"/>
      <c r="H74" s="153"/>
      <c r="I74" s="155"/>
      <c r="J74" s="153"/>
      <c r="K74" s="153"/>
      <c r="L74" s="153"/>
      <c r="M74" s="154"/>
      <c r="N74" s="153"/>
      <c r="O74" s="153"/>
      <c r="P74" s="153"/>
      <c r="Q74" s="153"/>
      <c r="R74" s="153"/>
      <c r="S74" s="153"/>
      <c r="T74" s="153"/>
      <c r="U74" s="153"/>
      <c r="V74" s="153"/>
      <c r="W74" s="153"/>
      <c r="X74" s="153"/>
      <c r="Y74" s="153"/>
    </row>
    <row r="75" spans="1:25" ht="11.25" customHeight="1" x14ac:dyDescent="0.25">
      <c r="A75" s="153"/>
      <c r="B75" s="154"/>
      <c r="C75" s="155"/>
      <c r="D75" s="156"/>
      <c r="E75" s="153"/>
      <c r="F75" s="156"/>
      <c r="G75" s="153"/>
      <c r="H75" s="153"/>
      <c r="I75" s="155"/>
      <c r="J75" s="153"/>
      <c r="K75" s="153"/>
      <c r="L75" s="153"/>
      <c r="M75" s="154"/>
      <c r="N75" s="153"/>
      <c r="O75" s="153"/>
      <c r="P75" s="153"/>
      <c r="Q75" s="153"/>
      <c r="R75" s="153"/>
      <c r="S75" s="153"/>
      <c r="T75" s="153"/>
      <c r="U75" s="153"/>
      <c r="V75" s="153"/>
      <c r="W75" s="153"/>
      <c r="X75" s="153"/>
      <c r="Y75" s="153"/>
    </row>
    <row r="76" spans="1:25" ht="11.25" customHeight="1" x14ac:dyDescent="0.25">
      <c r="A76" s="153"/>
      <c r="B76" s="154"/>
      <c r="C76" s="155"/>
      <c r="D76" s="156"/>
      <c r="E76" s="153"/>
      <c r="F76" s="156"/>
      <c r="G76" s="153"/>
      <c r="H76" s="153"/>
      <c r="I76" s="155"/>
      <c r="J76" s="153"/>
      <c r="K76" s="153"/>
      <c r="L76" s="153"/>
      <c r="M76" s="154"/>
      <c r="N76" s="153"/>
      <c r="O76" s="153"/>
      <c r="P76" s="153"/>
      <c r="Q76" s="153"/>
      <c r="R76" s="153"/>
      <c r="S76" s="153"/>
      <c r="T76" s="153"/>
      <c r="U76" s="153"/>
      <c r="V76" s="153"/>
      <c r="W76" s="153"/>
      <c r="X76" s="153"/>
      <c r="Y76" s="153"/>
    </row>
    <row r="77" spans="1:25" ht="11.25" customHeight="1" x14ac:dyDescent="0.25">
      <c r="A77" s="153"/>
      <c r="B77" s="154"/>
      <c r="C77" s="155"/>
      <c r="D77" s="156"/>
      <c r="E77" s="153"/>
      <c r="F77" s="156"/>
      <c r="G77" s="153"/>
      <c r="H77" s="153"/>
      <c r="I77" s="155"/>
      <c r="J77" s="153"/>
      <c r="K77" s="153"/>
      <c r="L77" s="153"/>
      <c r="M77" s="154"/>
      <c r="N77" s="153"/>
      <c r="O77" s="153"/>
      <c r="P77" s="153"/>
      <c r="Q77" s="153"/>
      <c r="R77" s="153"/>
      <c r="S77" s="153"/>
      <c r="T77" s="153"/>
      <c r="U77" s="153"/>
      <c r="V77" s="153"/>
      <c r="W77" s="153"/>
      <c r="X77" s="153"/>
      <c r="Y77" s="153"/>
    </row>
    <row r="78" spans="1:25" ht="11.25" customHeight="1" x14ac:dyDescent="0.25">
      <c r="A78" s="153"/>
      <c r="B78" s="154"/>
      <c r="C78" s="155"/>
      <c r="D78" s="156"/>
      <c r="E78" s="153"/>
      <c r="F78" s="156"/>
      <c r="G78" s="153"/>
      <c r="H78" s="153"/>
      <c r="I78" s="155"/>
      <c r="J78" s="153"/>
      <c r="K78" s="153"/>
      <c r="L78" s="153"/>
      <c r="M78" s="154"/>
      <c r="N78" s="153"/>
      <c r="O78" s="153"/>
      <c r="P78" s="153"/>
      <c r="Q78" s="153"/>
      <c r="R78" s="153"/>
      <c r="S78" s="153"/>
      <c r="T78" s="153"/>
      <c r="U78" s="153"/>
      <c r="V78" s="153"/>
      <c r="W78" s="153"/>
      <c r="X78" s="153"/>
      <c r="Y78" s="153"/>
    </row>
    <row r="79" spans="1:25" ht="11.25" customHeight="1" x14ac:dyDescent="0.25">
      <c r="A79" s="153"/>
      <c r="B79" s="154"/>
      <c r="C79" s="155"/>
      <c r="D79" s="156"/>
      <c r="E79" s="153"/>
      <c r="F79" s="156"/>
      <c r="G79" s="153"/>
      <c r="H79" s="153"/>
      <c r="I79" s="155"/>
      <c r="J79" s="153"/>
      <c r="K79" s="153"/>
      <c r="L79" s="153"/>
      <c r="M79" s="154"/>
      <c r="N79" s="153"/>
      <c r="O79" s="153"/>
      <c r="P79" s="153"/>
      <c r="Q79" s="153"/>
      <c r="R79" s="153"/>
      <c r="S79" s="153"/>
      <c r="T79" s="153"/>
      <c r="U79" s="153"/>
      <c r="V79" s="153"/>
      <c r="W79" s="153"/>
      <c r="X79" s="153"/>
      <c r="Y79" s="153"/>
    </row>
    <row r="80" spans="1:25" ht="11.25" customHeight="1" x14ac:dyDescent="0.25">
      <c r="A80" s="153"/>
      <c r="B80" s="154"/>
      <c r="C80" s="155"/>
      <c r="D80" s="156"/>
      <c r="E80" s="153"/>
      <c r="F80" s="156"/>
      <c r="G80" s="153"/>
      <c r="H80" s="153"/>
      <c r="I80" s="155"/>
      <c r="J80" s="153"/>
      <c r="K80" s="153"/>
      <c r="L80" s="153"/>
      <c r="M80" s="154"/>
      <c r="N80" s="153"/>
      <c r="O80" s="153"/>
      <c r="P80" s="153"/>
      <c r="Q80" s="153"/>
      <c r="R80" s="153"/>
      <c r="S80" s="153"/>
      <c r="T80" s="153"/>
      <c r="U80" s="153"/>
      <c r="V80" s="153"/>
      <c r="W80" s="153"/>
      <c r="X80" s="153"/>
      <c r="Y80" s="153"/>
    </row>
    <row r="81" spans="1:25" ht="11.25" customHeight="1" x14ac:dyDescent="0.25">
      <c r="A81" s="153"/>
      <c r="B81" s="154"/>
      <c r="C81" s="155"/>
      <c r="D81" s="156"/>
      <c r="E81" s="153"/>
      <c r="F81" s="156"/>
      <c r="G81" s="153"/>
      <c r="H81" s="153"/>
      <c r="I81" s="155"/>
      <c r="J81" s="153"/>
      <c r="K81" s="153"/>
      <c r="L81" s="153"/>
      <c r="M81" s="154"/>
      <c r="N81" s="153"/>
      <c r="O81" s="153"/>
      <c r="P81" s="153"/>
      <c r="Q81" s="153"/>
      <c r="R81" s="153"/>
      <c r="S81" s="153"/>
      <c r="T81" s="153"/>
      <c r="U81" s="153"/>
      <c r="V81" s="153"/>
      <c r="W81" s="153"/>
      <c r="X81" s="153"/>
      <c r="Y81" s="153"/>
    </row>
    <row r="82" spans="1:25" ht="11.25" customHeight="1" x14ac:dyDescent="0.25">
      <c r="A82" s="153"/>
      <c r="B82" s="154"/>
      <c r="C82" s="155"/>
      <c r="D82" s="156"/>
      <c r="E82" s="153"/>
      <c r="F82" s="156"/>
      <c r="G82" s="153"/>
      <c r="H82" s="153"/>
      <c r="I82" s="155"/>
      <c r="J82" s="153"/>
      <c r="K82" s="153"/>
      <c r="L82" s="153"/>
      <c r="M82" s="154"/>
      <c r="N82" s="153"/>
      <c r="O82" s="153"/>
      <c r="P82" s="153"/>
      <c r="Q82" s="153"/>
      <c r="R82" s="153"/>
      <c r="S82" s="153"/>
      <c r="T82" s="153"/>
      <c r="U82" s="153"/>
      <c r="V82" s="153"/>
      <c r="W82" s="153"/>
      <c r="X82" s="153"/>
      <c r="Y82" s="153"/>
    </row>
    <row r="83" spans="1:25" ht="11.25" customHeight="1" x14ac:dyDescent="0.25">
      <c r="A83" s="153"/>
      <c r="B83" s="154"/>
      <c r="C83" s="155"/>
      <c r="D83" s="156"/>
      <c r="E83" s="153"/>
      <c r="F83" s="156"/>
      <c r="G83" s="153"/>
      <c r="H83" s="153"/>
      <c r="I83" s="155"/>
      <c r="J83" s="153"/>
      <c r="K83" s="153"/>
      <c r="L83" s="153"/>
      <c r="M83" s="154"/>
      <c r="N83" s="153"/>
      <c r="O83" s="153"/>
      <c r="P83" s="153"/>
      <c r="Q83" s="153"/>
      <c r="R83" s="153"/>
      <c r="S83" s="153"/>
      <c r="T83" s="153"/>
      <c r="U83" s="153"/>
      <c r="V83" s="153"/>
      <c r="W83" s="153"/>
      <c r="X83" s="153"/>
      <c r="Y83" s="153"/>
    </row>
    <row r="84" spans="1:25" ht="11.25" customHeight="1" x14ac:dyDescent="0.25">
      <c r="A84" s="153"/>
      <c r="B84" s="154"/>
      <c r="C84" s="155"/>
      <c r="D84" s="156"/>
      <c r="E84" s="153"/>
      <c r="F84" s="156"/>
      <c r="G84" s="153"/>
      <c r="H84" s="153"/>
      <c r="I84" s="155"/>
      <c r="J84" s="153"/>
      <c r="K84" s="153"/>
      <c r="L84" s="153"/>
      <c r="M84" s="154"/>
      <c r="N84" s="153"/>
      <c r="O84" s="153"/>
      <c r="P84" s="153"/>
      <c r="Q84" s="153"/>
      <c r="R84" s="153"/>
      <c r="S84" s="153"/>
      <c r="T84" s="153"/>
      <c r="U84" s="153"/>
      <c r="V84" s="153"/>
      <c r="W84" s="153"/>
      <c r="X84" s="153"/>
      <c r="Y84" s="153"/>
    </row>
    <row r="85" spans="1:25" ht="11.25" customHeight="1" x14ac:dyDescent="0.25">
      <c r="A85" s="153"/>
      <c r="B85" s="154"/>
      <c r="C85" s="155"/>
      <c r="D85" s="156"/>
      <c r="E85" s="153"/>
      <c r="F85" s="156"/>
      <c r="G85" s="153"/>
      <c r="H85" s="153"/>
      <c r="I85" s="155"/>
      <c r="J85" s="153"/>
      <c r="K85" s="153"/>
      <c r="L85" s="153"/>
      <c r="M85" s="154"/>
      <c r="N85" s="153"/>
      <c r="O85" s="153"/>
      <c r="P85" s="153"/>
      <c r="Q85" s="153"/>
      <c r="R85" s="153"/>
      <c r="S85" s="153"/>
      <c r="T85" s="153"/>
      <c r="U85" s="153"/>
      <c r="V85" s="153"/>
      <c r="W85" s="153"/>
      <c r="X85" s="153"/>
      <c r="Y85" s="153"/>
    </row>
    <row r="86" spans="1:25" ht="11.25" customHeight="1" x14ac:dyDescent="0.25">
      <c r="A86" s="153"/>
      <c r="B86" s="154"/>
      <c r="C86" s="155"/>
      <c r="D86" s="156"/>
      <c r="E86" s="153"/>
      <c r="F86" s="156"/>
      <c r="G86" s="153"/>
      <c r="H86" s="153"/>
      <c r="I86" s="155"/>
      <c r="J86" s="153"/>
      <c r="K86" s="153"/>
      <c r="L86" s="153"/>
      <c r="M86" s="154"/>
      <c r="N86" s="153"/>
      <c r="O86" s="153"/>
      <c r="P86" s="153"/>
      <c r="Q86" s="153"/>
      <c r="R86" s="153"/>
      <c r="S86" s="153"/>
      <c r="T86" s="153"/>
      <c r="U86" s="153"/>
      <c r="V86" s="153"/>
      <c r="W86" s="153"/>
      <c r="X86" s="153"/>
      <c r="Y86" s="153"/>
    </row>
    <row r="87" spans="1:25" ht="11.25" customHeight="1" x14ac:dyDescent="0.25">
      <c r="A87" s="153"/>
      <c r="B87" s="154"/>
      <c r="C87" s="155"/>
      <c r="D87" s="156"/>
      <c r="E87" s="153"/>
      <c r="F87" s="156"/>
      <c r="G87" s="153"/>
      <c r="H87" s="153"/>
      <c r="I87" s="155"/>
      <c r="J87" s="153"/>
      <c r="K87" s="153"/>
      <c r="L87" s="153"/>
      <c r="M87" s="154"/>
      <c r="N87" s="153"/>
      <c r="O87" s="153"/>
      <c r="P87" s="153"/>
      <c r="Q87" s="153"/>
      <c r="R87" s="153"/>
      <c r="S87" s="153"/>
      <c r="T87" s="153"/>
      <c r="U87" s="153"/>
      <c r="V87" s="153"/>
      <c r="W87" s="153"/>
      <c r="X87" s="153"/>
      <c r="Y87" s="153"/>
    </row>
    <row r="88" spans="1:25" ht="11.25" customHeight="1" x14ac:dyDescent="0.25">
      <c r="A88" s="153"/>
      <c r="B88" s="154"/>
      <c r="C88" s="155"/>
      <c r="D88" s="156"/>
      <c r="E88" s="153"/>
      <c r="F88" s="156"/>
      <c r="G88" s="153"/>
      <c r="H88" s="153"/>
      <c r="I88" s="155"/>
      <c r="J88" s="153"/>
      <c r="K88" s="153"/>
      <c r="L88" s="153"/>
      <c r="M88" s="154"/>
      <c r="N88" s="153"/>
      <c r="O88" s="153"/>
      <c r="P88" s="153"/>
      <c r="Q88" s="153"/>
      <c r="R88" s="153"/>
      <c r="S88" s="153"/>
      <c r="T88" s="153"/>
      <c r="U88" s="153"/>
      <c r="V88" s="153"/>
      <c r="W88" s="153"/>
      <c r="X88" s="153"/>
      <c r="Y88" s="153"/>
    </row>
    <row r="89" spans="1:25" ht="11.25" customHeight="1" x14ac:dyDescent="0.25">
      <c r="A89" s="153"/>
      <c r="B89" s="154"/>
      <c r="C89" s="155"/>
      <c r="D89" s="156"/>
      <c r="E89" s="153"/>
      <c r="F89" s="156"/>
      <c r="G89" s="153"/>
      <c r="H89" s="153"/>
      <c r="I89" s="155"/>
      <c r="J89" s="153"/>
      <c r="K89" s="153"/>
      <c r="L89" s="153"/>
      <c r="M89" s="154"/>
      <c r="N89" s="153"/>
      <c r="O89" s="153"/>
      <c r="P89" s="153"/>
      <c r="Q89" s="153"/>
      <c r="R89" s="153"/>
      <c r="S89" s="153"/>
      <c r="T89" s="153"/>
      <c r="U89" s="153"/>
      <c r="V89" s="153"/>
      <c r="W89" s="153"/>
      <c r="X89" s="153"/>
      <c r="Y89" s="153"/>
    </row>
    <row r="90" spans="1:25" ht="11.25" customHeight="1" x14ac:dyDescent="0.25">
      <c r="A90" s="153"/>
      <c r="B90" s="154"/>
      <c r="C90" s="155"/>
      <c r="D90" s="156"/>
      <c r="E90" s="153"/>
      <c r="F90" s="156"/>
      <c r="G90" s="153"/>
      <c r="H90" s="153"/>
      <c r="I90" s="155"/>
      <c r="J90" s="153"/>
      <c r="K90" s="153"/>
      <c r="L90" s="153"/>
      <c r="M90" s="154"/>
      <c r="N90" s="153"/>
      <c r="O90" s="153"/>
      <c r="P90" s="153"/>
      <c r="Q90" s="153"/>
      <c r="R90" s="153"/>
      <c r="S90" s="153"/>
      <c r="T90" s="153"/>
      <c r="U90" s="153"/>
      <c r="V90" s="153"/>
      <c r="W90" s="153"/>
      <c r="X90" s="153"/>
      <c r="Y90" s="153"/>
    </row>
    <row r="91" spans="1:25" ht="11.25" customHeight="1" x14ac:dyDescent="0.25">
      <c r="A91" s="153"/>
      <c r="B91" s="154"/>
      <c r="C91" s="155"/>
      <c r="D91" s="156"/>
      <c r="E91" s="153"/>
      <c r="F91" s="156"/>
      <c r="G91" s="153"/>
      <c r="H91" s="153"/>
      <c r="I91" s="155"/>
      <c r="J91" s="153"/>
      <c r="K91" s="153"/>
      <c r="L91" s="153"/>
      <c r="M91" s="154"/>
      <c r="N91" s="153"/>
      <c r="O91" s="153"/>
      <c r="P91" s="153"/>
      <c r="Q91" s="153"/>
      <c r="R91" s="153"/>
      <c r="S91" s="153"/>
      <c r="T91" s="153"/>
      <c r="U91" s="153"/>
      <c r="V91" s="153"/>
      <c r="W91" s="153"/>
      <c r="X91" s="153"/>
      <c r="Y91" s="153"/>
    </row>
    <row r="92" spans="1:25" ht="11.25" customHeight="1" x14ac:dyDescent="0.25">
      <c r="A92" s="153"/>
      <c r="B92" s="154"/>
      <c r="C92" s="155"/>
      <c r="D92" s="156"/>
      <c r="E92" s="153"/>
      <c r="F92" s="156"/>
      <c r="G92" s="153"/>
      <c r="H92" s="153"/>
      <c r="I92" s="155"/>
      <c r="J92" s="153"/>
      <c r="K92" s="153"/>
      <c r="L92" s="153"/>
      <c r="M92" s="154"/>
      <c r="N92" s="153"/>
      <c r="O92" s="153"/>
      <c r="P92" s="153"/>
      <c r="Q92" s="153"/>
      <c r="R92" s="153"/>
      <c r="S92" s="153"/>
      <c r="T92" s="153"/>
      <c r="U92" s="153"/>
      <c r="V92" s="153"/>
      <c r="W92" s="153"/>
      <c r="X92" s="153"/>
      <c r="Y92" s="153"/>
    </row>
    <row r="93" spans="1:25" ht="11.25" customHeight="1" x14ac:dyDescent="0.25">
      <c r="A93" s="153"/>
      <c r="B93" s="154"/>
      <c r="C93" s="155"/>
      <c r="D93" s="156"/>
      <c r="E93" s="153"/>
      <c r="F93" s="156"/>
      <c r="G93" s="153"/>
      <c r="H93" s="153"/>
      <c r="I93" s="155"/>
      <c r="J93" s="153"/>
      <c r="K93" s="153"/>
      <c r="L93" s="153"/>
      <c r="M93" s="154"/>
      <c r="N93" s="153"/>
      <c r="O93" s="153"/>
      <c r="P93" s="153"/>
      <c r="Q93" s="153"/>
      <c r="R93" s="153"/>
      <c r="S93" s="153"/>
      <c r="T93" s="153"/>
      <c r="U93" s="153"/>
      <c r="V93" s="153"/>
      <c r="W93" s="153"/>
      <c r="X93" s="153"/>
      <c r="Y93" s="153"/>
    </row>
    <row r="94" spans="1:25" ht="11.25" customHeight="1" x14ac:dyDescent="0.25">
      <c r="A94" s="153"/>
      <c r="B94" s="154"/>
      <c r="C94" s="155"/>
      <c r="D94" s="156"/>
      <c r="E94" s="153"/>
      <c r="F94" s="156"/>
      <c r="G94" s="153"/>
      <c r="H94" s="153"/>
      <c r="I94" s="155"/>
      <c r="J94" s="153"/>
      <c r="K94" s="153"/>
      <c r="L94" s="153"/>
      <c r="M94" s="154"/>
      <c r="N94" s="153"/>
      <c r="O94" s="153"/>
      <c r="P94" s="153"/>
      <c r="Q94" s="153"/>
      <c r="R94" s="153"/>
      <c r="S94" s="153"/>
      <c r="T94" s="153"/>
      <c r="U94" s="153"/>
      <c r="V94" s="153"/>
      <c r="W94" s="153"/>
      <c r="X94" s="153"/>
      <c r="Y94" s="153"/>
    </row>
    <row r="95" spans="1:25" ht="11.25" customHeight="1" x14ac:dyDescent="0.25">
      <c r="A95" s="153"/>
      <c r="B95" s="154"/>
      <c r="C95" s="155"/>
      <c r="D95" s="156"/>
      <c r="E95" s="153"/>
      <c r="F95" s="156"/>
      <c r="G95" s="153"/>
      <c r="H95" s="153"/>
      <c r="I95" s="155"/>
      <c r="J95" s="153"/>
      <c r="K95" s="153"/>
      <c r="L95" s="153"/>
      <c r="M95" s="154"/>
      <c r="N95" s="153"/>
      <c r="O95" s="153"/>
      <c r="P95" s="153"/>
      <c r="Q95" s="153"/>
      <c r="R95" s="153"/>
      <c r="S95" s="153"/>
      <c r="T95" s="153"/>
      <c r="U95" s="153"/>
      <c r="V95" s="153"/>
      <c r="W95" s="153"/>
      <c r="X95" s="153"/>
      <c r="Y95" s="153"/>
    </row>
    <row r="96" spans="1:25" ht="11.25" customHeight="1" x14ac:dyDescent="0.25">
      <c r="A96" s="153"/>
      <c r="B96" s="154"/>
      <c r="C96" s="155"/>
      <c r="D96" s="156"/>
      <c r="E96" s="153"/>
      <c r="F96" s="156"/>
      <c r="G96" s="153"/>
      <c r="H96" s="153"/>
      <c r="I96" s="155"/>
      <c r="J96" s="153"/>
      <c r="K96" s="153"/>
      <c r="L96" s="153"/>
      <c r="M96" s="154"/>
      <c r="N96" s="153"/>
      <c r="O96" s="153"/>
      <c r="P96" s="153"/>
      <c r="Q96" s="153"/>
      <c r="R96" s="153"/>
      <c r="S96" s="153"/>
      <c r="T96" s="153"/>
      <c r="U96" s="153"/>
      <c r="V96" s="153"/>
      <c r="W96" s="153"/>
      <c r="X96" s="153"/>
      <c r="Y96" s="153"/>
    </row>
    <row r="97" spans="1:25" ht="11.25" customHeight="1" x14ac:dyDescent="0.25">
      <c r="A97" s="153"/>
      <c r="B97" s="154"/>
      <c r="C97" s="155"/>
      <c r="D97" s="156"/>
      <c r="E97" s="153"/>
      <c r="F97" s="156"/>
      <c r="G97" s="153"/>
      <c r="H97" s="153"/>
      <c r="I97" s="155"/>
      <c r="J97" s="153"/>
      <c r="K97" s="153"/>
      <c r="L97" s="153"/>
      <c r="M97" s="154"/>
      <c r="N97" s="153"/>
      <c r="O97" s="153"/>
      <c r="P97" s="153"/>
      <c r="Q97" s="153"/>
      <c r="R97" s="153"/>
      <c r="S97" s="153"/>
      <c r="T97" s="153"/>
      <c r="U97" s="153"/>
      <c r="V97" s="153"/>
      <c r="W97" s="153"/>
      <c r="X97" s="153"/>
      <c r="Y97" s="153"/>
    </row>
    <row r="98" spans="1:25" ht="11.25" customHeight="1" x14ac:dyDescent="0.25">
      <c r="A98" s="153"/>
      <c r="B98" s="154"/>
      <c r="C98" s="155"/>
      <c r="D98" s="156"/>
      <c r="E98" s="153"/>
      <c r="F98" s="156"/>
      <c r="G98" s="153"/>
      <c r="H98" s="153"/>
      <c r="I98" s="155"/>
      <c r="J98" s="153"/>
      <c r="K98" s="153"/>
      <c r="L98" s="153"/>
      <c r="M98" s="154"/>
      <c r="N98" s="153"/>
      <c r="O98" s="153"/>
      <c r="P98" s="153"/>
      <c r="Q98" s="153"/>
      <c r="R98" s="153"/>
      <c r="S98" s="153"/>
      <c r="T98" s="153"/>
      <c r="U98" s="153"/>
      <c r="V98" s="153"/>
      <c r="W98" s="153"/>
      <c r="X98" s="153"/>
      <c r="Y98" s="153"/>
    </row>
    <row r="99" spans="1:25" ht="11.25" customHeight="1" x14ac:dyDescent="0.25">
      <c r="A99" s="153"/>
      <c r="B99" s="154"/>
      <c r="C99" s="155"/>
      <c r="D99" s="156"/>
      <c r="E99" s="153"/>
      <c r="F99" s="156"/>
      <c r="G99" s="153"/>
      <c r="H99" s="153"/>
      <c r="I99" s="155"/>
      <c r="J99" s="153"/>
      <c r="K99" s="153"/>
      <c r="L99" s="153"/>
      <c r="M99" s="154"/>
      <c r="N99" s="153"/>
      <c r="O99" s="153"/>
      <c r="P99" s="153"/>
      <c r="Q99" s="153"/>
      <c r="R99" s="153"/>
      <c r="S99" s="153"/>
      <c r="T99" s="153"/>
      <c r="U99" s="153"/>
      <c r="V99" s="153"/>
      <c r="W99" s="153"/>
      <c r="X99" s="153"/>
      <c r="Y99" s="153"/>
    </row>
    <row r="100" spans="1:25" ht="11.25" customHeight="1" x14ac:dyDescent="0.25">
      <c r="A100" s="153"/>
      <c r="B100" s="154"/>
      <c r="C100" s="155"/>
      <c r="D100" s="156"/>
      <c r="E100" s="153"/>
      <c r="F100" s="156"/>
      <c r="G100" s="153"/>
      <c r="H100" s="153"/>
      <c r="I100" s="155"/>
      <c r="J100" s="153"/>
      <c r="K100" s="153"/>
      <c r="L100" s="153"/>
      <c r="M100" s="154"/>
      <c r="N100" s="153"/>
      <c r="O100" s="153"/>
      <c r="P100" s="153"/>
      <c r="Q100" s="153"/>
      <c r="R100" s="153"/>
      <c r="S100" s="153"/>
      <c r="T100" s="153"/>
      <c r="U100" s="153"/>
      <c r="V100" s="153"/>
      <c r="W100" s="153"/>
      <c r="X100" s="153"/>
      <c r="Y100" s="153"/>
    </row>
    <row r="101" spans="1:25" ht="11.25" customHeight="1" x14ac:dyDescent="0.25">
      <c r="A101" s="153"/>
      <c r="B101" s="154"/>
      <c r="C101" s="155"/>
      <c r="D101" s="156"/>
      <c r="E101" s="153"/>
      <c r="F101" s="156"/>
      <c r="G101" s="153"/>
      <c r="H101" s="153"/>
      <c r="I101" s="155"/>
      <c r="J101" s="153"/>
      <c r="K101" s="153"/>
      <c r="L101" s="153"/>
      <c r="M101" s="154"/>
      <c r="N101" s="153"/>
      <c r="O101" s="153"/>
      <c r="P101" s="153"/>
      <c r="Q101" s="153"/>
      <c r="R101" s="153"/>
      <c r="S101" s="153"/>
      <c r="T101" s="153"/>
      <c r="U101" s="153"/>
      <c r="V101" s="153"/>
      <c r="W101" s="153"/>
      <c r="X101" s="153"/>
      <c r="Y101" s="153"/>
    </row>
    <row r="102" spans="1:25" ht="11.25" customHeight="1" x14ac:dyDescent="0.25">
      <c r="A102" s="153"/>
      <c r="B102" s="154"/>
      <c r="C102" s="155"/>
      <c r="D102" s="156"/>
      <c r="E102" s="153"/>
      <c r="F102" s="156"/>
      <c r="G102" s="153"/>
      <c r="H102" s="153"/>
      <c r="I102" s="155"/>
      <c r="J102" s="153"/>
      <c r="K102" s="153"/>
      <c r="L102" s="153"/>
      <c r="M102" s="154"/>
      <c r="N102" s="153"/>
      <c r="O102" s="153"/>
      <c r="P102" s="153"/>
      <c r="Q102" s="153"/>
      <c r="R102" s="153"/>
      <c r="S102" s="153"/>
      <c r="T102" s="153"/>
      <c r="U102" s="153"/>
      <c r="V102" s="153"/>
      <c r="W102" s="153"/>
      <c r="X102" s="153"/>
      <c r="Y102" s="153"/>
    </row>
    <row r="103" spans="1:25" ht="11.25" customHeight="1" x14ac:dyDescent="0.25">
      <c r="A103" s="153"/>
      <c r="B103" s="154"/>
      <c r="C103" s="155"/>
      <c r="D103" s="156"/>
      <c r="E103" s="153"/>
      <c r="F103" s="156"/>
      <c r="G103" s="153"/>
      <c r="H103" s="153"/>
      <c r="I103" s="155"/>
      <c r="J103" s="153"/>
      <c r="K103" s="153"/>
      <c r="L103" s="153"/>
      <c r="M103" s="154"/>
      <c r="N103" s="153"/>
      <c r="O103" s="153"/>
      <c r="P103" s="153"/>
      <c r="Q103" s="153"/>
      <c r="R103" s="153"/>
      <c r="S103" s="153"/>
      <c r="T103" s="153"/>
      <c r="U103" s="153"/>
      <c r="V103" s="153"/>
      <c r="W103" s="153"/>
      <c r="X103" s="153"/>
      <c r="Y103" s="153"/>
    </row>
    <row r="104" spans="1:25" ht="11.25" customHeight="1" x14ac:dyDescent="0.25">
      <c r="A104" s="153"/>
      <c r="B104" s="154"/>
      <c r="C104" s="155"/>
      <c r="D104" s="156"/>
      <c r="E104" s="153"/>
      <c r="F104" s="156"/>
      <c r="G104" s="153"/>
      <c r="H104" s="153"/>
      <c r="I104" s="155"/>
      <c r="J104" s="153"/>
      <c r="K104" s="153"/>
      <c r="L104" s="153"/>
      <c r="M104" s="154"/>
      <c r="N104" s="153"/>
      <c r="O104" s="153"/>
      <c r="P104" s="153"/>
      <c r="Q104" s="153"/>
      <c r="R104" s="153"/>
      <c r="S104" s="153"/>
      <c r="T104" s="153"/>
      <c r="U104" s="153"/>
      <c r="V104" s="153"/>
      <c r="W104" s="153"/>
      <c r="X104" s="153"/>
      <c r="Y104" s="153"/>
    </row>
    <row r="105" spans="1:25" ht="11.25" customHeight="1" x14ac:dyDescent="0.25">
      <c r="A105" s="153"/>
      <c r="B105" s="154"/>
      <c r="C105" s="155"/>
      <c r="D105" s="156"/>
      <c r="E105" s="153"/>
      <c r="F105" s="156"/>
      <c r="G105" s="153"/>
      <c r="H105" s="153"/>
      <c r="I105" s="155"/>
      <c r="J105" s="153"/>
      <c r="K105" s="153"/>
      <c r="L105" s="153"/>
      <c r="M105" s="154"/>
      <c r="N105" s="153"/>
      <c r="O105" s="153"/>
      <c r="P105" s="153"/>
      <c r="Q105" s="153"/>
      <c r="R105" s="153"/>
      <c r="S105" s="153"/>
      <c r="T105" s="153"/>
      <c r="U105" s="153"/>
      <c r="V105" s="153"/>
      <c r="W105" s="153"/>
      <c r="X105" s="153"/>
      <c r="Y105" s="153"/>
    </row>
    <row r="106" spans="1:25" ht="11.25" customHeight="1" x14ac:dyDescent="0.25">
      <c r="A106" s="153"/>
      <c r="B106" s="154"/>
      <c r="C106" s="155"/>
      <c r="D106" s="156"/>
      <c r="E106" s="153"/>
      <c r="F106" s="156"/>
      <c r="G106" s="153"/>
      <c r="H106" s="153"/>
      <c r="I106" s="155"/>
      <c r="J106" s="153"/>
      <c r="K106" s="153"/>
      <c r="L106" s="153"/>
      <c r="M106" s="154"/>
      <c r="N106" s="153"/>
      <c r="O106" s="153"/>
      <c r="P106" s="153"/>
      <c r="Q106" s="153"/>
      <c r="R106" s="153"/>
      <c r="S106" s="153"/>
      <c r="T106" s="153"/>
      <c r="U106" s="153"/>
      <c r="V106" s="153"/>
      <c r="W106" s="153"/>
      <c r="X106" s="153"/>
      <c r="Y106" s="153"/>
    </row>
    <row r="107" spans="1:25" ht="11.25" customHeight="1" x14ac:dyDescent="0.25">
      <c r="A107" s="153"/>
      <c r="B107" s="154"/>
      <c r="C107" s="155"/>
      <c r="D107" s="156"/>
      <c r="E107" s="153"/>
      <c r="F107" s="156"/>
      <c r="G107" s="153"/>
      <c r="H107" s="153"/>
      <c r="I107" s="155"/>
      <c r="J107" s="153"/>
      <c r="K107" s="153"/>
      <c r="L107" s="153"/>
      <c r="M107" s="154"/>
      <c r="N107" s="153"/>
      <c r="O107" s="153"/>
      <c r="P107" s="153"/>
      <c r="Q107" s="153"/>
      <c r="R107" s="153"/>
      <c r="S107" s="153"/>
      <c r="T107" s="153"/>
      <c r="U107" s="153"/>
      <c r="V107" s="153"/>
      <c r="W107" s="153"/>
      <c r="X107" s="153"/>
      <c r="Y107" s="153"/>
    </row>
    <row r="108" spans="1:25" ht="11.25" customHeight="1" x14ac:dyDescent="0.25">
      <c r="A108" s="153"/>
      <c r="B108" s="154"/>
      <c r="C108" s="155"/>
      <c r="D108" s="156"/>
      <c r="E108" s="153"/>
      <c r="F108" s="156"/>
      <c r="G108" s="153"/>
      <c r="H108" s="153"/>
      <c r="I108" s="155"/>
      <c r="J108" s="153"/>
      <c r="K108" s="153"/>
      <c r="L108" s="153"/>
      <c r="M108" s="154"/>
      <c r="N108" s="153"/>
      <c r="O108" s="153"/>
      <c r="P108" s="153"/>
      <c r="Q108" s="153"/>
      <c r="R108" s="153"/>
      <c r="S108" s="153"/>
      <c r="T108" s="153"/>
      <c r="U108" s="153"/>
      <c r="V108" s="153"/>
      <c r="W108" s="153"/>
      <c r="X108" s="153"/>
      <c r="Y108" s="153"/>
    </row>
    <row r="109" spans="1:25" ht="11.25" customHeight="1" x14ac:dyDescent="0.25">
      <c r="A109" s="153"/>
      <c r="B109" s="154"/>
      <c r="C109" s="155"/>
      <c r="D109" s="156"/>
      <c r="E109" s="153"/>
      <c r="F109" s="156"/>
      <c r="G109" s="153"/>
      <c r="H109" s="153"/>
      <c r="I109" s="155"/>
      <c r="J109" s="153"/>
      <c r="K109" s="153"/>
      <c r="L109" s="153"/>
      <c r="M109" s="154"/>
      <c r="N109" s="153"/>
      <c r="O109" s="153"/>
      <c r="P109" s="153"/>
      <c r="Q109" s="153"/>
      <c r="R109" s="153"/>
      <c r="S109" s="153"/>
      <c r="T109" s="153"/>
      <c r="U109" s="153"/>
      <c r="V109" s="153"/>
      <c r="W109" s="153"/>
      <c r="X109" s="153"/>
      <c r="Y109" s="153"/>
    </row>
    <row r="110" spans="1:25" ht="11.25" customHeight="1" x14ac:dyDescent="0.25">
      <c r="A110" s="153"/>
      <c r="B110" s="154"/>
      <c r="C110" s="155"/>
      <c r="D110" s="156"/>
      <c r="E110" s="153"/>
      <c r="F110" s="156"/>
      <c r="G110" s="153"/>
      <c r="H110" s="153"/>
      <c r="I110" s="155"/>
      <c r="J110" s="153"/>
      <c r="K110" s="153"/>
      <c r="L110" s="153"/>
      <c r="M110" s="154"/>
      <c r="N110" s="153"/>
      <c r="O110" s="153"/>
      <c r="P110" s="153"/>
      <c r="Q110" s="153"/>
      <c r="R110" s="153"/>
      <c r="S110" s="153"/>
      <c r="T110" s="153"/>
      <c r="U110" s="153"/>
      <c r="V110" s="153"/>
      <c r="W110" s="153"/>
      <c r="X110" s="153"/>
      <c r="Y110" s="153"/>
    </row>
    <row r="111" spans="1:25" ht="11.25" customHeight="1" x14ac:dyDescent="0.25">
      <c r="A111" s="153"/>
      <c r="B111" s="154"/>
      <c r="C111" s="155"/>
      <c r="D111" s="156"/>
      <c r="E111" s="153"/>
      <c r="F111" s="156"/>
      <c r="G111" s="153"/>
      <c r="H111" s="153"/>
      <c r="I111" s="155"/>
      <c r="J111" s="153"/>
      <c r="K111" s="153"/>
      <c r="L111" s="153"/>
      <c r="M111" s="154"/>
      <c r="N111" s="153"/>
      <c r="O111" s="153"/>
      <c r="P111" s="153"/>
      <c r="Q111" s="153"/>
      <c r="R111" s="153"/>
      <c r="S111" s="153"/>
      <c r="T111" s="153"/>
      <c r="U111" s="153"/>
      <c r="V111" s="153"/>
      <c r="W111" s="153"/>
      <c r="X111" s="153"/>
      <c r="Y111" s="153"/>
    </row>
    <row r="112" spans="1:25" ht="11.25" customHeight="1" x14ac:dyDescent="0.25">
      <c r="A112" s="153"/>
      <c r="B112" s="154"/>
      <c r="C112" s="155"/>
      <c r="D112" s="156"/>
      <c r="E112" s="153"/>
      <c r="F112" s="156"/>
      <c r="G112" s="153"/>
      <c r="H112" s="153"/>
      <c r="I112" s="155"/>
      <c r="J112" s="153"/>
      <c r="K112" s="153"/>
      <c r="L112" s="153"/>
      <c r="M112" s="154"/>
      <c r="N112" s="153"/>
      <c r="O112" s="153"/>
      <c r="P112" s="153"/>
      <c r="Q112" s="153"/>
      <c r="R112" s="153"/>
      <c r="S112" s="153"/>
      <c r="T112" s="153"/>
      <c r="U112" s="153"/>
      <c r="V112" s="153"/>
      <c r="W112" s="153"/>
      <c r="X112" s="153"/>
      <c r="Y112" s="153"/>
    </row>
    <row r="113" spans="1:25" ht="11.25" customHeight="1" x14ac:dyDescent="0.25">
      <c r="A113" s="153"/>
      <c r="B113" s="154"/>
      <c r="C113" s="155"/>
      <c r="D113" s="156"/>
      <c r="E113" s="153"/>
      <c r="F113" s="156"/>
      <c r="G113" s="153"/>
      <c r="H113" s="153"/>
      <c r="I113" s="155"/>
      <c r="J113" s="153"/>
      <c r="K113" s="153"/>
      <c r="L113" s="153"/>
      <c r="M113" s="154"/>
      <c r="N113" s="153"/>
      <c r="O113" s="153"/>
      <c r="P113" s="153"/>
      <c r="Q113" s="153"/>
      <c r="R113" s="153"/>
      <c r="S113" s="153"/>
      <c r="T113" s="153"/>
      <c r="U113" s="153"/>
      <c r="V113" s="153"/>
      <c r="W113" s="153"/>
      <c r="X113" s="153"/>
      <c r="Y113" s="153"/>
    </row>
    <row r="114" spans="1:25" ht="11.25" customHeight="1" x14ac:dyDescent="0.25">
      <c r="A114" s="153"/>
      <c r="B114" s="154"/>
      <c r="C114" s="155"/>
      <c r="D114" s="156"/>
      <c r="E114" s="153"/>
      <c r="F114" s="156"/>
      <c r="G114" s="153"/>
      <c r="H114" s="153"/>
      <c r="I114" s="155"/>
      <c r="J114" s="153"/>
      <c r="K114" s="153"/>
      <c r="L114" s="153"/>
      <c r="M114" s="154"/>
      <c r="N114" s="153"/>
      <c r="O114" s="153"/>
      <c r="P114" s="153"/>
      <c r="Q114" s="153"/>
      <c r="R114" s="153"/>
      <c r="S114" s="153"/>
      <c r="T114" s="153"/>
      <c r="U114" s="153"/>
      <c r="V114" s="153"/>
      <c r="W114" s="153"/>
      <c r="X114" s="153"/>
      <c r="Y114" s="153"/>
    </row>
    <row r="115" spans="1:25" ht="11.25" customHeight="1" x14ac:dyDescent="0.25">
      <c r="A115" s="153"/>
      <c r="B115" s="154"/>
      <c r="C115" s="155"/>
      <c r="D115" s="156"/>
      <c r="E115" s="153"/>
      <c r="F115" s="156"/>
      <c r="G115" s="153"/>
      <c r="H115" s="153"/>
      <c r="I115" s="155"/>
      <c r="J115" s="153"/>
      <c r="K115" s="153"/>
      <c r="L115" s="153"/>
      <c r="M115" s="154"/>
      <c r="N115" s="153"/>
      <c r="O115" s="153"/>
      <c r="P115" s="153"/>
      <c r="Q115" s="153"/>
      <c r="R115" s="153"/>
      <c r="S115" s="153"/>
      <c r="T115" s="153"/>
      <c r="U115" s="153"/>
      <c r="V115" s="153"/>
      <c r="W115" s="153"/>
      <c r="X115" s="153"/>
      <c r="Y115" s="153"/>
    </row>
    <row r="116" spans="1:25" ht="11.25" customHeight="1" x14ac:dyDescent="0.25">
      <c r="A116" s="153"/>
      <c r="B116" s="154"/>
      <c r="C116" s="155"/>
      <c r="D116" s="156"/>
      <c r="E116" s="153"/>
      <c r="F116" s="156"/>
      <c r="G116" s="153"/>
      <c r="H116" s="153"/>
      <c r="I116" s="155"/>
      <c r="J116" s="153"/>
      <c r="K116" s="153"/>
      <c r="L116" s="153"/>
      <c r="M116" s="154"/>
      <c r="N116" s="153"/>
      <c r="O116" s="153"/>
      <c r="P116" s="153"/>
      <c r="Q116" s="153"/>
      <c r="R116" s="153"/>
      <c r="S116" s="153"/>
      <c r="T116" s="153"/>
      <c r="U116" s="153"/>
      <c r="V116" s="153"/>
      <c r="W116" s="153"/>
      <c r="X116" s="153"/>
      <c r="Y116" s="153"/>
    </row>
    <row r="117" spans="1:25" ht="11.25" customHeight="1" x14ac:dyDescent="0.25">
      <c r="A117" s="153"/>
      <c r="B117" s="154"/>
      <c r="C117" s="155"/>
      <c r="D117" s="156"/>
      <c r="E117" s="153"/>
      <c r="F117" s="156"/>
      <c r="G117" s="153"/>
      <c r="H117" s="153"/>
      <c r="I117" s="155"/>
      <c r="J117" s="153"/>
      <c r="K117" s="153"/>
      <c r="L117" s="153"/>
      <c r="M117" s="154"/>
      <c r="N117" s="153"/>
      <c r="O117" s="153"/>
      <c r="P117" s="153"/>
      <c r="Q117" s="153"/>
      <c r="R117" s="153"/>
      <c r="S117" s="153"/>
      <c r="T117" s="153"/>
      <c r="U117" s="153"/>
      <c r="V117" s="153"/>
      <c r="W117" s="153"/>
      <c r="X117" s="153"/>
      <c r="Y117" s="153"/>
    </row>
    <row r="118" spans="1:25" ht="11.25" customHeight="1" x14ac:dyDescent="0.25">
      <c r="A118" s="153"/>
      <c r="B118" s="154"/>
      <c r="C118" s="155"/>
      <c r="D118" s="156"/>
      <c r="E118" s="153"/>
      <c r="F118" s="156"/>
      <c r="G118" s="153"/>
      <c r="H118" s="153"/>
      <c r="I118" s="155"/>
      <c r="J118" s="153"/>
      <c r="K118" s="153"/>
      <c r="L118" s="153"/>
      <c r="M118" s="154"/>
      <c r="N118" s="153"/>
      <c r="O118" s="153"/>
      <c r="P118" s="153"/>
      <c r="Q118" s="153"/>
      <c r="R118" s="153"/>
      <c r="S118" s="153"/>
      <c r="T118" s="153"/>
      <c r="U118" s="153"/>
      <c r="V118" s="153"/>
      <c r="W118" s="153"/>
      <c r="X118" s="153"/>
      <c r="Y118" s="153"/>
    </row>
    <row r="119" spans="1:25" ht="11.25" customHeight="1" x14ac:dyDescent="0.25">
      <c r="A119" s="153"/>
      <c r="B119" s="154"/>
      <c r="C119" s="155"/>
      <c r="D119" s="156"/>
      <c r="E119" s="153"/>
      <c r="F119" s="156"/>
      <c r="G119" s="153"/>
      <c r="H119" s="153"/>
      <c r="I119" s="155"/>
      <c r="J119" s="153"/>
      <c r="K119" s="153"/>
      <c r="L119" s="153"/>
      <c r="M119" s="154"/>
      <c r="N119" s="153"/>
      <c r="O119" s="153"/>
      <c r="P119" s="153"/>
      <c r="Q119" s="153"/>
      <c r="R119" s="153"/>
      <c r="S119" s="153"/>
      <c r="T119" s="153"/>
      <c r="U119" s="153"/>
      <c r="V119" s="153"/>
      <c r="W119" s="153"/>
      <c r="X119" s="153"/>
      <c r="Y119" s="153"/>
    </row>
    <row r="120" spans="1:25" ht="11.25" customHeight="1" x14ac:dyDescent="0.25">
      <c r="A120" s="153"/>
      <c r="B120" s="154"/>
      <c r="C120" s="155"/>
      <c r="D120" s="156"/>
      <c r="E120" s="153"/>
      <c r="F120" s="156"/>
      <c r="G120" s="153"/>
      <c r="H120" s="153"/>
      <c r="I120" s="155"/>
      <c r="J120" s="153"/>
      <c r="K120" s="153"/>
      <c r="L120" s="153"/>
      <c r="M120" s="154"/>
      <c r="N120" s="153"/>
      <c r="O120" s="153"/>
      <c r="P120" s="153"/>
      <c r="Q120" s="153"/>
      <c r="R120" s="153"/>
      <c r="S120" s="153"/>
      <c r="T120" s="153"/>
      <c r="U120" s="153"/>
      <c r="V120" s="153"/>
      <c r="W120" s="153"/>
      <c r="X120" s="153"/>
      <c r="Y120" s="153"/>
    </row>
    <row r="121" spans="1:25" ht="11.25" customHeight="1" x14ac:dyDescent="0.25">
      <c r="A121" s="153"/>
      <c r="B121" s="154"/>
      <c r="C121" s="155"/>
      <c r="D121" s="156"/>
      <c r="E121" s="153"/>
      <c r="F121" s="156"/>
      <c r="G121" s="153"/>
      <c r="H121" s="153"/>
      <c r="I121" s="155"/>
      <c r="J121" s="153"/>
      <c r="K121" s="153"/>
      <c r="L121" s="153"/>
      <c r="M121" s="154"/>
      <c r="N121" s="153"/>
      <c r="O121" s="153"/>
      <c r="P121" s="153"/>
      <c r="Q121" s="153"/>
      <c r="R121" s="153"/>
      <c r="S121" s="153"/>
      <c r="T121" s="153"/>
      <c r="U121" s="153"/>
      <c r="V121" s="153"/>
      <c r="W121" s="153"/>
      <c r="X121" s="153"/>
      <c r="Y121" s="153"/>
    </row>
    <row r="122" spans="1:25" ht="11.25" customHeight="1" x14ac:dyDescent="0.25">
      <c r="A122" s="153"/>
      <c r="B122" s="154"/>
      <c r="C122" s="155"/>
      <c r="D122" s="156"/>
      <c r="E122" s="153"/>
      <c r="F122" s="156"/>
      <c r="G122" s="153"/>
      <c r="H122" s="153"/>
      <c r="I122" s="155"/>
      <c r="J122" s="153"/>
      <c r="K122" s="153"/>
      <c r="L122" s="153"/>
      <c r="M122" s="154"/>
      <c r="N122" s="153"/>
      <c r="O122" s="153"/>
      <c r="P122" s="153"/>
      <c r="Q122" s="153"/>
      <c r="R122" s="153"/>
      <c r="S122" s="153"/>
      <c r="T122" s="153"/>
      <c r="U122" s="153"/>
      <c r="V122" s="153"/>
      <c r="W122" s="153"/>
      <c r="X122" s="153"/>
      <c r="Y122" s="153"/>
    </row>
    <row r="123" spans="1:25" ht="11.25" customHeight="1" x14ac:dyDescent="0.25">
      <c r="A123" s="153"/>
      <c r="B123" s="154"/>
      <c r="C123" s="155"/>
      <c r="D123" s="156"/>
      <c r="E123" s="153"/>
      <c r="F123" s="156"/>
      <c r="G123" s="153"/>
      <c r="H123" s="153"/>
      <c r="I123" s="155"/>
      <c r="J123" s="153"/>
      <c r="K123" s="153"/>
      <c r="L123" s="153"/>
      <c r="M123" s="154"/>
      <c r="N123" s="153"/>
      <c r="O123" s="153"/>
      <c r="P123" s="153"/>
      <c r="Q123" s="153"/>
      <c r="R123" s="153"/>
      <c r="S123" s="153"/>
      <c r="T123" s="153"/>
      <c r="U123" s="153"/>
      <c r="V123" s="153"/>
      <c r="W123" s="153"/>
      <c r="X123" s="153"/>
      <c r="Y123" s="153"/>
    </row>
    <row r="124" spans="1:25" ht="11.25" customHeight="1" x14ac:dyDescent="0.25">
      <c r="A124" s="153"/>
      <c r="B124" s="154"/>
      <c r="C124" s="155"/>
      <c r="D124" s="156"/>
      <c r="E124" s="153"/>
      <c r="F124" s="156"/>
      <c r="G124" s="153"/>
      <c r="H124" s="153"/>
      <c r="I124" s="155"/>
      <c r="J124" s="153"/>
      <c r="K124" s="153"/>
      <c r="L124" s="153"/>
      <c r="M124" s="154"/>
      <c r="N124" s="153"/>
      <c r="O124" s="153"/>
      <c r="P124" s="153"/>
      <c r="Q124" s="153"/>
      <c r="R124" s="153"/>
      <c r="S124" s="153"/>
      <c r="T124" s="153"/>
      <c r="U124" s="153"/>
      <c r="V124" s="153"/>
      <c r="W124" s="153"/>
      <c r="X124" s="153"/>
      <c r="Y124" s="153"/>
    </row>
    <row r="125" spans="1:25" ht="11.25" customHeight="1" x14ac:dyDescent="0.25">
      <c r="A125" s="153"/>
      <c r="B125" s="154"/>
      <c r="C125" s="155"/>
      <c r="D125" s="156"/>
      <c r="E125" s="153"/>
      <c r="F125" s="156"/>
      <c r="G125" s="153"/>
      <c r="H125" s="153"/>
      <c r="I125" s="155"/>
      <c r="J125" s="153"/>
      <c r="K125" s="153"/>
      <c r="L125" s="153"/>
      <c r="M125" s="154"/>
      <c r="N125" s="153"/>
      <c r="O125" s="153"/>
      <c r="P125" s="153"/>
      <c r="Q125" s="153"/>
      <c r="R125" s="153"/>
      <c r="S125" s="153"/>
      <c r="T125" s="153"/>
      <c r="U125" s="153"/>
      <c r="V125" s="153"/>
      <c r="W125" s="153"/>
      <c r="X125" s="153"/>
      <c r="Y125" s="153"/>
    </row>
    <row r="126" spans="1:25" ht="11.25" customHeight="1" x14ac:dyDescent="0.25">
      <c r="A126" s="153"/>
      <c r="B126" s="154"/>
      <c r="C126" s="155"/>
      <c r="D126" s="156"/>
      <c r="E126" s="153"/>
      <c r="F126" s="156"/>
      <c r="G126" s="153"/>
      <c r="H126" s="153"/>
      <c r="I126" s="155"/>
      <c r="J126" s="153"/>
      <c r="K126" s="153"/>
      <c r="L126" s="153"/>
      <c r="M126" s="154"/>
      <c r="N126" s="153"/>
      <c r="O126" s="153"/>
      <c r="P126" s="153"/>
      <c r="Q126" s="153"/>
      <c r="R126" s="153"/>
      <c r="S126" s="153"/>
      <c r="T126" s="153"/>
      <c r="U126" s="153"/>
      <c r="V126" s="153"/>
      <c r="W126" s="153"/>
      <c r="X126" s="153"/>
      <c r="Y126" s="153"/>
    </row>
    <row r="127" spans="1:25" ht="11.25" customHeight="1" x14ac:dyDescent="0.25">
      <c r="A127" s="153"/>
      <c r="B127" s="154"/>
      <c r="C127" s="155"/>
      <c r="D127" s="156"/>
      <c r="E127" s="153"/>
      <c r="F127" s="156"/>
      <c r="G127" s="153"/>
      <c r="H127" s="153"/>
      <c r="I127" s="155"/>
      <c r="J127" s="153"/>
      <c r="K127" s="153"/>
      <c r="L127" s="153"/>
      <c r="M127" s="154"/>
      <c r="N127" s="153"/>
      <c r="O127" s="153"/>
      <c r="P127" s="153"/>
      <c r="Q127" s="153"/>
      <c r="R127" s="153"/>
      <c r="S127" s="153"/>
      <c r="T127" s="153"/>
      <c r="U127" s="153"/>
      <c r="V127" s="153"/>
      <c r="W127" s="153"/>
      <c r="X127" s="153"/>
      <c r="Y127" s="153"/>
    </row>
    <row r="128" spans="1:25" ht="11.25" customHeight="1" x14ac:dyDescent="0.25">
      <c r="A128" s="153"/>
      <c r="B128" s="154"/>
      <c r="C128" s="155"/>
      <c r="D128" s="156"/>
      <c r="E128" s="153"/>
      <c r="F128" s="156"/>
      <c r="G128" s="153"/>
      <c r="H128" s="153"/>
      <c r="I128" s="155"/>
      <c r="J128" s="153"/>
      <c r="K128" s="153"/>
      <c r="L128" s="153"/>
      <c r="M128" s="154"/>
      <c r="N128" s="153"/>
      <c r="O128" s="153"/>
      <c r="P128" s="153"/>
      <c r="Q128" s="153"/>
      <c r="R128" s="153"/>
      <c r="S128" s="153"/>
      <c r="T128" s="153"/>
      <c r="U128" s="153"/>
      <c r="V128" s="153"/>
      <c r="W128" s="153"/>
      <c r="X128" s="153"/>
      <c r="Y128" s="153"/>
    </row>
    <row r="129" spans="1:25" ht="11.25" customHeight="1" x14ac:dyDescent="0.25">
      <c r="A129" s="153"/>
      <c r="B129" s="154"/>
      <c r="C129" s="155"/>
      <c r="D129" s="156"/>
      <c r="E129" s="153"/>
      <c r="F129" s="156"/>
      <c r="G129" s="153"/>
      <c r="H129" s="153"/>
      <c r="I129" s="155"/>
      <c r="J129" s="153"/>
      <c r="K129" s="153"/>
      <c r="L129" s="153"/>
      <c r="M129" s="154"/>
      <c r="N129" s="153"/>
      <c r="O129" s="153"/>
      <c r="P129" s="153"/>
      <c r="Q129" s="153"/>
      <c r="R129" s="153"/>
      <c r="S129" s="153"/>
      <c r="T129" s="153"/>
      <c r="U129" s="153"/>
      <c r="V129" s="153"/>
      <c r="W129" s="153"/>
      <c r="X129" s="153"/>
      <c r="Y129" s="153"/>
    </row>
    <row r="130" spans="1:25" ht="11.25" customHeight="1" x14ac:dyDescent="0.25">
      <c r="A130" s="153"/>
      <c r="B130" s="154"/>
      <c r="C130" s="155"/>
      <c r="D130" s="156"/>
      <c r="E130" s="153"/>
      <c r="F130" s="156"/>
      <c r="G130" s="153"/>
      <c r="H130" s="153"/>
      <c r="I130" s="155"/>
      <c r="J130" s="153"/>
      <c r="K130" s="153"/>
      <c r="L130" s="153"/>
      <c r="M130" s="154"/>
      <c r="N130" s="153"/>
      <c r="O130" s="153"/>
      <c r="P130" s="153"/>
      <c r="Q130" s="153"/>
      <c r="R130" s="153"/>
      <c r="S130" s="153"/>
      <c r="T130" s="153"/>
      <c r="U130" s="153"/>
      <c r="V130" s="153"/>
      <c r="W130" s="153"/>
      <c r="X130" s="153"/>
      <c r="Y130" s="153"/>
    </row>
    <row r="131" spans="1:25" ht="11.25" customHeight="1" x14ac:dyDescent="0.25">
      <c r="A131" s="153"/>
      <c r="B131" s="154"/>
      <c r="C131" s="155"/>
      <c r="D131" s="156"/>
      <c r="E131" s="153"/>
      <c r="F131" s="156"/>
      <c r="G131" s="153"/>
      <c r="H131" s="153"/>
      <c r="I131" s="155"/>
      <c r="J131" s="153"/>
      <c r="K131" s="153"/>
      <c r="L131" s="153"/>
      <c r="M131" s="154"/>
      <c r="N131" s="153"/>
      <c r="O131" s="153"/>
      <c r="P131" s="153"/>
      <c r="Q131" s="153"/>
      <c r="R131" s="153"/>
      <c r="S131" s="153"/>
      <c r="T131" s="153"/>
      <c r="U131" s="153"/>
      <c r="V131" s="153"/>
      <c r="W131" s="153"/>
      <c r="X131" s="153"/>
      <c r="Y131" s="153"/>
    </row>
    <row r="132" spans="1:25" ht="11.25" customHeight="1" x14ac:dyDescent="0.25">
      <c r="A132" s="153"/>
      <c r="B132" s="154"/>
      <c r="C132" s="155"/>
      <c r="D132" s="156"/>
      <c r="E132" s="153"/>
      <c r="F132" s="156"/>
      <c r="G132" s="153"/>
      <c r="H132" s="153"/>
      <c r="I132" s="155"/>
      <c r="J132" s="153"/>
      <c r="K132" s="153"/>
      <c r="L132" s="153"/>
      <c r="M132" s="154"/>
      <c r="N132" s="153"/>
      <c r="O132" s="153"/>
      <c r="P132" s="153"/>
      <c r="Q132" s="153"/>
      <c r="R132" s="153"/>
      <c r="S132" s="153"/>
      <c r="T132" s="153"/>
      <c r="U132" s="153"/>
      <c r="V132" s="153"/>
      <c r="W132" s="153"/>
      <c r="X132" s="153"/>
      <c r="Y132" s="153"/>
    </row>
    <row r="133" spans="1:25" ht="11.25" customHeight="1" x14ac:dyDescent="0.25">
      <c r="A133" s="153"/>
      <c r="B133" s="154"/>
      <c r="C133" s="155"/>
      <c r="D133" s="156"/>
      <c r="E133" s="153"/>
      <c r="F133" s="156"/>
      <c r="G133" s="153"/>
      <c r="H133" s="153"/>
      <c r="I133" s="155"/>
      <c r="J133" s="153"/>
      <c r="K133" s="153"/>
      <c r="L133" s="153"/>
      <c r="M133" s="154"/>
      <c r="N133" s="153"/>
      <c r="O133" s="153"/>
      <c r="P133" s="153"/>
      <c r="Q133" s="153"/>
      <c r="R133" s="153"/>
      <c r="S133" s="153"/>
      <c r="T133" s="153"/>
      <c r="U133" s="153"/>
      <c r="V133" s="153"/>
      <c r="W133" s="153"/>
      <c r="X133" s="153"/>
      <c r="Y133" s="153"/>
    </row>
    <row r="134" spans="1:25" ht="11.25" customHeight="1" x14ac:dyDescent="0.25">
      <c r="A134" s="153"/>
      <c r="B134" s="154"/>
      <c r="C134" s="155"/>
      <c r="D134" s="156"/>
      <c r="E134" s="153"/>
      <c r="F134" s="156"/>
      <c r="G134" s="153"/>
      <c r="H134" s="153"/>
      <c r="I134" s="155"/>
      <c r="J134" s="153"/>
      <c r="K134" s="153"/>
      <c r="L134" s="153"/>
      <c r="M134" s="154"/>
      <c r="N134" s="153"/>
      <c r="O134" s="153"/>
      <c r="P134" s="153"/>
      <c r="Q134" s="153"/>
      <c r="R134" s="153"/>
      <c r="S134" s="153"/>
      <c r="T134" s="153"/>
      <c r="U134" s="153"/>
      <c r="V134" s="153"/>
      <c r="W134" s="153"/>
      <c r="X134" s="153"/>
      <c r="Y134" s="153"/>
    </row>
    <row r="135" spans="1:25" ht="11.25" customHeight="1" x14ac:dyDescent="0.25">
      <c r="A135" s="153"/>
      <c r="B135" s="154"/>
      <c r="C135" s="155"/>
      <c r="D135" s="156"/>
      <c r="E135" s="153"/>
      <c r="F135" s="156"/>
      <c r="G135" s="153"/>
      <c r="H135" s="153"/>
      <c r="I135" s="155"/>
      <c r="J135" s="153"/>
      <c r="K135" s="153"/>
      <c r="L135" s="153"/>
      <c r="M135" s="154"/>
      <c r="N135" s="153"/>
      <c r="O135" s="153"/>
      <c r="P135" s="153"/>
      <c r="Q135" s="153"/>
      <c r="R135" s="153"/>
      <c r="S135" s="153"/>
      <c r="T135" s="153"/>
      <c r="U135" s="153"/>
      <c r="V135" s="153"/>
      <c r="W135" s="153"/>
      <c r="X135" s="153"/>
      <c r="Y135" s="153"/>
    </row>
    <row r="136" spans="1:25" ht="11.25" customHeight="1" x14ac:dyDescent="0.25">
      <c r="A136" s="153"/>
      <c r="B136" s="154"/>
      <c r="C136" s="155"/>
      <c r="D136" s="156"/>
      <c r="E136" s="153"/>
      <c r="F136" s="156"/>
      <c r="G136" s="153"/>
      <c r="H136" s="153"/>
      <c r="I136" s="155"/>
      <c r="J136" s="153"/>
      <c r="K136" s="153"/>
      <c r="L136" s="153"/>
      <c r="M136" s="154"/>
      <c r="N136" s="153"/>
      <c r="O136" s="153"/>
      <c r="P136" s="153"/>
      <c r="Q136" s="153"/>
      <c r="R136" s="153"/>
      <c r="S136" s="153"/>
      <c r="T136" s="153"/>
      <c r="U136" s="153"/>
      <c r="V136" s="153"/>
      <c r="W136" s="153"/>
      <c r="X136" s="153"/>
      <c r="Y136" s="153"/>
    </row>
    <row r="137" spans="1:25" ht="11.25" customHeight="1" x14ac:dyDescent="0.25">
      <c r="A137" s="153"/>
      <c r="B137" s="154"/>
      <c r="C137" s="155"/>
      <c r="D137" s="156"/>
      <c r="E137" s="153"/>
      <c r="F137" s="156"/>
      <c r="G137" s="153"/>
      <c r="H137" s="153"/>
      <c r="I137" s="155"/>
      <c r="J137" s="153"/>
      <c r="K137" s="153"/>
      <c r="L137" s="153"/>
      <c r="M137" s="154"/>
      <c r="N137" s="153"/>
      <c r="O137" s="153"/>
      <c r="P137" s="153"/>
      <c r="Q137" s="153"/>
      <c r="R137" s="153"/>
      <c r="S137" s="153"/>
      <c r="T137" s="153"/>
      <c r="U137" s="153"/>
      <c r="V137" s="153"/>
      <c r="W137" s="153"/>
      <c r="X137" s="153"/>
      <c r="Y137" s="153"/>
    </row>
    <row r="138" spans="1:25" ht="11.25" customHeight="1" x14ac:dyDescent="0.25">
      <c r="A138" s="153"/>
      <c r="B138" s="154"/>
      <c r="C138" s="155"/>
      <c r="D138" s="156"/>
      <c r="E138" s="153"/>
      <c r="F138" s="156"/>
      <c r="G138" s="153"/>
      <c r="H138" s="153"/>
      <c r="I138" s="155"/>
      <c r="J138" s="153"/>
      <c r="K138" s="153"/>
      <c r="L138" s="153"/>
      <c r="M138" s="154"/>
      <c r="N138" s="153"/>
      <c r="O138" s="153"/>
      <c r="P138" s="153"/>
      <c r="Q138" s="153"/>
      <c r="R138" s="153"/>
      <c r="S138" s="153"/>
      <c r="T138" s="153"/>
      <c r="U138" s="153"/>
      <c r="V138" s="153"/>
      <c r="W138" s="153"/>
      <c r="X138" s="153"/>
      <c r="Y138" s="153"/>
    </row>
    <row r="139" spans="1:25" ht="11.25" customHeight="1" x14ac:dyDescent="0.25">
      <c r="A139" s="153"/>
      <c r="B139" s="154"/>
      <c r="C139" s="155"/>
      <c r="D139" s="156"/>
      <c r="E139" s="153"/>
      <c r="F139" s="156"/>
      <c r="G139" s="153"/>
      <c r="H139" s="153"/>
      <c r="I139" s="155"/>
      <c r="J139" s="153"/>
      <c r="K139" s="153"/>
      <c r="L139" s="153"/>
      <c r="M139" s="154"/>
      <c r="N139" s="153"/>
      <c r="O139" s="153"/>
      <c r="P139" s="153"/>
      <c r="Q139" s="153"/>
      <c r="R139" s="153"/>
      <c r="S139" s="153"/>
      <c r="T139" s="153"/>
      <c r="U139" s="153"/>
      <c r="V139" s="153"/>
      <c r="W139" s="153"/>
      <c r="X139" s="153"/>
      <c r="Y139" s="153"/>
    </row>
    <row r="140" spans="1:25" ht="11.25" customHeight="1" x14ac:dyDescent="0.25">
      <c r="A140" s="153"/>
      <c r="B140" s="154"/>
      <c r="C140" s="155"/>
      <c r="D140" s="156"/>
      <c r="E140" s="153"/>
      <c r="F140" s="156"/>
      <c r="G140" s="153"/>
      <c r="H140" s="153"/>
      <c r="I140" s="155"/>
      <c r="J140" s="153"/>
      <c r="K140" s="153"/>
      <c r="L140" s="153"/>
      <c r="M140" s="154"/>
      <c r="N140" s="153"/>
      <c r="O140" s="153"/>
      <c r="P140" s="153"/>
      <c r="Q140" s="153"/>
      <c r="R140" s="153"/>
      <c r="S140" s="153"/>
      <c r="T140" s="153"/>
      <c r="U140" s="153"/>
      <c r="V140" s="153"/>
      <c r="W140" s="153"/>
      <c r="X140" s="153"/>
      <c r="Y140" s="153"/>
    </row>
    <row r="141" spans="1:25" ht="11.25" customHeight="1" x14ac:dyDescent="0.25">
      <c r="A141" s="153"/>
      <c r="B141" s="154"/>
      <c r="C141" s="155"/>
      <c r="D141" s="156"/>
      <c r="E141" s="153"/>
      <c r="F141" s="156"/>
      <c r="G141" s="153"/>
      <c r="H141" s="153"/>
      <c r="I141" s="155"/>
      <c r="J141" s="153"/>
      <c r="K141" s="153"/>
      <c r="L141" s="153"/>
      <c r="M141" s="154"/>
      <c r="N141" s="153"/>
      <c r="O141" s="153"/>
      <c r="P141" s="153"/>
      <c r="Q141" s="153"/>
      <c r="R141" s="153"/>
      <c r="S141" s="153"/>
      <c r="T141" s="153"/>
      <c r="U141" s="153"/>
      <c r="V141" s="153"/>
      <c r="W141" s="153"/>
      <c r="X141" s="153"/>
      <c r="Y141" s="153"/>
    </row>
    <row r="142" spans="1:25" ht="11.25" customHeight="1" x14ac:dyDescent="0.25">
      <c r="A142" s="153"/>
      <c r="B142" s="154"/>
      <c r="C142" s="155"/>
      <c r="D142" s="156"/>
      <c r="E142" s="153"/>
      <c r="F142" s="156"/>
      <c r="G142" s="153"/>
      <c r="H142" s="153"/>
      <c r="I142" s="155"/>
      <c r="J142" s="153"/>
      <c r="K142" s="153"/>
      <c r="L142" s="153"/>
      <c r="M142" s="154"/>
      <c r="N142" s="153"/>
      <c r="O142" s="153"/>
      <c r="P142" s="153"/>
      <c r="Q142" s="153"/>
      <c r="R142" s="153"/>
      <c r="S142" s="153"/>
      <c r="T142" s="153"/>
      <c r="U142" s="153"/>
      <c r="V142" s="153"/>
      <c r="W142" s="153"/>
      <c r="X142" s="153"/>
      <c r="Y142" s="153"/>
    </row>
    <row r="143" spans="1:25" ht="11.25" customHeight="1" x14ac:dyDescent="0.25">
      <c r="A143" s="153"/>
      <c r="B143" s="154"/>
      <c r="C143" s="155"/>
      <c r="D143" s="156"/>
      <c r="E143" s="153"/>
      <c r="F143" s="156"/>
      <c r="G143" s="153"/>
      <c r="H143" s="153"/>
      <c r="I143" s="155"/>
      <c r="J143" s="153"/>
      <c r="K143" s="153"/>
      <c r="L143" s="153"/>
      <c r="M143" s="154"/>
      <c r="N143" s="153"/>
      <c r="O143" s="153"/>
      <c r="P143" s="153"/>
      <c r="Q143" s="153"/>
      <c r="R143" s="153"/>
      <c r="S143" s="153"/>
      <c r="T143" s="153"/>
      <c r="U143" s="153"/>
      <c r="V143" s="153"/>
      <c r="W143" s="153"/>
      <c r="X143" s="153"/>
      <c r="Y143" s="153"/>
    </row>
    <row r="144" spans="1:25" ht="11.25" customHeight="1" x14ac:dyDescent="0.25">
      <c r="A144" s="153"/>
      <c r="B144" s="154"/>
      <c r="C144" s="155"/>
      <c r="D144" s="156"/>
      <c r="E144" s="153"/>
      <c r="F144" s="156"/>
      <c r="G144" s="153"/>
      <c r="H144" s="153"/>
      <c r="I144" s="155"/>
      <c r="J144" s="153"/>
      <c r="K144" s="153"/>
      <c r="L144" s="153"/>
      <c r="M144" s="154"/>
      <c r="N144" s="153"/>
      <c r="O144" s="153"/>
      <c r="P144" s="153"/>
      <c r="Q144" s="153"/>
      <c r="R144" s="153"/>
      <c r="S144" s="153"/>
      <c r="T144" s="153"/>
      <c r="U144" s="153"/>
      <c r="V144" s="153"/>
      <c r="W144" s="153"/>
      <c r="X144" s="153"/>
      <c r="Y144" s="153"/>
    </row>
    <row r="145" spans="1:25" ht="11.25" customHeight="1" x14ac:dyDescent="0.25">
      <c r="A145" s="153"/>
      <c r="B145" s="154"/>
      <c r="C145" s="155"/>
      <c r="D145" s="156"/>
      <c r="E145" s="153"/>
      <c r="F145" s="156"/>
      <c r="G145" s="153"/>
      <c r="H145" s="153"/>
      <c r="I145" s="155"/>
      <c r="J145" s="153"/>
      <c r="K145" s="153"/>
      <c r="L145" s="153"/>
      <c r="M145" s="154"/>
      <c r="N145" s="153"/>
      <c r="O145" s="153"/>
      <c r="P145" s="153"/>
      <c r="Q145" s="153"/>
      <c r="R145" s="153"/>
      <c r="S145" s="153"/>
      <c r="T145" s="153"/>
      <c r="U145" s="153"/>
      <c r="V145" s="153"/>
      <c r="W145" s="153"/>
      <c r="X145" s="153"/>
      <c r="Y145" s="153"/>
    </row>
    <row r="146" spans="1:25" ht="11.25" customHeight="1" x14ac:dyDescent="0.25">
      <c r="A146" s="153"/>
      <c r="B146" s="154"/>
      <c r="C146" s="155"/>
      <c r="D146" s="156"/>
      <c r="E146" s="153"/>
      <c r="F146" s="156"/>
      <c r="G146" s="153"/>
      <c r="H146" s="153"/>
      <c r="I146" s="155"/>
      <c r="J146" s="153"/>
      <c r="K146" s="153"/>
      <c r="L146" s="153"/>
      <c r="M146" s="154"/>
      <c r="N146" s="153"/>
      <c r="O146" s="153"/>
      <c r="P146" s="153"/>
      <c r="Q146" s="153"/>
      <c r="R146" s="153"/>
      <c r="S146" s="153"/>
      <c r="T146" s="153"/>
      <c r="U146" s="153"/>
      <c r="V146" s="153"/>
      <c r="W146" s="153"/>
      <c r="X146" s="153"/>
      <c r="Y146" s="153"/>
    </row>
    <row r="147" spans="1:25" ht="11.25" customHeight="1" x14ac:dyDescent="0.25">
      <c r="A147" s="153"/>
      <c r="B147" s="154"/>
      <c r="C147" s="155"/>
      <c r="D147" s="156"/>
      <c r="E147" s="153"/>
      <c r="F147" s="156"/>
      <c r="G147" s="153"/>
      <c r="H147" s="153"/>
      <c r="I147" s="155"/>
      <c r="J147" s="153"/>
      <c r="K147" s="153"/>
      <c r="L147" s="153"/>
      <c r="M147" s="154"/>
      <c r="N147" s="153"/>
      <c r="O147" s="153"/>
      <c r="P147" s="153"/>
      <c r="Q147" s="153"/>
      <c r="R147" s="153"/>
      <c r="S147" s="153"/>
      <c r="T147" s="153"/>
      <c r="U147" s="153"/>
      <c r="V147" s="153"/>
      <c r="W147" s="153"/>
      <c r="X147" s="153"/>
      <c r="Y147" s="153"/>
    </row>
    <row r="148" spans="1:25" ht="11.25" customHeight="1" x14ac:dyDescent="0.25">
      <c r="A148" s="153"/>
      <c r="B148" s="154"/>
      <c r="C148" s="155"/>
      <c r="D148" s="156"/>
      <c r="E148" s="153"/>
      <c r="F148" s="156"/>
      <c r="G148" s="153"/>
      <c r="H148" s="153"/>
      <c r="I148" s="155"/>
      <c r="J148" s="153"/>
      <c r="K148" s="153"/>
      <c r="L148" s="153"/>
      <c r="M148" s="154"/>
      <c r="N148" s="153"/>
      <c r="O148" s="153"/>
      <c r="P148" s="153"/>
      <c r="Q148" s="153"/>
      <c r="R148" s="153"/>
      <c r="S148" s="153"/>
      <c r="T148" s="153"/>
      <c r="U148" s="153"/>
      <c r="V148" s="153"/>
      <c r="W148" s="153"/>
      <c r="X148" s="153"/>
      <c r="Y148" s="153"/>
    </row>
    <row r="149" spans="1:25" ht="11.25" customHeight="1" x14ac:dyDescent="0.25">
      <c r="A149" s="153"/>
      <c r="B149" s="154"/>
      <c r="C149" s="155"/>
      <c r="D149" s="156"/>
      <c r="E149" s="153"/>
      <c r="F149" s="156"/>
      <c r="G149" s="153"/>
      <c r="H149" s="153"/>
      <c r="I149" s="155"/>
      <c r="J149" s="153"/>
      <c r="K149" s="153"/>
      <c r="L149" s="153"/>
      <c r="M149" s="154"/>
      <c r="N149" s="153"/>
      <c r="O149" s="153"/>
      <c r="P149" s="153"/>
      <c r="Q149" s="153"/>
      <c r="R149" s="153"/>
      <c r="S149" s="153"/>
      <c r="T149" s="153"/>
      <c r="U149" s="153"/>
      <c r="V149" s="153"/>
      <c r="W149" s="153"/>
      <c r="X149" s="153"/>
      <c r="Y149" s="153"/>
    </row>
    <row r="150" spans="1:25" ht="11.25" customHeight="1" x14ac:dyDescent="0.25">
      <c r="A150" s="153"/>
      <c r="B150" s="154"/>
      <c r="C150" s="155"/>
      <c r="D150" s="156"/>
      <c r="E150" s="153"/>
      <c r="F150" s="156"/>
      <c r="G150" s="153"/>
      <c r="H150" s="153"/>
      <c r="I150" s="155"/>
      <c r="J150" s="153"/>
      <c r="K150" s="153"/>
      <c r="L150" s="153"/>
      <c r="M150" s="154"/>
      <c r="N150" s="153"/>
      <c r="O150" s="153"/>
      <c r="P150" s="153"/>
      <c r="Q150" s="153"/>
      <c r="R150" s="153"/>
      <c r="S150" s="153"/>
      <c r="T150" s="153"/>
      <c r="U150" s="153"/>
      <c r="V150" s="153"/>
      <c r="W150" s="153"/>
      <c r="X150" s="153"/>
      <c r="Y150" s="153"/>
    </row>
    <row r="151" spans="1:25" ht="11.25" customHeight="1" x14ac:dyDescent="0.25">
      <c r="A151" s="153"/>
      <c r="B151" s="154"/>
      <c r="C151" s="155"/>
      <c r="D151" s="156"/>
      <c r="E151" s="153"/>
      <c r="F151" s="156"/>
      <c r="G151" s="153"/>
      <c r="H151" s="153"/>
      <c r="I151" s="155"/>
      <c r="J151" s="153"/>
      <c r="K151" s="153"/>
      <c r="L151" s="153"/>
      <c r="M151" s="154"/>
      <c r="N151" s="153"/>
      <c r="O151" s="153"/>
      <c r="P151" s="153"/>
      <c r="Q151" s="153"/>
      <c r="R151" s="153"/>
      <c r="S151" s="153"/>
      <c r="T151" s="153"/>
      <c r="U151" s="153"/>
      <c r="V151" s="153"/>
      <c r="W151" s="153"/>
      <c r="X151" s="153"/>
      <c r="Y151" s="153"/>
    </row>
    <row r="152" spans="1:25" ht="11.25" customHeight="1" x14ac:dyDescent="0.25">
      <c r="A152" s="153"/>
      <c r="B152" s="154"/>
      <c r="C152" s="155"/>
      <c r="D152" s="156"/>
      <c r="E152" s="153"/>
      <c r="F152" s="156"/>
      <c r="G152" s="153"/>
      <c r="H152" s="153"/>
      <c r="I152" s="155"/>
      <c r="J152" s="153"/>
      <c r="K152" s="153"/>
      <c r="L152" s="153"/>
      <c r="M152" s="154"/>
      <c r="N152" s="153"/>
      <c r="O152" s="153"/>
      <c r="P152" s="153"/>
      <c r="Q152" s="153"/>
      <c r="R152" s="153"/>
      <c r="S152" s="153"/>
      <c r="T152" s="153"/>
      <c r="U152" s="153"/>
      <c r="V152" s="153"/>
      <c r="W152" s="153"/>
      <c r="X152" s="153"/>
      <c r="Y152" s="153"/>
    </row>
    <row r="153" spans="1:25" ht="11.25" customHeight="1" x14ac:dyDescent="0.25">
      <c r="A153" s="153"/>
      <c r="B153" s="154"/>
      <c r="C153" s="155"/>
      <c r="D153" s="156"/>
      <c r="E153" s="153"/>
      <c r="F153" s="156"/>
      <c r="G153" s="153"/>
      <c r="H153" s="153"/>
      <c r="I153" s="155"/>
      <c r="J153" s="153"/>
      <c r="K153" s="153"/>
      <c r="L153" s="153"/>
      <c r="M153" s="154"/>
      <c r="N153" s="153"/>
      <c r="O153" s="153"/>
      <c r="P153" s="153"/>
      <c r="Q153" s="153"/>
      <c r="R153" s="153"/>
      <c r="S153" s="153"/>
      <c r="T153" s="153"/>
      <c r="U153" s="153"/>
      <c r="V153" s="153"/>
      <c r="W153" s="153"/>
      <c r="X153" s="153"/>
      <c r="Y153" s="153"/>
    </row>
    <row r="154" spans="1:25" ht="11.25" customHeight="1" x14ac:dyDescent="0.25">
      <c r="A154" s="153"/>
      <c r="B154" s="154"/>
      <c r="C154" s="155"/>
      <c r="D154" s="156"/>
      <c r="E154" s="153"/>
      <c r="F154" s="156"/>
      <c r="G154" s="153"/>
      <c r="H154" s="153"/>
      <c r="I154" s="155"/>
      <c r="J154" s="153"/>
      <c r="K154" s="153"/>
      <c r="L154" s="153"/>
      <c r="M154" s="154"/>
      <c r="N154" s="153"/>
      <c r="O154" s="153"/>
      <c r="P154" s="153"/>
      <c r="Q154" s="153"/>
      <c r="R154" s="153"/>
      <c r="S154" s="153"/>
      <c r="T154" s="153"/>
      <c r="U154" s="153"/>
      <c r="V154" s="153"/>
      <c r="W154" s="153"/>
      <c r="X154" s="153"/>
      <c r="Y154" s="153"/>
    </row>
    <row r="155" spans="1:25" ht="11.25" customHeight="1" x14ac:dyDescent="0.25">
      <c r="A155" s="153"/>
      <c r="B155" s="154"/>
      <c r="C155" s="155"/>
      <c r="D155" s="156"/>
      <c r="E155" s="153"/>
      <c r="F155" s="156"/>
      <c r="G155" s="153"/>
      <c r="H155" s="153"/>
      <c r="I155" s="155"/>
      <c r="J155" s="153"/>
      <c r="K155" s="153"/>
      <c r="L155" s="153"/>
      <c r="M155" s="154"/>
      <c r="N155" s="153"/>
      <c r="O155" s="153"/>
      <c r="P155" s="153"/>
      <c r="Q155" s="153"/>
      <c r="R155" s="153"/>
      <c r="S155" s="153"/>
      <c r="T155" s="153"/>
      <c r="U155" s="153"/>
      <c r="V155" s="153"/>
      <c r="W155" s="153"/>
      <c r="X155" s="153"/>
      <c r="Y155" s="153"/>
    </row>
    <row r="156" spans="1:25" ht="11.25" customHeight="1" x14ac:dyDescent="0.25">
      <c r="A156" s="153"/>
      <c r="B156" s="154"/>
      <c r="C156" s="155"/>
      <c r="D156" s="156"/>
      <c r="E156" s="153"/>
      <c r="F156" s="156"/>
      <c r="G156" s="153"/>
      <c r="H156" s="153"/>
      <c r="I156" s="155"/>
      <c r="J156" s="153"/>
      <c r="K156" s="153"/>
      <c r="L156" s="153"/>
      <c r="M156" s="154"/>
      <c r="N156" s="153"/>
      <c r="O156" s="153"/>
      <c r="P156" s="153"/>
      <c r="Q156" s="153"/>
      <c r="R156" s="153"/>
      <c r="S156" s="153"/>
      <c r="T156" s="153"/>
      <c r="U156" s="153"/>
      <c r="V156" s="153"/>
      <c r="W156" s="153"/>
      <c r="X156" s="153"/>
      <c r="Y156" s="153"/>
    </row>
    <row r="157" spans="1:25" ht="11.25" customHeight="1" x14ac:dyDescent="0.25">
      <c r="A157" s="153"/>
      <c r="B157" s="154"/>
      <c r="C157" s="155"/>
      <c r="D157" s="156"/>
      <c r="E157" s="153"/>
      <c r="F157" s="156"/>
      <c r="G157" s="153"/>
      <c r="H157" s="153"/>
      <c r="I157" s="155"/>
      <c r="J157" s="153"/>
      <c r="K157" s="153"/>
      <c r="L157" s="153"/>
      <c r="M157" s="154"/>
      <c r="N157" s="153"/>
      <c r="O157" s="153"/>
      <c r="P157" s="153"/>
      <c r="Q157" s="153"/>
      <c r="R157" s="153"/>
      <c r="S157" s="153"/>
      <c r="T157" s="153"/>
      <c r="U157" s="153"/>
      <c r="V157" s="153"/>
      <c r="W157" s="153"/>
      <c r="X157" s="153"/>
      <c r="Y157" s="153"/>
    </row>
    <row r="158" spans="1:25" ht="11.25" customHeight="1" x14ac:dyDescent="0.25">
      <c r="A158" s="153"/>
      <c r="B158" s="154"/>
      <c r="C158" s="155"/>
      <c r="D158" s="156"/>
      <c r="E158" s="153"/>
      <c r="F158" s="156"/>
      <c r="G158" s="153"/>
      <c r="H158" s="153"/>
      <c r="I158" s="155"/>
      <c r="J158" s="153"/>
      <c r="K158" s="153"/>
      <c r="L158" s="153"/>
      <c r="M158" s="154"/>
      <c r="N158" s="153"/>
      <c r="O158" s="153"/>
      <c r="P158" s="153"/>
      <c r="Q158" s="153"/>
      <c r="R158" s="153"/>
      <c r="S158" s="153"/>
      <c r="T158" s="153"/>
      <c r="U158" s="153"/>
      <c r="V158" s="153"/>
      <c r="W158" s="153"/>
      <c r="X158" s="153"/>
      <c r="Y158" s="153"/>
    </row>
    <row r="159" spans="1:25" ht="11.25" customHeight="1" x14ac:dyDescent="0.25">
      <c r="A159" s="153"/>
      <c r="B159" s="154"/>
      <c r="C159" s="155"/>
      <c r="D159" s="156"/>
      <c r="E159" s="153"/>
      <c r="F159" s="156"/>
      <c r="G159" s="153"/>
      <c r="H159" s="153"/>
      <c r="I159" s="155"/>
      <c r="J159" s="153"/>
      <c r="K159" s="153"/>
      <c r="L159" s="153"/>
      <c r="M159" s="154"/>
      <c r="N159" s="153"/>
      <c r="O159" s="153"/>
      <c r="P159" s="153"/>
      <c r="Q159" s="153"/>
      <c r="R159" s="153"/>
      <c r="S159" s="153"/>
      <c r="T159" s="153"/>
      <c r="U159" s="153"/>
      <c r="V159" s="153"/>
      <c r="W159" s="153"/>
      <c r="X159" s="153"/>
      <c r="Y159" s="153"/>
    </row>
    <row r="160" spans="1:25" ht="11.25" customHeight="1" x14ac:dyDescent="0.25">
      <c r="A160" s="153"/>
      <c r="B160" s="154"/>
      <c r="C160" s="155"/>
      <c r="D160" s="156"/>
      <c r="E160" s="153"/>
      <c r="F160" s="156"/>
      <c r="G160" s="153"/>
      <c r="H160" s="153"/>
      <c r="I160" s="155"/>
      <c r="J160" s="153"/>
      <c r="K160" s="153"/>
      <c r="L160" s="153"/>
      <c r="M160" s="154"/>
      <c r="N160" s="153"/>
      <c r="O160" s="153"/>
      <c r="P160" s="153"/>
      <c r="Q160" s="153"/>
      <c r="R160" s="153"/>
      <c r="S160" s="153"/>
      <c r="T160" s="153"/>
      <c r="U160" s="153"/>
      <c r="V160" s="153"/>
      <c r="W160" s="153"/>
      <c r="X160" s="153"/>
      <c r="Y160" s="153"/>
    </row>
    <row r="161" spans="1:25" ht="11.25" customHeight="1" x14ac:dyDescent="0.25">
      <c r="A161" s="153"/>
      <c r="B161" s="154"/>
      <c r="C161" s="155"/>
      <c r="D161" s="156"/>
      <c r="E161" s="153"/>
      <c r="F161" s="156"/>
      <c r="G161" s="153"/>
      <c r="H161" s="153"/>
      <c r="I161" s="155"/>
      <c r="J161" s="153"/>
      <c r="K161" s="153"/>
      <c r="L161" s="153"/>
      <c r="M161" s="154"/>
      <c r="N161" s="153"/>
      <c r="O161" s="153"/>
      <c r="P161" s="153"/>
      <c r="Q161" s="153"/>
      <c r="R161" s="153"/>
      <c r="S161" s="153"/>
      <c r="T161" s="153"/>
      <c r="U161" s="153"/>
      <c r="V161" s="153"/>
      <c r="W161" s="153"/>
      <c r="X161" s="153"/>
      <c r="Y161" s="153"/>
    </row>
    <row r="162" spans="1:25" ht="11.25" customHeight="1" x14ac:dyDescent="0.25">
      <c r="A162" s="153"/>
      <c r="B162" s="154"/>
      <c r="C162" s="155"/>
      <c r="D162" s="156"/>
      <c r="E162" s="153"/>
      <c r="F162" s="156"/>
      <c r="G162" s="153"/>
      <c r="H162" s="153"/>
      <c r="I162" s="155"/>
      <c r="J162" s="153"/>
      <c r="K162" s="153"/>
      <c r="L162" s="153"/>
      <c r="M162" s="154"/>
      <c r="N162" s="153"/>
      <c r="O162" s="153"/>
      <c r="P162" s="153"/>
      <c r="Q162" s="153"/>
      <c r="R162" s="153"/>
      <c r="S162" s="153"/>
      <c r="T162" s="153"/>
      <c r="U162" s="153"/>
      <c r="V162" s="153"/>
      <c r="W162" s="153"/>
      <c r="X162" s="153"/>
      <c r="Y162" s="153"/>
    </row>
    <row r="163" spans="1:25" ht="11.25" customHeight="1" x14ac:dyDescent="0.25">
      <c r="A163" s="153"/>
      <c r="B163" s="154"/>
      <c r="C163" s="155"/>
      <c r="D163" s="156"/>
      <c r="E163" s="153"/>
      <c r="F163" s="156"/>
      <c r="G163" s="153"/>
      <c r="H163" s="153"/>
      <c r="I163" s="155"/>
      <c r="J163" s="153"/>
      <c r="K163" s="153"/>
      <c r="L163" s="153"/>
      <c r="M163" s="154"/>
      <c r="N163" s="153"/>
      <c r="O163" s="153"/>
      <c r="P163" s="153"/>
      <c r="Q163" s="153"/>
      <c r="R163" s="153"/>
      <c r="S163" s="153"/>
      <c r="T163" s="153"/>
      <c r="U163" s="153"/>
      <c r="V163" s="153"/>
      <c r="W163" s="153"/>
      <c r="X163" s="153"/>
      <c r="Y163" s="153"/>
    </row>
    <row r="164" spans="1:25" ht="11.25" customHeight="1" x14ac:dyDescent="0.25">
      <c r="A164" s="153"/>
      <c r="B164" s="154"/>
      <c r="C164" s="155"/>
      <c r="D164" s="156"/>
      <c r="E164" s="153"/>
      <c r="F164" s="156"/>
      <c r="G164" s="153"/>
      <c r="H164" s="153"/>
      <c r="I164" s="155"/>
      <c r="J164" s="153"/>
      <c r="K164" s="153"/>
      <c r="L164" s="153"/>
      <c r="M164" s="154"/>
      <c r="N164" s="153"/>
      <c r="O164" s="153"/>
      <c r="P164" s="153"/>
      <c r="Q164" s="153"/>
      <c r="R164" s="153"/>
      <c r="S164" s="153"/>
      <c r="T164" s="153"/>
      <c r="U164" s="153"/>
      <c r="V164" s="153"/>
      <c r="W164" s="153"/>
      <c r="X164" s="153"/>
      <c r="Y164" s="153"/>
    </row>
    <row r="165" spans="1:25" ht="11.25" customHeight="1" x14ac:dyDescent="0.25">
      <c r="A165" s="153"/>
      <c r="B165" s="154"/>
      <c r="C165" s="155"/>
      <c r="D165" s="156"/>
      <c r="E165" s="153"/>
      <c r="F165" s="156"/>
      <c r="G165" s="153"/>
      <c r="H165" s="153"/>
      <c r="I165" s="155"/>
      <c r="J165" s="153"/>
      <c r="K165" s="153"/>
      <c r="L165" s="153"/>
      <c r="M165" s="154"/>
      <c r="N165" s="153"/>
      <c r="O165" s="153"/>
      <c r="P165" s="153"/>
      <c r="Q165" s="153"/>
      <c r="R165" s="153"/>
      <c r="S165" s="153"/>
      <c r="T165" s="153"/>
      <c r="U165" s="153"/>
      <c r="V165" s="153"/>
      <c r="W165" s="153"/>
      <c r="X165" s="153"/>
      <c r="Y165" s="153"/>
    </row>
    <row r="166" spans="1:25" ht="11.25" customHeight="1" x14ac:dyDescent="0.25">
      <c r="A166" s="153"/>
      <c r="B166" s="154"/>
      <c r="C166" s="155"/>
      <c r="D166" s="156"/>
      <c r="E166" s="153"/>
      <c r="F166" s="156"/>
      <c r="G166" s="153"/>
      <c r="H166" s="153"/>
      <c r="I166" s="155"/>
      <c r="J166" s="153"/>
      <c r="K166" s="153"/>
      <c r="L166" s="153"/>
      <c r="M166" s="154"/>
      <c r="N166" s="153"/>
      <c r="O166" s="153"/>
      <c r="P166" s="153"/>
      <c r="Q166" s="153"/>
      <c r="R166" s="153"/>
      <c r="S166" s="153"/>
      <c r="T166" s="153"/>
      <c r="U166" s="153"/>
      <c r="V166" s="153"/>
      <c r="W166" s="153"/>
      <c r="X166" s="153"/>
      <c r="Y166" s="153"/>
    </row>
    <row r="167" spans="1:25" ht="11.25" customHeight="1" x14ac:dyDescent="0.25">
      <c r="A167" s="153"/>
      <c r="B167" s="154"/>
      <c r="C167" s="155"/>
      <c r="D167" s="156"/>
      <c r="E167" s="153"/>
      <c r="F167" s="156"/>
      <c r="G167" s="153"/>
      <c r="H167" s="153"/>
      <c r="I167" s="155"/>
      <c r="J167" s="153"/>
      <c r="K167" s="153"/>
      <c r="L167" s="153"/>
      <c r="M167" s="154"/>
      <c r="N167" s="153"/>
      <c r="O167" s="153"/>
      <c r="P167" s="153"/>
      <c r="Q167" s="153"/>
      <c r="R167" s="153"/>
      <c r="S167" s="153"/>
      <c r="T167" s="153"/>
      <c r="U167" s="153"/>
      <c r="V167" s="153"/>
      <c r="W167" s="153"/>
      <c r="X167" s="153"/>
      <c r="Y167" s="153"/>
    </row>
    <row r="168" spans="1:25" ht="11.25" customHeight="1" x14ac:dyDescent="0.25">
      <c r="A168" s="153"/>
      <c r="B168" s="154"/>
      <c r="C168" s="155"/>
      <c r="D168" s="156"/>
      <c r="E168" s="153"/>
      <c r="F168" s="156"/>
      <c r="G168" s="153"/>
      <c r="H168" s="153"/>
      <c r="I168" s="155"/>
      <c r="J168" s="153"/>
      <c r="K168" s="153"/>
      <c r="L168" s="153"/>
      <c r="M168" s="154"/>
      <c r="N168" s="153"/>
      <c r="O168" s="153"/>
      <c r="P168" s="153"/>
      <c r="Q168" s="153"/>
      <c r="R168" s="153"/>
      <c r="S168" s="153"/>
      <c r="T168" s="153"/>
      <c r="U168" s="153"/>
      <c r="V168" s="153"/>
      <c r="W168" s="153"/>
      <c r="X168" s="153"/>
      <c r="Y168" s="153"/>
    </row>
    <row r="169" spans="1:25" ht="11.25" customHeight="1" x14ac:dyDescent="0.25">
      <c r="A169" s="153"/>
      <c r="B169" s="154"/>
      <c r="C169" s="155"/>
      <c r="D169" s="156"/>
      <c r="E169" s="153"/>
      <c r="F169" s="156"/>
      <c r="G169" s="153"/>
      <c r="H169" s="153"/>
      <c r="I169" s="155"/>
      <c r="J169" s="153"/>
      <c r="K169" s="153"/>
      <c r="L169" s="153"/>
      <c r="M169" s="154"/>
      <c r="N169" s="153"/>
      <c r="O169" s="153"/>
      <c r="P169" s="153"/>
      <c r="Q169" s="153"/>
      <c r="R169" s="153"/>
      <c r="S169" s="153"/>
      <c r="T169" s="153"/>
      <c r="U169" s="153"/>
      <c r="V169" s="153"/>
      <c r="W169" s="153"/>
      <c r="X169" s="153"/>
      <c r="Y169" s="153"/>
    </row>
    <row r="170" spans="1:25" ht="11.25" customHeight="1" x14ac:dyDescent="0.25">
      <c r="A170" s="153"/>
      <c r="B170" s="154"/>
      <c r="C170" s="155"/>
      <c r="D170" s="156"/>
      <c r="E170" s="153"/>
      <c r="F170" s="156"/>
      <c r="G170" s="153"/>
      <c r="H170" s="153"/>
      <c r="I170" s="155"/>
      <c r="J170" s="153"/>
      <c r="K170" s="153"/>
      <c r="L170" s="153"/>
      <c r="M170" s="154"/>
      <c r="N170" s="153"/>
      <c r="O170" s="153"/>
      <c r="P170" s="153"/>
      <c r="Q170" s="153"/>
      <c r="R170" s="153"/>
      <c r="S170" s="153"/>
      <c r="T170" s="153"/>
      <c r="U170" s="153"/>
      <c r="V170" s="153"/>
      <c r="W170" s="153"/>
      <c r="X170" s="153"/>
      <c r="Y170" s="153"/>
    </row>
    <row r="171" spans="1:25" ht="11.25" customHeight="1" x14ac:dyDescent="0.25">
      <c r="A171" s="153"/>
      <c r="B171" s="154"/>
      <c r="C171" s="155"/>
      <c r="D171" s="156"/>
      <c r="E171" s="153"/>
      <c r="F171" s="156"/>
      <c r="G171" s="153"/>
      <c r="H171" s="153"/>
      <c r="I171" s="155"/>
      <c r="J171" s="153"/>
      <c r="K171" s="153"/>
      <c r="L171" s="153"/>
      <c r="M171" s="154"/>
      <c r="N171" s="153"/>
      <c r="O171" s="153"/>
      <c r="P171" s="153"/>
      <c r="Q171" s="153"/>
      <c r="R171" s="153"/>
      <c r="S171" s="153"/>
      <c r="T171" s="153"/>
      <c r="U171" s="153"/>
      <c r="V171" s="153"/>
      <c r="W171" s="153"/>
      <c r="X171" s="153"/>
      <c r="Y171" s="153"/>
    </row>
    <row r="172" spans="1:25" ht="11.25" customHeight="1" x14ac:dyDescent="0.25">
      <c r="A172" s="153"/>
      <c r="B172" s="154"/>
      <c r="C172" s="155"/>
      <c r="D172" s="156"/>
      <c r="E172" s="153"/>
      <c r="F172" s="156"/>
      <c r="G172" s="153"/>
      <c r="H172" s="153"/>
      <c r="I172" s="155"/>
      <c r="J172" s="153"/>
      <c r="K172" s="153"/>
      <c r="L172" s="153"/>
      <c r="M172" s="154"/>
      <c r="N172" s="153"/>
      <c r="O172" s="153"/>
      <c r="P172" s="153"/>
      <c r="Q172" s="153"/>
      <c r="R172" s="153"/>
      <c r="S172" s="153"/>
      <c r="T172" s="153"/>
      <c r="U172" s="153"/>
      <c r="V172" s="153"/>
      <c r="W172" s="153"/>
      <c r="X172" s="153"/>
      <c r="Y172" s="153"/>
    </row>
    <row r="173" spans="1:25" ht="11.25" customHeight="1" x14ac:dyDescent="0.25">
      <c r="A173" s="153"/>
      <c r="B173" s="154"/>
      <c r="C173" s="155"/>
      <c r="D173" s="156"/>
      <c r="E173" s="153"/>
      <c r="F173" s="156"/>
      <c r="G173" s="153"/>
      <c r="H173" s="153"/>
      <c r="I173" s="155"/>
      <c r="J173" s="153"/>
      <c r="K173" s="153"/>
      <c r="L173" s="153"/>
      <c r="M173" s="154"/>
      <c r="N173" s="153"/>
      <c r="O173" s="153"/>
      <c r="P173" s="153"/>
      <c r="Q173" s="153"/>
      <c r="R173" s="153"/>
      <c r="S173" s="153"/>
      <c r="T173" s="153"/>
      <c r="U173" s="153"/>
      <c r="V173" s="153"/>
      <c r="W173" s="153"/>
      <c r="X173" s="153"/>
      <c r="Y173" s="153"/>
    </row>
    <row r="174" spans="1:25" ht="11.25" customHeight="1" x14ac:dyDescent="0.25">
      <c r="A174" s="153"/>
      <c r="B174" s="154"/>
      <c r="C174" s="155"/>
      <c r="D174" s="156"/>
      <c r="E174" s="153"/>
      <c r="F174" s="156"/>
      <c r="G174" s="153"/>
      <c r="H174" s="153"/>
      <c r="I174" s="155"/>
      <c r="J174" s="153"/>
      <c r="K174" s="153"/>
      <c r="L174" s="153"/>
      <c r="M174" s="154"/>
      <c r="N174" s="153"/>
      <c r="O174" s="153"/>
      <c r="P174" s="153"/>
      <c r="Q174" s="153"/>
      <c r="R174" s="153"/>
      <c r="S174" s="153"/>
      <c r="T174" s="153"/>
      <c r="U174" s="153"/>
      <c r="V174" s="153"/>
      <c r="W174" s="153"/>
      <c r="X174" s="153"/>
      <c r="Y174" s="153"/>
    </row>
    <row r="175" spans="1:25" ht="11.25" customHeight="1" x14ac:dyDescent="0.25">
      <c r="A175" s="153"/>
      <c r="B175" s="154"/>
      <c r="C175" s="155"/>
      <c r="D175" s="156"/>
      <c r="E175" s="153"/>
      <c r="F175" s="156"/>
      <c r="G175" s="153"/>
      <c r="H175" s="153"/>
      <c r="I175" s="155"/>
      <c r="J175" s="153"/>
      <c r="K175" s="153"/>
      <c r="L175" s="153"/>
      <c r="M175" s="154"/>
      <c r="N175" s="153"/>
      <c r="O175" s="153"/>
      <c r="P175" s="153"/>
      <c r="Q175" s="153"/>
      <c r="R175" s="153"/>
      <c r="S175" s="153"/>
      <c r="T175" s="153"/>
      <c r="U175" s="153"/>
      <c r="V175" s="153"/>
      <c r="W175" s="153"/>
      <c r="X175" s="153"/>
      <c r="Y175" s="153"/>
    </row>
    <row r="176" spans="1:25" ht="11.25" customHeight="1" x14ac:dyDescent="0.25">
      <c r="A176" s="153"/>
      <c r="B176" s="154"/>
      <c r="C176" s="155"/>
      <c r="D176" s="156"/>
      <c r="E176" s="153"/>
      <c r="F176" s="156"/>
      <c r="G176" s="153"/>
      <c r="H176" s="153"/>
      <c r="I176" s="155"/>
      <c r="J176" s="153"/>
      <c r="K176" s="153"/>
      <c r="L176" s="153"/>
      <c r="M176" s="154"/>
      <c r="N176" s="153"/>
      <c r="O176" s="153"/>
      <c r="P176" s="153"/>
      <c r="Q176" s="153"/>
      <c r="R176" s="153"/>
      <c r="S176" s="153"/>
      <c r="T176" s="153"/>
      <c r="U176" s="153"/>
      <c r="V176" s="153"/>
      <c r="W176" s="153"/>
      <c r="X176" s="153"/>
      <c r="Y176" s="153"/>
    </row>
    <row r="177" spans="1:25" ht="11.25" customHeight="1" x14ac:dyDescent="0.25">
      <c r="A177" s="153"/>
      <c r="B177" s="154"/>
      <c r="C177" s="155"/>
      <c r="D177" s="156"/>
      <c r="E177" s="153"/>
      <c r="F177" s="156"/>
      <c r="G177" s="153"/>
      <c r="H177" s="153"/>
      <c r="I177" s="155"/>
      <c r="J177" s="153"/>
      <c r="K177" s="153"/>
      <c r="L177" s="153"/>
      <c r="M177" s="154"/>
      <c r="N177" s="153"/>
      <c r="O177" s="153"/>
      <c r="P177" s="153"/>
      <c r="Q177" s="153"/>
      <c r="R177" s="153"/>
      <c r="S177" s="153"/>
      <c r="T177" s="153"/>
      <c r="U177" s="153"/>
      <c r="V177" s="153"/>
      <c r="W177" s="153"/>
      <c r="X177" s="153"/>
      <c r="Y177" s="153"/>
    </row>
    <row r="178" spans="1:25" ht="11.25" customHeight="1" x14ac:dyDescent="0.25">
      <c r="A178" s="153"/>
      <c r="B178" s="154"/>
      <c r="C178" s="155"/>
      <c r="D178" s="156"/>
      <c r="E178" s="153"/>
      <c r="F178" s="156"/>
      <c r="G178" s="153"/>
      <c r="H178" s="153"/>
      <c r="I178" s="155"/>
      <c r="J178" s="153"/>
      <c r="K178" s="153"/>
      <c r="L178" s="153"/>
      <c r="M178" s="154"/>
      <c r="N178" s="153"/>
      <c r="O178" s="153"/>
      <c r="P178" s="153"/>
      <c r="Q178" s="153"/>
      <c r="R178" s="153"/>
      <c r="S178" s="153"/>
      <c r="T178" s="153"/>
      <c r="U178" s="153"/>
      <c r="V178" s="153"/>
      <c r="W178" s="153"/>
      <c r="X178" s="153"/>
      <c r="Y178" s="153"/>
    </row>
    <row r="179" spans="1:25" ht="11.25" customHeight="1" x14ac:dyDescent="0.25">
      <c r="A179" s="153"/>
      <c r="B179" s="154"/>
      <c r="C179" s="155"/>
      <c r="D179" s="156"/>
      <c r="E179" s="153"/>
      <c r="F179" s="156"/>
      <c r="G179" s="153"/>
      <c r="H179" s="153"/>
      <c r="I179" s="155"/>
      <c r="J179" s="153"/>
      <c r="K179" s="153"/>
      <c r="L179" s="153"/>
      <c r="M179" s="154"/>
      <c r="N179" s="153"/>
      <c r="O179" s="153"/>
      <c r="P179" s="153"/>
      <c r="Q179" s="153"/>
      <c r="R179" s="153"/>
      <c r="S179" s="153"/>
      <c r="T179" s="153"/>
      <c r="U179" s="153"/>
      <c r="V179" s="153"/>
      <c r="W179" s="153"/>
      <c r="X179" s="153"/>
      <c r="Y179" s="153"/>
    </row>
    <row r="180" spans="1:25" ht="11.25" customHeight="1" x14ac:dyDescent="0.25">
      <c r="A180" s="153"/>
      <c r="B180" s="154"/>
      <c r="C180" s="155"/>
      <c r="D180" s="156"/>
      <c r="E180" s="153"/>
      <c r="F180" s="156"/>
      <c r="G180" s="153"/>
      <c r="H180" s="153"/>
      <c r="I180" s="155"/>
      <c r="J180" s="153"/>
      <c r="K180" s="153"/>
      <c r="L180" s="153"/>
      <c r="M180" s="154"/>
      <c r="N180" s="153"/>
      <c r="O180" s="153"/>
      <c r="P180" s="153"/>
      <c r="Q180" s="153"/>
      <c r="R180" s="153"/>
      <c r="S180" s="153"/>
      <c r="T180" s="153"/>
      <c r="U180" s="153"/>
      <c r="V180" s="153"/>
      <c r="W180" s="153"/>
      <c r="X180" s="153"/>
      <c r="Y180" s="153"/>
    </row>
    <row r="181" spans="1:25" ht="11.25" customHeight="1" x14ac:dyDescent="0.25">
      <c r="A181" s="153"/>
      <c r="B181" s="154"/>
      <c r="C181" s="155"/>
      <c r="D181" s="156"/>
      <c r="E181" s="153"/>
      <c r="F181" s="156"/>
      <c r="G181" s="153"/>
      <c r="H181" s="153"/>
      <c r="I181" s="155"/>
      <c r="J181" s="153"/>
      <c r="K181" s="153"/>
      <c r="L181" s="153"/>
      <c r="M181" s="154"/>
      <c r="N181" s="153"/>
      <c r="O181" s="153"/>
      <c r="P181" s="153"/>
      <c r="Q181" s="153"/>
      <c r="R181" s="153"/>
      <c r="S181" s="153"/>
      <c r="T181" s="153"/>
      <c r="U181" s="153"/>
      <c r="V181" s="153"/>
      <c r="W181" s="153"/>
      <c r="X181" s="153"/>
      <c r="Y181" s="153"/>
    </row>
    <row r="182" spans="1:25" ht="11.25" customHeight="1" x14ac:dyDescent="0.25">
      <c r="A182" s="153"/>
      <c r="B182" s="154"/>
      <c r="C182" s="155"/>
      <c r="D182" s="156"/>
      <c r="E182" s="153"/>
      <c r="F182" s="156"/>
      <c r="G182" s="153"/>
      <c r="H182" s="153"/>
      <c r="I182" s="155"/>
      <c r="J182" s="153"/>
      <c r="K182" s="153"/>
      <c r="L182" s="153"/>
      <c r="M182" s="154"/>
      <c r="N182" s="153"/>
      <c r="O182" s="153"/>
      <c r="P182" s="153"/>
      <c r="Q182" s="153"/>
      <c r="R182" s="153"/>
      <c r="S182" s="153"/>
      <c r="T182" s="153"/>
      <c r="U182" s="153"/>
      <c r="V182" s="153"/>
      <c r="W182" s="153"/>
      <c r="X182" s="153"/>
      <c r="Y182" s="153"/>
    </row>
    <row r="183" spans="1:25" ht="11.25" customHeight="1" x14ac:dyDescent="0.25">
      <c r="A183" s="153"/>
      <c r="B183" s="154"/>
      <c r="C183" s="155"/>
      <c r="D183" s="156"/>
      <c r="E183" s="153"/>
      <c r="F183" s="156"/>
      <c r="G183" s="153"/>
      <c r="H183" s="153"/>
      <c r="I183" s="155"/>
      <c r="J183" s="153"/>
      <c r="K183" s="153"/>
      <c r="L183" s="153"/>
      <c r="M183" s="154"/>
      <c r="N183" s="153"/>
      <c r="O183" s="153"/>
      <c r="P183" s="153"/>
      <c r="Q183" s="153"/>
      <c r="R183" s="153"/>
      <c r="S183" s="153"/>
      <c r="T183" s="153"/>
      <c r="U183" s="153"/>
      <c r="V183" s="153"/>
      <c r="W183" s="153"/>
      <c r="X183" s="153"/>
      <c r="Y183" s="153"/>
    </row>
    <row r="184" spans="1:25" ht="11.25" customHeight="1" x14ac:dyDescent="0.25">
      <c r="A184" s="153"/>
      <c r="B184" s="154"/>
      <c r="C184" s="155"/>
      <c r="D184" s="156"/>
      <c r="E184" s="153"/>
      <c r="F184" s="156"/>
      <c r="G184" s="153"/>
      <c r="H184" s="153"/>
      <c r="I184" s="155"/>
      <c r="J184" s="153"/>
      <c r="K184" s="153"/>
      <c r="L184" s="153"/>
      <c r="M184" s="154"/>
      <c r="N184" s="153"/>
      <c r="O184" s="153"/>
      <c r="P184" s="153"/>
      <c r="Q184" s="153"/>
      <c r="R184" s="153"/>
      <c r="S184" s="153"/>
      <c r="T184" s="153"/>
      <c r="U184" s="153"/>
      <c r="V184" s="153"/>
      <c r="W184" s="153"/>
      <c r="X184" s="153"/>
      <c r="Y184" s="153"/>
    </row>
    <row r="185" spans="1:25" ht="11.25" customHeight="1" x14ac:dyDescent="0.25">
      <c r="A185" s="153"/>
      <c r="B185" s="154"/>
      <c r="C185" s="155"/>
      <c r="D185" s="156"/>
      <c r="E185" s="153"/>
      <c r="F185" s="156"/>
      <c r="G185" s="153"/>
      <c r="H185" s="153"/>
      <c r="I185" s="155"/>
      <c r="J185" s="153"/>
      <c r="K185" s="153"/>
      <c r="L185" s="153"/>
      <c r="M185" s="154"/>
      <c r="N185" s="153"/>
      <c r="O185" s="153"/>
      <c r="P185" s="153"/>
      <c r="Q185" s="153"/>
      <c r="R185" s="153"/>
      <c r="S185" s="153"/>
      <c r="T185" s="153"/>
      <c r="U185" s="153"/>
      <c r="V185" s="153"/>
      <c r="W185" s="153"/>
      <c r="X185" s="153"/>
      <c r="Y185" s="153"/>
    </row>
    <row r="186" spans="1:25" ht="11.25" customHeight="1" x14ac:dyDescent="0.25">
      <c r="A186" s="153"/>
      <c r="B186" s="154"/>
      <c r="C186" s="155"/>
      <c r="D186" s="156"/>
      <c r="E186" s="153"/>
      <c r="F186" s="156"/>
      <c r="G186" s="153"/>
      <c r="H186" s="153"/>
      <c r="I186" s="155"/>
      <c r="J186" s="153"/>
      <c r="K186" s="153"/>
      <c r="L186" s="153"/>
      <c r="M186" s="154"/>
      <c r="N186" s="153"/>
      <c r="O186" s="153"/>
      <c r="P186" s="153"/>
      <c r="Q186" s="153"/>
      <c r="R186" s="153"/>
      <c r="S186" s="153"/>
      <c r="T186" s="153"/>
      <c r="U186" s="153"/>
      <c r="V186" s="153"/>
      <c r="W186" s="153"/>
      <c r="X186" s="153"/>
      <c r="Y186" s="153"/>
    </row>
    <row r="187" spans="1:25" ht="11.25" customHeight="1" x14ac:dyDescent="0.25">
      <c r="A187" s="153"/>
      <c r="B187" s="154"/>
      <c r="C187" s="155"/>
      <c r="D187" s="156"/>
      <c r="E187" s="153"/>
      <c r="F187" s="156"/>
      <c r="G187" s="153"/>
      <c r="H187" s="153"/>
      <c r="I187" s="155"/>
      <c r="J187" s="153"/>
      <c r="K187" s="153"/>
      <c r="L187" s="153"/>
      <c r="M187" s="154"/>
      <c r="N187" s="153"/>
      <c r="O187" s="153"/>
      <c r="P187" s="153"/>
      <c r="Q187" s="153"/>
      <c r="R187" s="153"/>
      <c r="S187" s="153"/>
      <c r="T187" s="153"/>
      <c r="U187" s="153"/>
      <c r="V187" s="153"/>
      <c r="W187" s="153"/>
      <c r="X187" s="153"/>
      <c r="Y187" s="153"/>
    </row>
    <row r="188" spans="1:25" ht="11.25" customHeight="1" x14ac:dyDescent="0.25">
      <c r="A188" s="153"/>
      <c r="B188" s="154"/>
      <c r="C188" s="155"/>
      <c r="D188" s="156"/>
      <c r="E188" s="153"/>
      <c r="F188" s="156"/>
      <c r="G188" s="153"/>
      <c r="H188" s="153"/>
      <c r="I188" s="155"/>
      <c r="J188" s="153"/>
      <c r="K188" s="153"/>
      <c r="L188" s="153"/>
      <c r="M188" s="154"/>
      <c r="N188" s="153"/>
      <c r="O188" s="153"/>
      <c r="P188" s="153"/>
      <c r="Q188" s="153"/>
      <c r="R188" s="153"/>
      <c r="S188" s="153"/>
      <c r="T188" s="153"/>
      <c r="U188" s="153"/>
      <c r="V188" s="153"/>
      <c r="W188" s="153"/>
      <c r="X188" s="153"/>
      <c r="Y188" s="153"/>
    </row>
    <row r="189" spans="1:25" ht="11.25" customHeight="1" x14ac:dyDescent="0.25">
      <c r="A189" s="153"/>
      <c r="B189" s="154"/>
      <c r="C189" s="155"/>
      <c r="D189" s="156"/>
      <c r="E189" s="153"/>
      <c r="F189" s="156"/>
      <c r="G189" s="153"/>
      <c r="H189" s="153"/>
      <c r="I189" s="155"/>
      <c r="J189" s="153"/>
      <c r="K189" s="153"/>
      <c r="L189" s="153"/>
      <c r="M189" s="154"/>
      <c r="N189" s="153"/>
      <c r="O189" s="153"/>
      <c r="P189" s="153"/>
      <c r="Q189" s="153"/>
      <c r="R189" s="153"/>
      <c r="S189" s="153"/>
      <c r="T189" s="153"/>
      <c r="U189" s="153"/>
      <c r="V189" s="153"/>
      <c r="W189" s="153"/>
      <c r="X189" s="153"/>
      <c r="Y189" s="153"/>
    </row>
    <row r="190" spans="1:25" ht="11.25" customHeight="1" x14ac:dyDescent="0.25">
      <c r="A190" s="153"/>
      <c r="B190" s="154"/>
      <c r="C190" s="155"/>
      <c r="D190" s="156"/>
      <c r="E190" s="153"/>
      <c r="F190" s="156"/>
      <c r="G190" s="153"/>
      <c r="H190" s="153"/>
      <c r="I190" s="155"/>
      <c r="J190" s="153"/>
      <c r="K190" s="153"/>
      <c r="L190" s="153"/>
      <c r="M190" s="154"/>
      <c r="N190" s="153"/>
      <c r="O190" s="153"/>
      <c r="P190" s="153"/>
      <c r="Q190" s="153"/>
      <c r="R190" s="153"/>
      <c r="S190" s="153"/>
      <c r="T190" s="153"/>
      <c r="U190" s="153"/>
      <c r="V190" s="153"/>
      <c r="W190" s="153"/>
      <c r="X190" s="153"/>
      <c r="Y190" s="153"/>
    </row>
    <row r="191" spans="1:25" ht="11.25" customHeight="1" x14ac:dyDescent="0.25">
      <c r="A191" s="153"/>
      <c r="B191" s="154"/>
      <c r="C191" s="155"/>
      <c r="D191" s="156"/>
      <c r="E191" s="153"/>
      <c r="F191" s="156"/>
      <c r="G191" s="153"/>
      <c r="H191" s="153"/>
      <c r="I191" s="155"/>
      <c r="J191" s="153"/>
      <c r="K191" s="153"/>
      <c r="L191" s="153"/>
      <c r="M191" s="154"/>
      <c r="N191" s="153"/>
      <c r="O191" s="153"/>
      <c r="P191" s="153"/>
      <c r="Q191" s="153"/>
      <c r="R191" s="153"/>
      <c r="S191" s="153"/>
      <c r="T191" s="153"/>
      <c r="U191" s="153"/>
      <c r="V191" s="153"/>
      <c r="W191" s="153"/>
      <c r="X191" s="153"/>
      <c r="Y191" s="153"/>
    </row>
    <row r="192" spans="1:25" ht="11.25" customHeight="1" x14ac:dyDescent="0.25">
      <c r="A192" s="153"/>
      <c r="B192" s="154"/>
      <c r="C192" s="155"/>
      <c r="D192" s="156"/>
      <c r="E192" s="153"/>
      <c r="F192" s="156"/>
      <c r="G192" s="153"/>
      <c r="H192" s="153"/>
      <c r="I192" s="155"/>
      <c r="J192" s="153"/>
      <c r="K192" s="153"/>
      <c r="L192" s="153"/>
      <c r="M192" s="154"/>
      <c r="N192" s="153"/>
      <c r="O192" s="153"/>
      <c r="P192" s="153"/>
      <c r="Q192" s="153"/>
      <c r="R192" s="153"/>
      <c r="S192" s="153"/>
      <c r="T192" s="153"/>
      <c r="U192" s="153"/>
      <c r="V192" s="153"/>
      <c r="W192" s="153"/>
      <c r="X192" s="153"/>
      <c r="Y192" s="153"/>
    </row>
    <row r="193" spans="1:25" ht="11.25" customHeight="1" x14ac:dyDescent="0.25">
      <c r="A193" s="153"/>
      <c r="B193" s="154"/>
      <c r="C193" s="155"/>
      <c r="D193" s="156"/>
      <c r="E193" s="153"/>
      <c r="F193" s="156"/>
      <c r="G193" s="153"/>
      <c r="H193" s="153"/>
      <c r="I193" s="155"/>
      <c r="J193" s="153"/>
      <c r="K193" s="153"/>
      <c r="L193" s="153"/>
      <c r="M193" s="154"/>
      <c r="N193" s="153"/>
      <c r="O193" s="153"/>
      <c r="P193" s="153"/>
      <c r="Q193" s="153"/>
      <c r="R193" s="153"/>
      <c r="S193" s="153"/>
      <c r="T193" s="153"/>
      <c r="U193" s="153"/>
      <c r="V193" s="153"/>
      <c r="W193" s="153"/>
      <c r="X193" s="153"/>
      <c r="Y193" s="153"/>
    </row>
    <row r="194" spans="1:25" ht="11.25" customHeight="1" x14ac:dyDescent="0.25">
      <c r="A194" s="153"/>
      <c r="B194" s="154"/>
      <c r="C194" s="155"/>
      <c r="D194" s="156"/>
      <c r="E194" s="153"/>
      <c r="F194" s="156"/>
      <c r="G194" s="153"/>
      <c r="H194" s="153"/>
      <c r="I194" s="155"/>
      <c r="J194" s="153"/>
      <c r="K194" s="153"/>
      <c r="L194" s="153"/>
      <c r="M194" s="154"/>
      <c r="N194" s="153"/>
      <c r="O194" s="153"/>
      <c r="P194" s="153"/>
      <c r="Q194" s="153"/>
      <c r="R194" s="153"/>
      <c r="S194" s="153"/>
      <c r="T194" s="153"/>
      <c r="U194" s="153"/>
      <c r="V194" s="153"/>
      <c r="W194" s="153"/>
      <c r="X194" s="153"/>
      <c r="Y194" s="153"/>
    </row>
    <row r="195" spans="1:25" ht="11.25" customHeight="1" x14ac:dyDescent="0.25">
      <c r="A195" s="153"/>
      <c r="B195" s="154"/>
      <c r="C195" s="155"/>
      <c r="D195" s="156"/>
      <c r="E195" s="153"/>
      <c r="F195" s="156"/>
      <c r="G195" s="153"/>
      <c r="H195" s="153"/>
      <c r="I195" s="155"/>
      <c r="J195" s="153"/>
      <c r="K195" s="153"/>
      <c r="L195" s="153"/>
      <c r="M195" s="154"/>
      <c r="N195" s="153"/>
      <c r="O195" s="153"/>
      <c r="P195" s="153"/>
      <c r="Q195" s="153"/>
      <c r="R195" s="153"/>
      <c r="S195" s="153"/>
      <c r="T195" s="153"/>
      <c r="U195" s="153"/>
      <c r="V195" s="153"/>
      <c r="W195" s="153"/>
      <c r="X195" s="153"/>
      <c r="Y195" s="153"/>
    </row>
    <row r="196" spans="1:25" ht="11.25" customHeight="1" x14ac:dyDescent="0.25">
      <c r="A196" s="153"/>
      <c r="B196" s="154"/>
      <c r="C196" s="155"/>
      <c r="D196" s="156"/>
      <c r="E196" s="153"/>
      <c r="F196" s="156"/>
      <c r="G196" s="153"/>
      <c r="H196" s="153"/>
      <c r="I196" s="155"/>
      <c r="J196" s="153"/>
      <c r="K196" s="153"/>
      <c r="L196" s="153"/>
      <c r="M196" s="154"/>
      <c r="N196" s="153"/>
      <c r="O196" s="153"/>
      <c r="P196" s="153"/>
      <c r="Q196" s="153"/>
      <c r="R196" s="153"/>
      <c r="S196" s="153"/>
      <c r="T196" s="153"/>
      <c r="U196" s="153"/>
      <c r="V196" s="153"/>
      <c r="W196" s="153"/>
      <c r="X196" s="153"/>
      <c r="Y196" s="153"/>
    </row>
    <row r="197" spans="1:25" ht="11.25" customHeight="1" x14ac:dyDescent="0.25">
      <c r="A197" s="153"/>
      <c r="B197" s="154"/>
      <c r="C197" s="155"/>
      <c r="D197" s="156"/>
      <c r="E197" s="153"/>
      <c r="F197" s="156"/>
      <c r="G197" s="153"/>
      <c r="H197" s="153"/>
      <c r="I197" s="155"/>
      <c r="J197" s="153"/>
      <c r="K197" s="153"/>
      <c r="L197" s="153"/>
      <c r="M197" s="154"/>
      <c r="N197" s="153"/>
      <c r="O197" s="153"/>
      <c r="P197" s="153"/>
      <c r="Q197" s="153"/>
      <c r="R197" s="153"/>
      <c r="S197" s="153"/>
      <c r="T197" s="153"/>
      <c r="U197" s="153"/>
      <c r="V197" s="153"/>
      <c r="W197" s="153"/>
      <c r="X197" s="153"/>
      <c r="Y197" s="153"/>
    </row>
    <row r="198" spans="1:25" ht="11.25" customHeight="1" x14ac:dyDescent="0.25">
      <c r="A198" s="153"/>
      <c r="B198" s="154"/>
      <c r="C198" s="155"/>
      <c r="D198" s="156"/>
      <c r="E198" s="153"/>
      <c r="F198" s="156"/>
      <c r="G198" s="153"/>
      <c r="H198" s="153"/>
      <c r="I198" s="155"/>
      <c r="J198" s="153"/>
      <c r="K198" s="153"/>
      <c r="L198" s="153"/>
      <c r="M198" s="154"/>
      <c r="N198" s="153"/>
      <c r="O198" s="153"/>
      <c r="P198" s="153"/>
      <c r="Q198" s="153"/>
      <c r="R198" s="153"/>
      <c r="S198" s="153"/>
      <c r="T198" s="153"/>
      <c r="U198" s="153"/>
      <c r="V198" s="153"/>
      <c r="W198" s="153"/>
      <c r="X198" s="153"/>
      <c r="Y198" s="153"/>
    </row>
    <row r="199" spans="1:25" ht="11.25" customHeight="1" x14ac:dyDescent="0.25">
      <c r="A199" s="153"/>
      <c r="B199" s="154"/>
      <c r="C199" s="155"/>
      <c r="D199" s="156"/>
      <c r="E199" s="153"/>
      <c r="F199" s="156"/>
      <c r="G199" s="153"/>
      <c r="H199" s="153"/>
      <c r="I199" s="155"/>
      <c r="J199" s="153"/>
      <c r="K199" s="153"/>
      <c r="L199" s="153"/>
      <c r="M199" s="154"/>
      <c r="N199" s="153"/>
      <c r="O199" s="153"/>
      <c r="P199" s="153"/>
      <c r="Q199" s="153"/>
      <c r="R199" s="153"/>
      <c r="S199" s="153"/>
      <c r="T199" s="153"/>
      <c r="U199" s="153"/>
      <c r="V199" s="153"/>
      <c r="W199" s="153"/>
      <c r="X199" s="153"/>
      <c r="Y199" s="153"/>
    </row>
    <row r="200" spans="1:25" ht="11.25" customHeight="1" x14ac:dyDescent="0.25">
      <c r="A200" s="153"/>
      <c r="B200" s="154"/>
      <c r="C200" s="155"/>
      <c r="D200" s="156"/>
      <c r="E200" s="153"/>
      <c r="F200" s="156"/>
      <c r="G200" s="153"/>
      <c r="H200" s="153"/>
      <c r="I200" s="155"/>
      <c r="J200" s="153"/>
      <c r="K200" s="153"/>
      <c r="L200" s="153"/>
      <c r="M200" s="154"/>
      <c r="N200" s="153"/>
      <c r="O200" s="153"/>
      <c r="P200" s="153"/>
      <c r="Q200" s="153"/>
      <c r="R200" s="153"/>
      <c r="S200" s="153"/>
      <c r="T200" s="153"/>
      <c r="U200" s="153"/>
      <c r="V200" s="153"/>
      <c r="W200" s="153"/>
      <c r="X200" s="153"/>
      <c r="Y200" s="153"/>
    </row>
    <row r="201" spans="1:25" ht="11.25" customHeight="1" x14ac:dyDescent="0.25">
      <c r="A201" s="153"/>
      <c r="B201" s="154"/>
      <c r="C201" s="155"/>
      <c r="D201" s="156"/>
      <c r="E201" s="153"/>
      <c r="F201" s="156"/>
      <c r="G201" s="153"/>
      <c r="H201" s="153"/>
      <c r="I201" s="155"/>
      <c r="J201" s="153"/>
      <c r="K201" s="153"/>
      <c r="L201" s="153"/>
      <c r="M201" s="154"/>
      <c r="N201" s="153"/>
      <c r="O201" s="153"/>
      <c r="P201" s="153"/>
      <c r="Q201" s="153"/>
      <c r="R201" s="153"/>
      <c r="S201" s="153"/>
      <c r="T201" s="153"/>
      <c r="U201" s="153"/>
      <c r="V201" s="153"/>
      <c r="W201" s="153"/>
      <c r="X201" s="153"/>
      <c r="Y201" s="153"/>
    </row>
    <row r="202" spans="1:25" ht="11.25" customHeight="1" x14ac:dyDescent="0.25">
      <c r="A202" s="153"/>
      <c r="B202" s="154"/>
      <c r="C202" s="155"/>
      <c r="D202" s="156"/>
      <c r="E202" s="153"/>
      <c r="F202" s="156"/>
      <c r="G202" s="153"/>
      <c r="H202" s="153"/>
      <c r="I202" s="155"/>
      <c r="J202" s="153"/>
      <c r="K202" s="153"/>
      <c r="L202" s="153"/>
      <c r="M202" s="154"/>
      <c r="N202" s="153"/>
      <c r="O202" s="153"/>
      <c r="P202" s="153"/>
      <c r="Q202" s="153"/>
      <c r="R202" s="153"/>
      <c r="S202" s="153"/>
      <c r="T202" s="153"/>
      <c r="U202" s="153"/>
      <c r="V202" s="153"/>
      <c r="W202" s="153"/>
      <c r="X202" s="153"/>
      <c r="Y202" s="153"/>
    </row>
    <row r="203" spans="1:25" ht="11.25" customHeight="1" x14ac:dyDescent="0.25">
      <c r="A203" s="153"/>
      <c r="B203" s="154"/>
      <c r="C203" s="155"/>
      <c r="D203" s="156"/>
      <c r="E203" s="153"/>
      <c r="F203" s="156"/>
      <c r="G203" s="153"/>
      <c r="H203" s="153"/>
      <c r="I203" s="155"/>
      <c r="J203" s="153"/>
      <c r="K203" s="153"/>
      <c r="L203" s="153"/>
      <c r="M203" s="154"/>
      <c r="N203" s="153"/>
      <c r="O203" s="153"/>
      <c r="P203" s="153"/>
      <c r="Q203" s="153"/>
      <c r="R203" s="153"/>
      <c r="S203" s="153"/>
      <c r="T203" s="153"/>
      <c r="U203" s="153"/>
      <c r="V203" s="153"/>
      <c r="W203" s="153"/>
      <c r="X203" s="153"/>
      <c r="Y203" s="153"/>
    </row>
    <row r="204" spans="1:25" ht="11.25" customHeight="1" x14ac:dyDescent="0.25">
      <c r="A204" s="153"/>
      <c r="B204" s="154"/>
      <c r="C204" s="155"/>
      <c r="D204" s="156"/>
      <c r="E204" s="153"/>
      <c r="F204" s="156"/>
      <c r="G204" s="153"/>
      <c r="H204" s="153"/>
      <c r="I204" s="155"/>
      <c r="J204" s="153"/>
      <c r="K204" s="153"/>
      <c r="L204" s="153"/>
      <c r="M204" s="154"/>
      <c r="N204" s="153"/>
      <c r="O204" s="153"/>
      <c r="P204" s="153"/>
      <c r="Q204" s="153"/>
      <c r="R204" s="153"/>
      <c r="S204" s="153"/>
      <c r="T204" s="153"/>
      <c r="U204" s="153"/>
      <c r="V204" s="153"/>
      <c r="W204" s="153"/>
      <c r="X204" s="153"/>
      <c r="Y204" s="153"/>
    </row>
    <row r="205" spans="1:25" ht="11.25" customHeight="1" x14ac:dyDescent="0.25">
      <c r="A205" s="153"/>
      <c r="B205" s="154"/>
      <c r="C205" s="155"/>
      <c r="D205" s="156"/>
      <c r="E205" s="153"/>
      <c r="F205" s="156"/>
      <c r="G205" s="153"/>
      <c r="H205" s="153"/>
      <c r="I205" s="155"/>
      <c r="J205" s="153"/>
      <c r="K205" s="153"/>
      <c r="L205" s="153"/>
      <c r="M205" s="154"/>
      <c r="N205" s="153"/>
      <c r="O205" s="153"/>
      <c r="P205" s="153"/>
      <c r="Q205" s="153"/>
      <c r="R205" s="153"/>
      <c r="S205" s="153"/>
      <c r="T205" s="153"/>
      <c r="U205" s="153"/>
      <c r="V205" s="153"/>
      <c r="W205" s="153"/>
      <c r="X205" s="153"/>
      <c r="Y205" s="153"/>
    </row>
    <row r="206" spans="1:25" ht="11.25" customHeight="1" x14ac:dyDescent="0.25">
      <c r="A206" s="153"/>
      <c r="B206" s="154"/>
      <c r="C206" s="155"/>
      <c r="D206" s="156"/>
      <c r="E206" s="153"/>
      <c r="F206" s="156"/>
      <c r="G206" s="153"/>
      <c r="H206" s="153"/>
      <c r="I206" s="155"/>
      <c r="J206" s="153"/>
      <c r="K206" s="153"/>
      <c r="L206" s="153"/>
      <c r="M206" s="154"/>
      <c r="N206" s="153"/>
      <c r="O206" s="153"/>
      <c r="P206" s="153"/>
      <c r="Q206" s="153"/>
      <c r="R206" s="153"/>
      <c r="S206" s="153"/>
      <c r="T206" s="153"/>
      <c r="U206" s="153"/>
      <c r="V206" s="153"/>
      <c r="W206" s="153"/>
      <c r="X206" s="153"/>
      <c r="Y206" s="153"/>
    </row>
    <row r="207" spans="1:25" ht="11.25" customHeight="1" x14ac:dyDescent="0.25">
      <c r="A207" s="153"/>
      <c r="B207" s="154"/>
      <c r="C207" s="155"/>
      <c r="D207" s="156"/>
      <c r="E207" s="153"/>
      <c r="F207" s="156"/>
      <c r="G207" s="153"/>
      <c r="H207" s="153"/>
      <c r="I207" s="155"/>
      <c r="J207" s="153"/>
      <c r="K207" s="153"/>
      <c r="L207" s="153"/>
      <c r="M207" s="154"/>
      <c r="N207" s="153"/>
      <c r="O207" s="153"/>
      <c r="P207" s="153"/>
      <c r="Q207" s="153"/>
      <c r="R207" s="153"/>
      <c r="S207" s="153"/>
      <c r="T207" s="153"/>
      <c r="U207" s="153"/>
      <c r="V207" s="153"/>
      <c r="W207" s="153"/>
      <c r="X207" s="153"/>
      <c r="Y207" s="153"/>
    </row>
    <row r="208" spans="1:25" ht="11.25" customHeight="1" x14ac:dyDescent="0.25">
      <c r="A208" s="153"/>
      <c r="B208" s="154"/>
      <c r="C208" s="155"/>
      <c r="D208" s="156"/>
      <c r="E208" s="153"/>
      <c r="F208" s="156"/>
      <c r="G208" s="153"/>
      <c r="H208" s="153"/>
      <c r="I208" s="155"/>
      <c r="J208" s="153"/>
      <c r="K208" s="153"/>
      <c r="L208" s="153"/>
      <c r="M208" s="154"/>
      <c r="N208" s="153"/>
      <c r="O208" s="153"/>
      <c r="P208" s="153"/>
      <c r="Q208" s="153"/>
      <c r="R208" s="153"/>
      <c r="S208" s="153"/>
      <c r="T208" s="153"/>
      <c r="U208" s="153"/>
      <c r="V208" s="153"/>
      <c r="W208" s="153"/>
      <c r="X208" s="153"/>
      <c r="Y208" s="153"/>
    </row>
    <row r="209" spans="1:25" ht="11.25" customHeight="1" x14ac:dyDescent="0.25">
      <c r="A209" s="153"/>
      <c r="B209" s="154"/>
      <c r="C209" s="155"/>
      <c r="D209" s="156"/>
      <c r="E209" s="153"/>
      <c r="F209" s="156"/>
      <c r="G209" s="153"/>
      <c r="H209" s="153"/>
      <c r="I209" s="155"/>
      <c r="J209" s="153"/>
      <c r="K209" s="153"/>
      <c r="L209" s="153"/>
      <c r="M209" s="154"/>
      <c r="N209" s="153"/>
      <c r="O209" s="153"/>
      <c r="P209" s="153"/>
      <c r="Q209" s="153"/>
      <c r="R209" s="153"/>
      <c r="S209" s="153"/>
      <c r="T209" s="153"/>
      <c r="U209" s="153"/>
      <c r="V209" s="153"/>
      <c r="W209" s="153"/>
      <c r="X209" s="153"/>
      <c r="Y209" s="153"/>
    </row>
    <row r="210" spans="1:25" ht="11.25" customHeight="1" x14ac:dyDescent="0.25">
      <c r="A210" s="153"/>
      <c r="B210" s="154"/>
      <c r="C210" s="155"/>
      <c r="D210" s="156"/>
      <c r="E210" s="153"/>
      <c r="F210" s="156"/>
      <c r="G210" s="153"/>
      <c r="H210" s="153"/>
      <c r="I210" s="155"/>
      <c r="J210" s="153"/>
      <c r="K210" s="153"/>
      <c r="L210" s="153"/>
      <c r="M210" s="154"/>
      <c r="N210" s="153"/>
      <c r="O210" s="153"/>
      <c r="P210" s="153"/>
      <c r="Q210" s="153"/>
      <c r="R210" s="153"/>
      <c r="S210" s="153"/>
      <c r="T210" s="153"/>
      <c r="U210" s="153"/>
      <c r="V210" s="153"/>
      <c r="W210" s="153"/>
      <c r="X210" s="153"/>
      <c r="Y210" s="153"/>
    </row>
    <row r="211" spans="1:25" ht="11.25" customHeight="1" x14ac:dyDescent="0.25">
      <c r="A211" s="153"/>
      <c r="B211" s="154"/>
      <c r="C211" s="155"/>
      <c r="D211" s="156"/>
      <c r="E211" s="153"/>
      <c r="F211" s="156"/>
      <c r="G211" s="153"/>
      <c r="H211" s="153"/>
      <c r="I211" s="155"/>
      <c r="J211" s="153"/>
      <c r="K211" s="153"/>
      <c r="L211" s="153"/>
      <c r="M211" s="154"/>
      <c r="N211" s="153"/>
      <c r="O211" s="153"/>
      <c r="P211" s="153"/>
      <c r="Q211" s="153"/>
      <c r="R211" s="153"/>
      <c r="S211" s="153"/>
      <c r="T211" s="153"/>
      <c r="U211" s="153"/>
      <c r="V211" s="153"/>
      <c r="W211" s="153"/>
      <c r="X211" s="153"/>
      <c r="Y211" s="153"/>
    </row>
    <row r="212" spans="1:25" ht="11.25" customHeight="1" x14ac:dyDescent="0.25">
      <c r="A212" s="153"/>
      <c r="B212" s="154"/>
      <c r="C212" s="155"/>
      <c r="D212" s="156"/>
      <c r="E212" s="153"/>
      <c r="F212" s="156"/>
      <c r="G212" s="153"/>
      <c r="H212" s="153"/>
      <c r="I212" s="155"/>
      <c r="J212" s="153"/>
      <c r="K212" s="153"/>
      <c r="L212" s="153"/>
      <c r="M212" s="154"/>
      <c r="N212" s="153"/>
      <c r="O212" s="153"/>
      <c r="P212" s="153"/>
      <c r="Q212" s="153"/>
      <c r="R212" s="153"/>
      <c r="S212" s="153"/>
      <c r="T212" s="153"/>
      <c r="U212" s="153"/>
      <c r="V212" s="153"/>
      <c r="W212" s="153"/>
      <c r="X212" s="153"/>
      <c r="Y212" s="153"/>
    </row>
    <row r="213" spans="1:25" ht="11.25" customHeight="1" x14ac:dyDescent="0.25">
      <c r="A213" s="153"/>
      <c r="B213" s="154"/>
      <c r="C213" s="155"/>
      <c r="D213" s="156"/>
      <c r="E213" s="153"/>
      <c r="F213" s="156"/>
      <c r="G213" s="153"/>
      <c r="H213" s="153"/>
      <c r="I213" s="155"/>
      <c r="J213" s="153"/>
      <c r="K213" s="153"/>
      <c r="L213" s="153"/>
      <c r="M213" s="154"/>
      <c r="N213" s="153"/>
      <c r="O213" s="153"/>
      <c r="P213" s="153"/>
      <c r="Q213" s="153"/>
      <c r="R213" s="153"/>
      <c r="S213" s="153"/>
      <c r="T213" s="153"/>
      <c r="U213" s="153"/>
      <c r="V213" s="153"/>
      <c r="W213" s="153"/>
      <c r="X213" s="153"/>
      <c r="Y213" s="153"/>
    </row>
    <row r="214" spans="1:25" ht="11.25" customHeight="1" x14ac:dyDescent="0.25">
      <c r="A214" s="153"/>
      <c r="B214" s="154"/>
      <c r="C214" s="155"/>
      <c r="D214" s="156"/>
      <c r="E214" s="153"/>
      <c r="F214" s="156"/>
      <c r="G214" s="153"/>
      <c r="H214" s="153"/>
      <c r="I214" s="155"/>
      <c r="J214" s="153"/>
      <c r="K214" s="153"/>
      <c r="L214" s="153"/>
      <c r="M214" s="154"/>
      <c r="N214" s="153"/>
      <c r="O214" s="153"/>
      <c r="P214" s="153"/>
      <c r="Q214" s="153"/>
      <c r="R214" s="153"/>
      <c r="S214" s="153"/>
      <c r="T214" s="153"/>
      <c r="U214" s="153"/>
      <c r="V214" s="153"/>
      <c r="W214" s="153"/>
      <c r="X214" s="153"/>
      <c r="Y214" s="153"/>
    </row>
    <row r="215" spans="1:25" ht="11.25" customHeight="1" x14ac:dyDescent="0.25">
      <c r="A215" s="153"/>
      <c r="B215" s="154"/>
      <c r="C215" s="155"/>
      <c r="D215" s="156"/>
      <c r="E215" s="153"/>
      <c r="F215" s="156"/>
      <c r="G215" s="153"/>
      <c r="H215" s="153"/>
      <c r="I215" s="155"/>
      <c r="J215" s="153"/>
      <c r="K215" s="153"/>
      <c r="L215" s="153"/>
      <c r="M215" s="154"/>
      <c r="N215" s="153"/>
      <c r="O215" s="153"/>
      <c r="P215" s="153"/>
      <c r="Q215" s="153"/>
      <c r="R215" s="153"/>
      <c r="S215" s="153"/>
      <c r="T215" s="153"/>
      <c r="U215" s="153"/>
      <c r="V215" s="153"/>
      <c r="W215" s="153"/>
      <c r="X215" s="153"/>
      <c r="Y215" s="153"/>
    </row>
    <row r="216" spans="1:25" ht="11.25" customHeight="1" x14ac:dyDescent="0.25">
      <c r="A216" s="153"/>
      <c r="B216" s="154"/>
      <c r="C216" s="155"/>
      <c r="D216" s="156"/>
      <c r="E216" s="153"/>
      <c r="F216" s="156"/>
      <c r="G216" s="153"/>
      <c r="H216" s="153"/>
      <c r="I216" s="155"/>
      <c r="J216" s="153"/>
      <c r="K216" s="153"/>
      <c r="L216" s="153"/>
      <c r="M216" s="154"/>
      <c r="N216" s="153"/>
      <c r="O216" s="153"/>
      <c r="P216" s="153"/>
      <c r="Q216" s="153"/>
      <c r="R216" s="153"/>
      <c r="S216" s="153"/>
      <c r="T216" s="153"/>
      <c r="U216" s="153"/>
      <c r="V216" s="153"/>
      <c r="W216" s="153"/>
      <c r="X216" s="153"/>
      <c r="Y216" s="153"/>
    </row>
    <row r="217" spans="1:25" ht="11.25" customHeight="1" x14ac:dyDescent="0.25">
      <c r="A217" s="153"/>
      <c r="B217" s="154"/>
      <c r="C217" s="155"/>
      <c r="D217" s="156"/>
      <c r="E217" s="153"/>
      <c r="F217" s="156"/>
      <c r="G217" s="153"/>
      <c r="H217" s="153"/>
      <c r="I217" s="155"/>
      <c r="J217" s="153"/>
      <c r="K217" s="153"/>
      <c r="L217" s="153"/>
      <c r="M217" s="154"/>
      <c r="N217" s="153"/>
      <c r="O217" s="153"/>
      <c r="P217" s="153"/>
      <c r="Q217" s="153"/>
      <c r="R217" s="153"/>
      <c r="S217" s="153"/>
      <c r="T217" s="153"/>
      <c r="U217" s="153"/>
      <c r="V217" s="153"/>
      <c r="W217" s="153"/>
      <c r="X217" s="153"/>
      <c r="Y217" s="153"/>
    </row>
    <row r="218" spans="1:25" ht="11.25" customHeight="1" x14ac:dyDescent="0.25">
      <c r="A218" s="153"/>
      <c r="B218" s="154"/>
      <c r="C218" s="155"/>
      <c r="D218" s="156"/>
      <c r="E218" s="153"/>
      <c r="F218" s="156"/>
      <c r="G218" s="153"/>
      <c r="H218" s="153"/>
      <c r="I218" s="155"/>
      <c r="J218" s="153"/>
      <c r="K218" s="153"/>
      <c r="L218" s="153"/>
      <c r="M218" s="154"/>
      <c r="N218" s="153"/>
      <c r="O218" s="153"/>
      <c r="P218" s="153"/>
      <c r="Q218" s="153"/>
      <c r="R218" s="153"/>
      <c r="S218" s="153"/>
      <c r="T218" s="153"/>
      <c r="U218" s="153"/>
      <c r="V218" s="153"/>
      <c r="W218" s="153"/>
      <c r="X218" s="153"/>
      <c r="Y218" s="153"/>
    </row>
    <row r="219" spans="1:25" ht="15.75" customHeight="1" x14ac:dyDescent="0.25"/>
    <row r="220" spans="1:25" ht="15.75" customHeight="1" x14ac:dyDescent="0.25"/>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4">
    <mergeCell ref="A1:J1"/>
    <mergeCell ref="K1:W1"/>
    <mergeCell ref="X1:Y1"/>
    <mergeCell ref="Z1:AB1"/>
  </mergeCells>
  <conditionalFormatting sqref="Z3:Z5">
    <cfRule type="containsText" dxfId="17" priority="1" operator="containsText" text="NO">
      <formula>NOT(ISERROR(SEARCH(("NO"),(Z3))))</formula>
    </cfRule>
    <cfRule type="containsText" dxfId="16" priority="2" operator="containsText" text="SI">
      <formula>NOT(ISERROR(SEARCH(("SI"),(Z3))))</formula>
    </cfRule>
    <cfRule type="containsText" dxfId="15" priority="3" operator="containsText" text="Medición inadecuada">
      <formula>NOT(ISERROR(SEARCH(("Medición inadecuada"),(Z3))))</formula>
    </cfRule>
  </conditionalFormatting>
  <hyperlinks>
    <hyperlink ref="W3" r:id="rId1" location="gid=273876646" xr:uid="{00000000-0004-0000-0D00-000000000000}"/>
    <hyperlink ref="W4" r:id="rId2" xr:uid="{00000000-0004-0000-0D00-000001000000}"/>
    <hyperlink ref="W5" r:id="rId3" xr:uid="{00000000-0004-0000-0D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D00-000000000000}">
          <x14:formula1>
            <xm:f>Listados!$D$2:$D$5</xm:f>
          </x14:formula1>
          <xm:sqref>E3:E5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D00-000001000000}">
          <x14:formula1>
            <xm:f>Listados!$F$2:$F$5</xm:f>
          </x14:formula1>
          <xm:sqref>Z3:Z5</xm:sqref>
        </x14:dataValidation>
        <x14:dataValidation type="list" allowBlank="1" showErrorMessage="1" xr:uid="{00000000-0002-0000-0D00-000002000000}">
          <x14:formula1>
            <xm:f>Listados!$A$2:$A$18</xm:f>
          </x14:formula1>
          <xm:sqref>A3:A5</xm:sqref>
        </x14:dataValidation>
        <x14:dataValidation type="list" allowBlank="1" showErrorMessage="1" xr:uid="{00000000-0002-0000-0D00-000003000000}">
          <x14:formula1>
            <xm:f>Listados!$B$2:$B$30</xm:f>
          </x14:formula1>
          <xm:sqref>B3:B5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000"/>
  <sheetViews>
    <sheetView workbookViewId="0">
      <selection sqref="A1:J1"/>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2.1796875" customWidth="1"/>
    <col min="10" max="10" width="19" customWidth="1"/>
    <col min="11" max="15" width="2.36328125" customWidth="1"/>
    <col min="16" max="16" width="3.36328125" customWidth="1"/>
    <col min="17" max="18" width="2.36328125" customWidth="1"/>
    <col min="19" max="19" width="3.1796875" customWidth="1"/>
    <col min="20" max="21" width="2.36328125" customWidth="1"/>
    <col min="22" max="22" width="3.81640625" customWidth="1"/>
    <col min="23" max="23" width="12.36328125" customWidth="1"/>
    <col min="24" max="24" width="12.1796875" customWidth="1"/>
    <col min="25" max="25" width="86.90625" customWidth="1"/>
    <col min="26" max="26" width="13.54296875" customWidth="1"/>
    <col min="27" max="27" width="14.08984375" customWidth="1"/>
    <col min="28" max="28" width="25" customWidth="1"/>
  </cols>
  <sheetData>
    <row r="1" spans="1:30"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604" t="s">
        <v>110</v>
      </c>
      <c r="AA1" s="572"/>
      <c r="AB1" s="579"/>
      <c r="AC1" s="34"/>
      <c r="AD1" s="35"/>
    </row>
    <row r="2" spans="1:30" ht="52.5"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65" t="s">
        <v>132</v>
      </c>
      <c r="X2" s="266" t="s">
        <v>134</v>
      </c>
      <c r="Y2" s="247" t="s">
        <v>861</v>
      </c>
      <c r="Z2" s="455" t="s">
        <v>133</v>
      </c>
      <c r="AA2" s="455" t="s">
        <v>134</v>
      </c>
      <c r="AB2" s="456" t="s">
        <v>135</v>
      </c>
    </row>
    <row r="3" spans="1:30" ht="409.5" customHeight="1" x14ac:dyDescent="0.25">
      <c r="A3" s="45" t="s">
        <v>59</v>
      </c>
      <c r="B3" s="45" t="s">
        <v>18</v>
      </c>
      <c r="C3" s="44" t="s">
        <v>411</v>
      </c>
      <c r="D3" s="45" t="s">
        <v>862</v>
      </c>
      <c r="E3" s="457" t="s">
        <v>20</v>
      </c>
      <c r="F3" s="45" t="s">
        <v>413</v>
      </c>
      <c r="G3" s="44" t="s">
        <v>139</v>
      </c>
      <c r="H3" s="44" t="s">
        <v>156</v>
      </c>
      <c r="I3" s="51" t="s">
        <v>414</v>
      </c>
      <c r="J3" s="46" t="s">
        <v>415</v>
      </c>
      <c r="K3" s="458"/>
      <c r="L3" s="458"/>
      <c r="M3" s="458"/>
      <c r="N3" s="458"/>
      <c r="O3" s="458"/>
      <c r="P3" s="459">
        <v>0.95</v>
      </c>
      <c r="Q3" s="152"/>
      <c r="R3" s="152"/>
      <c r="S3" s="51"/>
      <c r="T3" s="152"/>
      <c r="U3" s="152"/>
      <c r="V3" s="460">
        <v>0.94</v>
      </c>
      <c r="W3" s="461" t="s">
        <v>863</v>
      </c>
      <c r="X3" s="462" t="s">
        <v>864</v>
      </c>
      <c r="Y3" s="463" t="s">
        <v>865</v>
      </c>
      <c r="Z3" s="258" t="s">
        <v>10</v>
      </c>
      <c r="AA3" s="464">
        <v>46056</v>
      </c>
      <c r="AB3" s="48" t="s">
        <v>866</v>
      </c>
    </row>
    <row r="4" spans="1:30" ht="409.5" customHeight="1" x14ac:dyDescent="0.25">
      <c r="A4" s="59" t="s">
        <v>59</v>
      </c>
      <c r="B4" s="59" t="s">
        <v>18</v>
      </c>
      <c r="C4" s="58" t="s">
        <v>416</v>
      </c>
      <c r="D4" s="59" t="s">
        <v>417</v>
      </c>
      <c r="E4" s="60" t="s">
        <v>14</v>
      </c>
      <c r="F4" s="59" t="s">
        <v>418</v>
      </c>
      <c r="G4" s="58" t="s">
        <v>139</v>
      </c>
      <c r="H4" s="58" t="s">
        <v>867</v>
      </c>
      <c r="I4" s="75" t="s">
        <v>337</v>
      </c>
      <c r="J4" s="60" t="s">
        <v>420</v>
      </c>
      <c r="K4" s="465"/>
      <c r="L4" s="465"/>
      <c r="M4" s="465"/>
      <c r="N4" s="465"/>
      <c r="O4" s="465"/>
      <c r="P4" s="330">
        <v>1</v>
      </c>
      <c r="Q4" s="65"/>
      <c r="R4" s="65"/>
      <c r="S4" s="65"/>
      <c r="T4" s="65"/>
      <c r="U4" s="65"/>
      <c r="V4" s="64">
        <v>0.82</v>
      </c>
      <c r="W4" s="263" t="s">
        <v>863</v>
      </c>
      <c r="X4" s="466" t="s">
        <v>868</v>
      </c>
      <c r="Y4" s="416" t="s">
        <v>869</v>
      </c>
      <c r="Z4" s="258" t="s">
        <v>16</v>
      </c>
      <c r="AA4" s="464">
        <v>46048</v>
      </c>
      <c r="AB4" s="48" t="s">
        <v>870</v>
      </c>
    </row>
    <row r="5" spans="1:30" ht="11.25" customHeight="1" x14ac:dyDescent="0.25">
      <c r="A5" s="153">
        <f>COUNTA(A3:A4)</f>
        <v>2</v>
      </c>
      <c r="B5" s="154"/>
      <c r="C5" s="155"/>
      <c r="D5" s="156"/>
      <c r="E5" s="153"/>
      <c r="F5" s="156"/>
      <c r="G5" s="153"/>
      <c r="H5" s="153"/>
      <c r="I5" s="155"/>
      <c r="J5" s="153"/>
      <c r="K5" s="153"/>
      <c r="L5" s="153"/>
      <c r="M5" s="153"/>
      <c r="N5" s="153"/>
      <c r="O5" s="153"/>
      <c r="P5" s="153"/>
      <c r="Q5" s="153"/>
      <c r="R5" s="153"/>
      <c r="S5" s="153"/>
      <c r="T5" s="153"/>
      <c r="U5" s="153"/>
      <c r="V5" s="153"/>
      <c r="W5" s="153"/>
      <c r="X5" s="153"/>
      <c r="Y5" s="153"/>
    </row>
    <row r="6" spans="1:30" ht="11.25" customHeight="1" x14ac:dyDescent="0.25">
      <c r="A6" s="153"/>
      <c r="B6" s="154"/>
      <c r="C6" s="155"/>
      <c r="D6" s="156"/>
      <c r="E6" s="153"/>
      <c r="F6" s="156"/>
      <c r="G6" s="153"/>
      <c r="H6" s="153"/>
      <c r="I6" s="155"/>
      <c r="J6" s="153"/>
      <c r="K6" s="153"/>
      <c r="L6" s="153"/>
      <c r="M6" s="153"/>
      <c r="N6" s="153"/>
      <c r="O6" s="153"/>
      <c r="P6" s="153"/>
      <c r="Q6" s="153"/>
      <c r="R6" s="153"/>
      <c r="S6" s="153"/>
      <c r="T6" s="153"/>
      <c r="U6" s="153"/>
      <c r="V6" s="153"/>
      <c r="W6" s="153"/>
      <c r="X6" s="153"/>
      <c r="Y6" s="153"/>
    </row>
    <row r="7" spans="1:30" ht="11.25" customHeight="1" x14ac:dyDescent="0.25">
      <c r="A7" s="153"/>
      <c r="B7" s="154"/>
      <c r="C7" s="155"/>
      <c r="D7" s="156"/>
      <c r="E7" s="153"/>
      <c r="F7" s="156"/>
      <c r="G7" s="153"/>
      <c r="H7" s="153"/>
      <c r="I7" s="155"/>
      <c r="J7" s="153"/>
      <c r="K7" s="153"/>
      <c r="L7" s="153"/>
      <c r="M7" s="153"/>
      <c r="N7" s="153"/>
      <c r="O7" s="153"/>
      <c r="P7" s="153"/>
      <c r="Q7" s="153"/>
      <c r="R7" s="153"/>
      <c r="S7" s="153"/>
      <c r="T7" s="153"/>
      <c r="U7" s="153"/>
      <c r="V7" s="153"/>
      <c r="W7" s="153"/>
      <c r="X7" s="153"/>
      <c r="Y7" s="153"/>
    </row>
    <row r="8" spans="1:30" ht="11.25" customHeight="1" x14ac:dyDescent="0.25">
      <c r="A8" s="153"/>
      <c r="B8" s="154"/>
      <c r="C8" s="155"/>
      <c r="D8" s="156"/>
      <c r="E8" s="153"/>
      <c r="F8" s="156"/>
      <c r="G8" s="153"/>
      <c r="H8" s="153"/>
      <c r="I8" s="155"/>
      <c r="J8" s="153"/>
      <c r="K8" s="153"/>
      <c r="L8" s="153"/>
      <c r="M8" s="153"/>
      <c r="N8" s="153"/>
      <c r="O8" s="153"/>
      <c r="P8" s="153"/>
      <c r="Q8" s="153"/>
      <c r="R8" s="153"/>
      <c r="S8" s="153"/>
      <c r="T8" s="153"/>
      <c r="U8" s="153"/>
      <c r="V8" s="153"/>
      <c r="W8" s="153"/>
      <c r="X8" s="153"/>
      <c r="Y8" s="153"/>
    </row>
    <row r="9" spans="1:30" ht="11.25" customHeight="1" x14ac:dyDescent="0.25">
      <c r="A9" s="153"/>
      <c r="B9" s="154"/>
      <c r="C9" s="155"/>
      <c r="D9" s="156"/>
      <c r="E9" s="153"/>
      <c r="F9" s="156"/>
      <c r="G9" s="153"/>
      <c r="H9" s="153"/>
      <c r="I9" s="155"/>
      <c r="J9" s="153"/>
      <c r="K9" s="153"/>
      <c r="L9" s="153"/>
      <c r="M9" s="153"/>
      <c r="N9" s="153"/>
      <c r="O9" s="153"/>
      <c r="P9" s="153"/>
      <c r="Q9" s="153"/>
      <c r="R9" s="153"/>
      <c r="S9" s="153"/>
      <c r="T9" s="153"/>
      <c r="U9" s="153"/>
      <c r="V9" s="153"/>
      <c r="W9" s="153"/>
      <c r="X9" s="153"/>
      <c r="Y9" s="153"/>
    </row>
    <row r="10" spans="1:30" ht="11.25"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row>
    <row r="11" spans="1:30"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row>
    <row r="12" spans="1:30"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3"/>
      <c r="W12" s="153"/>
      <c r="X12" s="153"/>
      <c r="Y12" s="153"/>
    </row>
    <row r="13" spans="1:30"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3"/>
      <c r="W13" s="153"/>
      <c r="X13" s="153"/>
      <c r="Y13" s="153"/>
    </row>
    <row r="14" spans="1:30"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3"/>
      <c r="W14" s="153"/>
      <c r="X14" s="153"/>
      <c r="Y14" s="153"/>
    </row>
    <row r="15" spans="1:30"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row>
    <row r="16" spans="1:30"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467"/>
    </row>
    <row r="17" spans="1:25"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row>
    <row r="18" spans="1:25"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row>
    <row r="19" spans="1:25"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row>
    <row r="20" spans="1:25"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row>
    <row r="21" spans="1:25"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row>
    <row r="22" spans="1:25"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row>
    <row r="23" spans="1:25"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row>
    <row r="24" spans="1:25"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row>
    <row r="25" spans="1:25"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row>
    <row r="26" spans="1:25"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row>
    <row r="27" spans="1:25"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row>
    <row r="28" spans="1:25"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row>
    <row r="29" spans="1:25"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row>
    <row r="30" spans="1:25"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row>
    <row r="31" spans="1:25"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row>
    <row r="32" spans="1:25"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row>
    <row r="33" spans="1:25"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row>
    <row r="34" spans="1:25"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row>
    <row r="35" spans="1:25"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row>
    <row r="36" spans="1:25"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row>
    <row r="37" spans="1:25"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row>
    <row r="38" spans="1:25"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row>
    <row r="39" spans="1:25"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row>
    <row r="40" spans="1:25"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row>
    <row r="41" spans="1:25"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row>
    <row r="42" spans="1:25"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row>
    <row r="43" spans="1:25"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row>
    <row r="44" spans="1:25"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row>
    <row r="45" spans="1:25"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row>
    <row r="46" spans="1:25"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row>
    <row r="47" spans="1:25"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row>
    <row r="48" spans="1:25"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row>
    <row r="49" spans="1:25"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row>
    <row r="50" spans="1:25"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row>
    <row r="51" spans="1:25"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row>
    <row r="52" spans="1:25"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row>
    <row r="53" spans="1:25"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row>
    <row r="54" spans="1:25"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row>
    <row r="55" spans="1:25"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row>
    <row r="56" spans="1:25"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row>
    <row r="57" spans="1:25"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row>
    <row r="58" spans="1:25"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row>
    <row r="59" spans="1:25"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row>
    <row r="60" spans="1:25"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row>
    <row r="61" spans="1:25"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row>
    <row r="62" spans="1:25"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row>
    <row r="63" spans="1:25"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row>
    <row r="64" spans="1:25"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row>
    <row r="65" spans="1:25"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row>
    <row r="66" spans="1:25"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row>
    <row r="67" spans="1:25"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row>
    <row r="68" spans="1:25"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row>
    <row r="69" spans="1:25"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row>
    <row r="70" spans="1:25"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row>
    <row r="71" spans="1:25"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row>
    <row r="72" spans="1:25"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row>
    <row r="73" spans="1:25"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row>
    <row r="74" spans="1:25"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row>
    <row r="75" spans="1:25"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row>
    <row r="76" spans="1:25"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row>
    <row r="77" spans="1:25"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row>
    <row r="78" spans="1:25"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row>
    <row r="79" spans="1:25"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row>
    <row r="80" spans="1:25"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row>
    <row r="81" spans="1:25"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row>
    <row r="82" spans="1:25"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row>
    <row r="83" spans="1:25"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row>
    <row r="84" spans="1:25"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row>
    <row r="85" spans="1:25"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row>
    <row r="86" spans="1:25"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row>
    <row r="87" spans="1:25"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row>
    <row r="88" spans="1:25"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row>
    <row r="89" spans="1:25"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row>
    <row r="90" spans="1:25"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row>
    <row r="91" spans="1:25"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row>
    <row r="92" spans="1:25"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row>
    <row r="93" spans="1:25"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row>
    <row r="94" spans="1:25"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row>
    <row r="95" spans="1:25"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row>
    <row r="96" spans="1:25"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row>
    <row r="97" spans="1:25"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row>
    <row r="98" spans="1:25"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row>
    <row r="99" spans="1:25"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row>
    <row r="100" spans="1:25"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row>
    <row r="101" spans="1:25"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row>
    <row r="102" spans="1:25"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row>
    <row r="103" spans="1:25"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row>
    <row r="104" spans="1:25"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row>
    <row r="105" spans="1:25"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row>
    <row r="106" spans="1:25"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row>
    <row r="107" spans="1:25"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row>
    <row r="108" spans="1:25"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row>
    <row r="109" spans="1:25"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row>
    <row r="110" spans="1:25"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row>
    <row r="111" spans="1:25"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row>
    <row r="112" spans="1:25"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row>
    <row r="113" spans="1:25"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row>
    <row r="114" spans="1:25"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row>
    <row r="115" spans="1:25"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row>
    <row r="116" spans="1:25"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row>
    <row r="117" spans="1:25"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row>
    <row r="118" spans="1:25"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row>
    <row r="119" spans="1:25"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row>
    <row r="120" spans="1:25"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row>
    <row r="121" spans="1:25"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row>
    <row r="122" spans="1:25"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row>
    <row r="123" spans="1:25"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row>
    <row r="124" spans="1:25"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row>
    <row r="125" spans="1:25"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row>
    <row r="126" spans="1:25"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row>
    <row r="127" spans="1:25"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row>
    <row r="128" spans="1:25"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row>
    <row r="129" spans="1:25"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row>
    <row r="130" spans="1:25"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row>
    <row r="131" spans="1:25"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row>
    <row r="132" spans="1:25"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row>
    <row r="133" spans="1:25"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row>
    <row r="134" spans="1:25"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row>
    <row r="135" spans="1:25"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row>
    <row r="136" spans="1:25"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row>
    <row r="137" spans="1:25"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row>
    <row r="138" spans="1:25"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row>
    <row r="139" spans="1:25"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row>
    <row r="140" spans="1:25"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row>
    <row r="141" spans="1:25"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row>
    <row r="142" spans="1:25"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row>
    <row r="143" spans="1:25"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row>
    <row r="144" spans="1:25"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row>
    <row r="145" spans="1:25"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row>
    <row r="146" spans="1:25"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row>
    <row r="147" spans="1:25"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row>
    <row r="148" spans="1:25"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row>
    <row r="149" spans="1:25"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row>
    <row r="150" spans="1:25"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row>
    <row r="151" spans="1:25"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row>
    <row r="152" spans="1:25"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row>
    <row r="153" spans="1:25"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row>
    <row r="154" spans="1:25"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row>
    <row r="155" spans="1:25"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row>
    <row r="156" spans="1:25"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row>
    <row r="157" spans="1:25"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row>
    <row r="158" spans="1:25"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row>
    <row r="159" spans="1:25"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row>
    <row r="160" spans="1:25"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row>
    <row r="161" spans="1:25"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row>
    <row r="162" spans="1:25"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row>
    <row r="163" spans="1:25"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row>
    <row r="164" spans="1:25"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row>
    <row r="165" spans="1:25"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row>
    <row r="166" spans="1:25"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row>
    <row r="167" spans="1:25"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row>
    <row r="168" spans="1:25"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row>
    <row r="169" spans="1:25"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row>
    <row r="170" spans="1:25"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row>
    <row r="171" spans="1:25"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row>
    <row r="172" spans="1:25"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row>
    <row r="173" spans="1:25"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row>
    <row r="174" spans="1:25"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row>
    <row r="175" spans="1:25"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row>
    <row r="176" spans="1:25"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row>
    <row r="177" spans="1:25"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row>
    <row r="178" spans="1:25"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row>
    <row r="179" spans="1:25"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row>
    <row r="180" spans="1:25"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row>
    <row r="181" spans="1:25"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row>
    <row r="182" spans="1:25"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row>
    <row r="183" spans="1:25"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row>
    <row r="184" spans="1:25"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row>
    <row r="185" spans="1:25"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row>
    <row r="186" spans="1:25"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row>
    <row r="187" spans="1:25"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row>
    <row r="188" spans="1:25"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row>
    <row r="189" spans="1:25"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row>
    <row r="190" spans="1:25"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row>
    <row r="191" spans="1:25"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row>
    <row r="192" spans="1:25"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row>
    <row r="193" spans="1:25"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row>
    <row r="194" spans="1:25"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row>
    <row r="195" spans="1:25"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row>
    <row r="196" spans="1:25"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row>
    <row r="197" spans="1:25"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row>
    <row r="198" spans="1:25"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row>
    <row r="199" spans="1:25"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row>
    <row r="200" spans="1:25"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row>
    <row r="201" spans="1:25"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row>
    <row r="202" spans="1:25"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row>
    <row r="203" spans="1:25"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row>
    <row r="204" spans="1:25"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row>
    <row r="205" spans="1:25"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row>
    <row r="206" spans="1:25"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row>
    <row r="207" spans="1:25"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row>
    <row r="208" spans="1:25"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row>
    <row r="209" spans="1:25"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row>
    <row r="210" spans="1:25"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row>
    <row r="211" spans="1:25"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row>
    <row r="212" spans="1:25"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row>
    <row r="213" spans="1:25"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row>
    <row r="214" spans="1:25"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row>
    <row r="215" spans="1:25"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row>
    <row r="216" spans="1:25"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row>
    <row r="217" spans="1:25"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row>
    <row r="218" spans="1:25"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row>
    <row r="219" spans="1:25" ht="11.25" customHeight="1" x14ac:dyDescent="0.25">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3"/>
      <c r="W219" s="153"/>
      <c r="X219" s="153"/>
      <c r="Y219" s="153"/>
    </row>
    <row r="220" spans="1:25" ht="11.25" customHeight="1" x14ac:dyDescent="0.25">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3"/>
      <c r="W220" s="153"/>
      <c r="X220" s="153"/>
      <c r="Y220" s="153"/>
    </row>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4">
    <cfRule type="containsText" dxfId="14" priority="1" operator="containsText" text="NO">
      <formula>NOT(ISERROR(SEARCH(("NO"),(Z3))))</formula>
    </cfRule>
    <cfRule type="containsText" dxfId="13" priority="2" operator="containsText" text="SI">
      <formula>NOT(ISERROR(SEARCH(("SI"),(Z3))))</formula>
    </cfRule>
    <cfRule type="containsText" dxfId="12" priority="3" operator="containsText" text="Medición inadecuada">
      <formula>NOT(ISERROR(SEARCH(("Medición inadecuada"),(Z3))))</formula>
    </cfRule>
  </conditionalFormatting>
  <hyperlinks>
    <hyperlink ref="W3" r:id="rId1" xr:uid="{00000000-0004-0000-0E00-000000000000}"/>
    <hyperlink ref="W4" r:id="rId2" xr:uid="{00000000-0004-0000-0E00-000001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E00-000000000000}">
          <x14:formula1>
            <xm:f>Listados!$D$2:$D$5</xm:f>
          </x14:formula1>
          <xm:sqref>E3:E4</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E00-000001000000}">
          <x14:formula1>
            <xm:f>Listados!$F$2:$F$5</xm:f>
          </x14:formula1>
          <xm:sqref>Z3:Z4</xm:sqref>
        </x14:dataValidation>
        <x14:dataValidation type="list" allowBlank="1" showErrorMessage="1" xr:uid="{00000000-0002-0000-0E00-000002000000}">
          <x14:formula1>
            <xm:f>Listados!$A$2:$A$18</xm:f>
          </x14:formula1>
          <xm:sqref>A3:A4</xm:sqref>
        </x14:dataValidation>
        <x14:dataValidation type="list" allowBlank="1" showErrorMessage="1" xr:uid="{00000000-0002-0000-0E00-000003000000}">
          <x14:formula1>
            <xm:f>Listados!$B$2:$B$30</xm:f>
          </x14:formula1>
          <xm:sqref>B3:B4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000"/>
  <sheetViews>
    <sheetView topLeftCell="M3" workbookViewId="0">
      <selection activeCell="AB8" sqref="AB8"/>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33.90625" customWidth="1"/>
    <col min="5" max="5" width="12.08984375" customWidth="1"/>
    <col min="6" max="6" width="28.81640625" customWidth="1"/>
    <col min="7" max="8" width="9" customWidth="1"/>
    <col min="9" max="9" width="14.453125" customWidth="1"/>
    <col min="10" max="10" width="19" customWidth="1"/>
    <col min="11" max="15" width="2.36328125" customWidth="1"/>
    <col min="16" max="16" width="25.6328125" customWidth="1"/>
    <col min="17" max="17" width="2.08984375" customWidth="1"/>
    <col min="18" max="21" width="2.36328125" customWidth="1"/>
    <col min="22" max="22" width="22.6328125" customWidth="1"/>
    <col min="23" max="23" width="21.453125" customWidth="1"/>
    <col min="24" max="24" width="8.08984375" customWidth="1"/>
    <col min="25" max="25" width="33.08984375" customWidth="1"/>
    <col min="26" max="26" width="11.453125" customWidth="1"/>
    <col min="27" max="27" width="10.90625" customWidth="1"/>
    <col min="28" max="28" width="33.90625" customWidth="1"/>
  </cols>
  <sheetData>
    <row r="1" spans="1:30"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604" t="s">
        <v>110</v>
      </c>
      <c r="AA1" s="572"/>
      <c r="AB1" s="579"/>
      <c r="AC1" s="34"/>
    </row>
    <row r="2" spans="1:30" ht="99"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45" t="s">
        <v>132</v>
      </c>
      <c r="X2" s="246" t="s">
        <v>134</v>
      </c>
      <c r="Y2" s="247" t="s">
        <v>871</v>
      </c>
      <c r="Z2" s="468" t="s">
        <v>133</v>
      </c>
      <c r="AA2" s="455" t="s">
        <v>134</v>
      </c>
      <c r="AB2" s="469" t="s">
        <v>135</v>
      </c>
    </row>
    <row r="3" spans="1:30" ht="63" customHeight="1" x14ac:dyDescent="0.25">
      <c r="A3" s="45" t="s">
        <v>55</v>
      </c>
      <c r="B3" s="45" t="s">
        <v>24</v>
      </c>
      <c r="C3" s="44" t="s">
        <v>421</v>
      </c>
      <c r="D3" s="45" t="s">
        <v>872</v>
      </c>
      <c r="E3" s="46" t="s">
        <v>20</v>
      </c>
      <c r="F3" s="470" t="s">
        <v>423</v>
      </c>
      <c r="G3" s="44" t="s">
        <v>139</v>
      </c>
      <c r="H3" s="471" t="s">
        <v>169</v>
      </c>
      <c r="I3" s="252" t="s">
        <v>424</v>
      </c>
      <c r="J3" s="87" t="s">
        <v>290</v>
      </c>
      <c r="K3" s="458"/>
      <c r="L3" s="458"/>
      <c r="M3" s="458"/>
      <c r="N3" s="458"/>
      <c r="O3" s="458"/>
      <c r="P3" s="458"/>
      <c r="Q3" s="458"/>
      <c r="R3" s="458"/>
      <c r="S3" s="458"/>
      <c r="T3" s="458"/>
      <c r="U3" s="458"/>
      <c r="V3" s="472"/>
      <c r="W3" s="473" t="s">
        <v>873</v>
      </c>
      <c r="X3" s="358">
        <v>46036</v>
      </c>
      <c r="Y3" s="43" t="s">
        <v>874</v>
      </c>
      <c r="Z3" s="258" t="s">
        <v>22</v>
      </c>
      <c r="AA3" s="352">
        <v>46038</v>
      </c>
      <c r="AB3" s="43" t="s">
        <v>875</v>
      </c>
      <c r="AC3" s="221"/>
      <c r="AD3" s="221"/>
    </row>
    <row r="4" spans="1:30" ht="113.25" customHeight="1" x14ac:dyDescent="0.25">
      <c r="A4" s="59" t="s">
        <v>55</v>
      </c>
      <c r="B4" s="59" t="s">
        <v>24</v>
      </c>
      <c r="C4" s="58" t="s">
        <v>876</v>
      </c>
      <c r="D4" s="59" t="s">
        <v>877</v>
      </c>
      <c r="E4" s="60" t="s">
        <v>26</v>
      </c>
      <c r="F4" s="74" t="s">
        <v>878</v>
      </c>
      <c r="G4" s="58" t="s">
        <v>879</v>
      </c>
      <c r="H4" s="143" t="s">
        <v>229</v>
      </c>
      <c r="I4" s="74" t="s">
        <v>878</v>
      </c>
      <c r="J4" s="121" t="s">
        <v>880</v>
      </c>
      <c r="K4" s="65"/>
      <c r="L4" s="65"/>
      <c r="M4" s="65"/>
      <c r="N4" s="65"/>
      <c r="O4" s="65"/>
      <c r="P4" s="59" t="s">
        <v>881</v>
      </c>
      <c r="Q4" s="465"/>
      <c r="R4" s="465"/>
      <c r="S4" s="465"/>
      <c r="T4" s="465"/>
      <c r="U4" s="465"/>
      <c r="V4" s="59" t="s">
        <v>882</v>
      </c>
      <c r="W4" s="474" t="s">
        <v>883</v>
      </c>
      <c r="X4" s="358">
        <v>46036</v>
      </c>
      <c r="Y4" s="57" t="s">
        <v>884</v>
      </c>
      <c r="Z4" s="258" t="s">
        <v>10</v>
      </c>
      <c r="AA4" s="358">
        <v>46038</v>
      </c>
      <c r="AB4" s="57" t="s">
        <v>885</v>
      </c>
    </row>
    <row r="5" spans="1:30" ht="157.5" customHeight="1" x14ac:dyDescent="0.25">
      <c r="A5" s="59" t="s">
        <v>55</v>
      </c>
      <c r="B5" s="59" t="s">
        <v>24</v>
      </c>
      <c r="C5" s="58" t="s">
        <v>527</v>
      </c>
      <c r="D5" s="59" t="s">
        <v>886</v>
      </c>
      <c r="E5" s="60" t="s">
        <v>8</v>
      </c>
      <c r="F5" s="74" t="s">
        <v>887</v>
      </c>
      <c r="G5" s="58" t="s">
        <v>879</v>
      </c>
      <c r="H5" s="143" t="s">
        <v>156</v>
      </c>
      <c r="I5" s="58" t="s">
        <v>888</v>
      </c>
      <c r="J5" s="121" t="s">
        <v>889</v>
      </c>
      <c r="K5" s="65"/>
      <c r="L5" s="65"/>
      <c r="M5" s="65"/>
      <c r="N5" s="65"/>
      <c r="O5" s="65"/>
      <c r="P5" s="475" t="s">
        <v>890</v>
      </c>
      <c r="Q5" s="465"/>
      <c r="R5" s="465"/>
      <c r="S5" s="465"/>
      <c r="T5" s="465"/>
      <c r="U5" s="465"/>
      <c r="V5" s="59" t="s">
        <v>891</v>
      </c>
      <c r="W5" s="263" t="s">
        <v>892</v>
      </c>
      <c r="X5" s="358">
        <v>46036</v>
      </c>
      <c r="Y5" s="475" t="s">
        <v>893</v>
      </c>
      <c r="Z5" s="258" t="s">
        <v>10</v>
      </c>
      <c r="AA5" s="358">
        <v>46038</v>
      </c>
      <c r="AB5" s="57" t="s">
        <v>894</v>
      </c>
    </row>
    <row r="6" spans="1:30" ht="108" customHeight="1" x14ac:dyDescent="0.25">
      <c r="A6" s="355" t="s">
        <v>55</v>
      </c>
      <c r="B6" s="355" t="s">
        <v>24</v>
      </c>
      <c r="C6" s="356" t="s">
        <v>895</v>
      </c>
      <c r="D6" s="355" t="s">
        <v>896</v>
      </c>
      <c r="E6" s="60" t="s">
        <v>26</v>
      </c>
      <c r="F6" s="476" t="s">
        <v>878</v>
      </c>
      <c r="G6" s="356" t="s">
        <v>879</v>
      </c>
      <c r="H6" s="143" t="s">
        <v>229</v>
      </c>
      <c r="I6" s="476" t="s">
        <v>878</v>
      </c>
      <c r="J6" s="121" t="s">
        <v>897</v>
      </c>
      <c r="K6" s="477"/>
      <c r="L6" s="477"/>
      <c r="M6" s="477"/>
      <c r="N6" s="477"/>
      <c r="O6" s="477"/>
      <c r="P6" s="355" t="s">
        <v>898</v>
      </c>
      <c r="Q6" s="465"/>
      <c r="R6" s="465"/>
      <c r="S6" s="465"/>
      <c r="T6" s="465"/>
      <c r="U6" s="465"/>
      <c r="V6" s="234" t="s">
        <v>899</v>
      </c>
      <c r="W6" s="474" t="s">
        <v>900</v>
      </c>
      <c r="X6" s="358">
        <v>46036</v>
      </c>
      <c r="Y6" s="57" t="s">
        <v>901</v>
      </c>
      <c r="Z6" s="258" t="s">
        <v>10</v>
      </c>
      <c r="AA6" s="358">
        <v>46038</v>
      </c>
      <c r="AB6" s="57" t="s">
        <v>1043</v>
      </c>
      <c r="AC6" s="261"/>
      <c r="AD6" s="261"/>
    </row>
    <row r="7" spans="1:30" ht="11.25" customHeight="1" x14ac:dyDescent="0.25">
      <c r="A7" s="153">
        <f>COUNTA(A3:A6)</f>
        <v>4</v>
      </c>
      <c r="B7" s="154"/>
      <c r="C7" s="155"/>
      <c r="D7" s="156"/>
      <c r="E7" s="153"/>
      <c r="F7" s="156"/>
      <c r="G7" s="153"/>
      <c r="H7" s="153"/>
      <c r="I7" s="155"/>
      <c r="J7" s="153"/>
      <c r="K7" s="153"/>
      <c r="L7" s="153"/>
      <c r="M7" s="153"/>
      <c r="N7" s="153"/>
      <c r="O7" s="153"/>
      <c r="P7" s="153"/>
      <c r="Q7" s="153"/>
      <c r="R7" s="153"/>
      <c r="S7" s="153"/>
      <c r="T7" s="153"/>
      <c r="U7" s="153"/>
      <c r="V7" s="478"/>
      <c r="W7" s="153"/>
      <c r="X7" s="153"/>
      <c r="Y7" s="153"/>
    </row>
    <row r="8" spans="1:30" ht="11.25" customHeight="1" x14ac:dyDescent="0.25">
      <c r="A8" s="153"/>
      <c r="B8" s="154"/>
      <c r="C8" s="155"/>
      <c r="D8" s="156"/>
      <c r="E8" s="153"/>
      <c r="F8" s="156"/>
      <c r="G8" s="153"/>
      <c r="H8" s="153"/>
      <c r="I8" s="155"/>
      <c r="J8" s="153"/>
      <c r="K8" s="153"/>
      <c r="L8" s="153"/>
      <c r="M8" s="153"/>
      <c r="N8" s="153"/>
      <c r="O8" s="153"/>
      <c r="P8" s="153"/>
      <c r="Q8" s="153"/>
      <c r="R8" s="153"/>
      <c r="S8" s="153"/>
      <c r="T8" s="153"/>
      <c r="U8" s="153"/>
      <c r="V8" s="478"/>
      <c r="W8" s="153"/>
      <c r="X8" s="153"/>
      <c r="Y8" s="153"/>
    </row>
    <row r="9" spans="1:30" ht="11.25" customHeight="1" x14ac:dyDescent="0.25">
      <c r="A9" s="153"/>
      <c r="B9" s="154"/>
      <c r="C9" s="155"/>
      <c r="D9" s="156"/>
      <c r="E9" s="153"/>
      <c r="F9" s="156"/>
      <c r="G9" s="153"/>
      <c r="H9" s="153"/>
      <c r="I9" s="155"/>
      <c r="J9" s="153"/>
      <c r="K9" s="153"/>
      <c r="L9" s="153"/>
      <c r="M9" s="153"/>
      <c r="N9" s="153"/>
      <c r="O9" s="153"/>
      <c r="P9" s="153"/>
      <c r="Q9" s="153"/>
      <c r="R9" s="153"/>
      <c r="S9" s="153"/>
      <c r="T9" s="153"/>
      <c r="U9" s="153"/>
      <c r="V9" s="478"/>
      <c r="W9" s="153"/>
      <c r="X9" s="153"/>
      <c r="Y9" s="153"/>
    </row>
    <row r="10" spans="1:30" ht="11.25"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3"/>
      <c r="V10" s="156"/>
      <c r="W10" s="153"/>
      <c r="X10" s="153"/>
      <c r="Y10" s="153"/>
    </row>
    <row r="11" spans="1:30"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6"/>
      <c r="W11" s="153"/>
      <c r="X11" s="153"/>
      <c r="Y11" s="153"/>
    </row>
    <row r="12" spans="1:30"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3"/>
      <c r="V12" s="156"/>
      <c r="W12" s="153"/>
      <c r="X12" s="153"/>
      <c r="Y12" s="153"/>
    </row>
    <row r="13" spans="1:30"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3"/>
      <c r="V13" s="156"/>
      <c r="W13" s="153"/>
      <c r="X13" s="153"/>
      <c r="Y13" s="153"/>
    </row>
    <row r="14" spans="1:30"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3"/>
      <c r="V14" s="156"/>
      <c r="W14" s="153"/>
      <c r="X14" s="153"/>
      <c r="Y14" s="153"/>
    </row>
    <row r="15" spans="1:30"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6"/>
      <c r="W15" s="153"/>
      <c r="X15" s="153"/>
      <c r="Y15" s="153"/>
    </row>
    <row r="16" spans="1:30"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6"/>
      <c r="W16" s="153"/>
      <c r="X16" s="153"/>
      <c r="Y16" s="153"/>
    </row>
    <row r="17" spans="1:25"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6"/>
      <c r="W17" s="153"/>
      <c r="X17" s="153"/>
      <c r="Y17" s="153"/>
    </row>
    <row r="18" spans="1:25"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6"/>
      <c r="W18" s="153"/>
      <c r="X18" s="153"/>
      <c r="Y18" s="153"/>
    </row>
    <row r="19" spans="1:25"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6"/>
      <c r="W19" s="153"/>
      <c r="X19" s="153"/>
      <c r="Y19" s="153"/>
    </row>
    <row r="20" spans="1:25"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6"/>
      <c r="W20" s="153"/>
      <c r="X20" s="153"/>
      <c r="Y20" s="153"/>
    </row>
    <row r="21" spans="1:25"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6"/>
      <c r="W21" s="153"/>
      <c r="X21" s="153"/>
      <c r="Y21" s="153"/>
    </row>
    <row r="22" spans="1:25"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6"/>
      <c r="W22" s="153"/>
      <c r="X22" s="153"/>
      <c r="Y22" s="153"/>
    </row>
    <row r="23" spans="1:25"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6"/>
      <c r="W23" s="153"/>
      <c r="X23" s="153"/>
      <c r="Y23" s="153"/>
    </row>
    <row r="24" spans="1:25"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6"/>
      <c r="W24" s="153"/>
      <c r="X24" s="153"/>
      <c r="Y24" s="153"/>
    </row>
    <row r="25" spans="1:25"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6"/>
      <c r="W25" s="153"/>
      <c r="X25" s="153"/>
      <c r="Y25" s="153"/>
    </row>
    <row r="26" spans="1:25"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6"/>
      <c r="W26" s="153"/>
      <c r="X26" s="153"/>
      <c r="Y26" s="153"/>
    </row>
    <row r="27" spans="1:25"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6"/>
      <c r="W27" s="153"/>
      <c r="X27" s="153"/>
      <c r="Y27" s="153"/>
    </row>
    <row r="28" spans="1:25"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6"/>
      <c r="W28" s="153"/>
      <c r="X28" s="153"/>
      <c r="Y28" s="153"/>
    </row>
    <row r="29" spans="1:25"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6"/>
      <c r="W29" s="153"/>
      <c r="X29" s="153"/>
      <c r="Y29" s="153"/>
    </row>
    <row r="30" spans="1:25"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6"/>
      <c r="W30" s="153"/>
      <c r="X30" s="153"/>
      <c r="Y30" s="153"/>
    </row>
    <row r="31" spans="1:25"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6"/>
      <c r="W31" s="153"/>
      <c r="X31" s="153"/>
      <c r="Y31" s="153"/>
    </row>
    <row r="32" spans="1:25"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6"/>
      <c r="W32" s="153"/>
      <c r="X32" s="153"/>
      <c r="Y32" s="153"/>
    </row>
    <row r="33" spans="1:25"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6"/>
      <c r="W33" s="153"/>
      <c r="X33" s="153"/>
      <c r="Y33" s="153"/>
    </row>
    <row r="34" spans="1:25"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6"/>
      <c r="W34" s="153"/>
      <c r="X34" s="153"/>
      <c r="Y34" s="153"/>
    </row>
    <row r="35" spans="1:25"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6"/>
      <c r="W35" s="153"/>
      <c r="X35" s="153"/>
      <c r="Y35" s="153"/>
    </row>
    <row r="36" spans="1:25"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6"/>
      <c r="W36" s="153"/>
      <c r="X36" s="153"/>
      <c r="Y36" s="153"/>
    </row>
    <row r="37" spans="1:25"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6"/>
      <c r="W37" s="153"/>
      <c r="X37" s="153"/>
      <c r="Y37" s="153"/>
    </row>
    <row r="38" spans="1:25"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6"/>
      <c r="W38" s="153"/>
      <c r="X38" s="153"/>
      <c r="Y38" s="153"/>
    </row>
    <row r="39" spans="1:25"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6"/>
      <c r="W39" s="153"/>
      <c r="X39" s="153"/>
      <c r="Y39" s="153"/>
    </row>
    <row r="40" spans="1:25"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6"/>
      <c r="W40" s="153"/>
      <c r="X40" s="153"/>
      <c r="Y40" s="153"/>
    </row>
    <row r="41" spans="1:25"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6"/>
      <c r="W41" s="153"/>
      <c r="X41" s="153"/>
      <c r="Y41" s="153"/>
    </row>
    <row r="42" spans="1:25"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6"/>
      <c r="W42" s="153"/>
      <c r="X42" s="153"/>
      <c r="Y42" s="153"/>
    </row>
    <row r="43" spans="1:25"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6"/>
      <c r="W43" s="153"/>
      <c r="X43" s="153"/>
      <c r="Y43" s="153"/>
    </row>
    <row r="44" spans="1:25"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6"/>
      <c r="W44" s="153"/>
      <c r="X44" s="153"/>
      <c r="Y44" s="153"/>
    </row>
    <row r="45" spans="1:25"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6"/>
      <c r="W45" s="153"/>
      <c r="X45" s="153"/>
      <c r="Y45" s="153"/>
    </row>
    <row r="46" spans="1:25"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6"/>
      <c r="W46" s="153"/>
      <c r="X46" s="153"/>
      <c r="Y46" s="153"/>
    </row>
    <row r="47" spans="1:25"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6"/>
      <c r="W47" s="153"/>
      <c r="X47" s="153"/>
      <c r="Y47" s="153"/>
    </row>
    <row r="48" spans="1:25"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6"/>
      <c r="W48" s="153"/>
      <c r="X48" s="153"/>
      <c r="Y48" s="153"/>
    </row>
    <row r="49" spans="1:25"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6"/>
      <c r="W49" s="153"/>
      <c r="X49" s="153"/>
      <c r="Y49" s="153"/>
    </row>
    <row r="50" spans="1:25"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6"/>
      <c r="W50" s="153"/>
      <c r="X50" s="153"/>
      <c r="Y50" s="153"/>
    </row>
    <row r="51" spans="1:25"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6"/>
      <c r="W51" s="153"/>
      <c r="X51" s="153"/>
      <c r="Y51" s="153"/>
    </row>
    <row r="52" spans="1:25"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6"/>
      <c r="W52" s="153"/>
      <c r="X52" s="153"/>
      <c r="Y52" s="153"/>
    </row>
    <row r="53" spans="1:25"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6"/>
      <c r="W53" s="153"/>
      <c r="X53" s="153"/>
      <c r="Y53" s="153"/>
    </row>
    <row r="54" spans="1:25"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6"/>
      <c r="W54" s="153"/>
      <c r="X54" s="153"/>
      <c r="Y54" s="153"/>
    </row>
    <row r="55" spans="1:25"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6"/>
      <c r="W55" s="153"/>
      <c r="X55" s="153"/>
      <c r="Y55" s="153"/>
    </row>
    <row r="56" spans="1:25"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6"/>
      <c r="W56" s="153"/>
      <c r="X56" s="153"/>
      <c r="Y56" s="153"/>
    </row>
    <row r="57" spans="1:25"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6"/>
      <c r="W57" s="153"/>
      <c r="X57" s="153"/>
      <c r="Y57" s="153"/>
    </row>
    <row r="58" spans="1:25"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6"/>
      <c r="W58" s="153"/>
      <c r="X58" s="153"/>
      <c r="Y58" s="153"/>
    </row>
    <row r="59" spans="1:25"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6"/>
      <c r="W59" s="153"/>
      <c r="X59" s="153"/>
      <c r="Y59" s="153"/>
    </row>
    <row r="60" spans="1:25"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6"/>
      <c r="W60" s="153"/>
      <c r="X60" s="153"/>
      <c r="Y60" s="153"/>
    </row>
    <row r="61" spans="1:25"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6"/>
      <c r="W61" s="153"/>
      <c r="X61" s="153"/>
      <c r="Y61" s="153"/>
    </row>
    <row r="62" spans="1:25"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6"/>
      <c r="W62" s="153"/>
      <c r="X62" s="153"/>
      <c r="Y62" s="153"/>
    </row>
    <row r="63" spans="1:25"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6"/>
      <c r="W63" s="153"/>
      <c r="X63" s="153"/>
      <c r="Y63" s="153"/>
    </row>
    <row r="64" spans="1:25"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6"/>
      <c r="W64" s="153"/>
      <c r="X64" s="153"/>
      <c r="Y64" s="153"/>
    </row>
    <row r="65" spans="1:25"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6"/>
      <c r="W65" s="153"/>
      <c r="X65" s="153"/>
      <c r="Y65" s="153"/>
    </row>
    <row r="66" spans="1:25"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6"/>
      <c r="W66" s="153"/>
      <c r="X66" s="153"/>
      <c r="Y66" s="153"/>
    </row>
    <row r="67" spans="1:25"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6"/>
      <c r="W67" s="153"/>
      <c r="X67" s="153"/>
      <c r="Y67" s="153"/>
    </row>
    <row r="68" spans="1:25"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6"/>
      <c r="W68" s="153"/>
      <c r="X68" s="153"/>
      <c r="Y68" s="153"/>
    </row>
    <row r="69" spans="1:25"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6"/>
      <c r="W69" s="153"/>
      <c r="X69" s="153"/>
      <c r="Y69" s="153"/>
    </row>
    <row r="70" spans="1:25"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6"/>
      <c r="W70" s="153"/>
      <c r="X70" s="153"/>
      <c r="Y70" s="153"/>
    </row>
    <row r="71" spans="1:25"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6"/>
      <c r="W71" s="153"/>
      <c r="X71" s="153"/>
      <c r="Y71" s="153"/>
    </row>
    <row r="72" spans="1:25"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6"/>
      <c r="W72" s="153"/>
      <c r="X72" s="153"/>
      <c r="Y72" s="153"/>
    </row>
    <row r="73" spans="1:25"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6"/>
      <c r="W73" s="153"/>
      <c r="X73" s="153"/>
      <c r="Y73" s="153"/>
    </row>
    <row r="74" spans="1:25"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6"/>
      <c r="W74" s="153"/>
      <c r="X74" s="153"/>
      <c r="Y74" s="153"/>
    </row>
    <row r="75" spans="1:25"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6"/>
      <c r="W75" s="153"/>
      <c r="X75" s="153"/>
      <c r="Y75" s="153"/>
    </row>
    <row r="76" spans="1:25"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6"/>
      <c r="W76" s="153"/>
      <c r="X76" s="153"/>
      <c r="Y76" s="153"/>
    </row>
    <row r="77" spans="1:25"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6"/>
      <c r="W77" s="153"/>
      <c r="X77" s="153"/>
      <c r="Y77" s="153"/>
    </row>
    <row r="78" spans="1:25"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6"/>
      <c r="W78" s="153"/>
      <c r="X78" s="153"/>
      <c r="Y78" s="153"/>
    </row>
    <row r="79" spans="1:25"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6"/>
      <c r="W79" s="153"/>
      <c r="X79" s="153"/>
      <c r="Y79" s="153"/>
    </row>
    <row r="80" spans="1:25"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6"/>
      <c r="W80" s="153"/>
      <c r="X80" s="153"/>
      <c r="Y80" s="153"/>
    </row>
    <row r="81" spans="1:25"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6"/>
      <c r="W81" s="153"/>
      <c r="X81" s="153"/>
      <c r="Y81" s="153"/>
    </row>
    <row r="82" spans="1:25"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6"/>
      <c r="W82" s="153"/>
      <c r="X82" s="153"/>
      <c r="Y82" s="153"/>
    </row>
    <row r="83" spans="1:25"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6"/>
      <c r="W83" s="153"/>
      <c r="X83" s="153"/>
      <c r="Y83" s="153"/>
    </row>
    <row r="84" spans="1:25"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6"/>
      <c r="W84" s="153"/>
      <c r="X84" s="153"/>
      <c r="Y84" s="153"/>
    </row>
    <row r="85" spans="1:25"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6"/>
      <c r="W85" s="153"/>
      <c r="X85" s="153"/>
      <c r="Y85" s="153"/>
    </row>
    <row r="86" spans="1:25"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6"/>
      <c r="W86" s="153"/>
      <c r="X86" s="153"/>
      <c r="Y86" s="153"/>
    </row>
    <row r="87" spans="1:25"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6"/>
      <c r="W87" s="153"/>
      <c r="X87" s="153"/>
      <c r="Y87" s="153"/>
    </row>
    <row r="88" spans="1:25"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6"/>
      <c r="W88" s="153"/>
      <c r="X88" s="153"/>
      <c r="Y88" s="153"/>
    </row>
    <row r="89" spans="1:25"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6"/>
      <c r="W89" s="153"/>
      <c r="X89" s="153"/>
      <c r="Y89" s="153"/>
    </row>
    <row r="90" spans="1:25"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6"/>
      <c r="W90" s="153"/>
      <c r="X90" s="153"/>
      <c r="Y90" s="153"/>
    </row>
    <row r="91" spans="1:25"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6"/>
      <c r="W91" s="153"/>
      <c r="X91" s="153"/>
      <c r="Y91" s="153"/>
    </row>
    <row r="92" spans="1:25"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6"/>
      <c r="W92" s="153"/>
      <c r="X92" s="153"/>
      <c r="Y92" s="153"/>
    </row>
    <row r="93" spans="1:25"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6"/>
      <c r="W93" s="153"/>
      <c r="X93" s="153"/>
      <c r="Y93" s="153"/>
    </row>
    <row r="94" spans="1:25"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6"/>
      <c r="W94" s="153"/>
      <c r="X94" s="153"/>
      <c r="Y94" s="153"/>
    </row>
    <row r="95" spans="1:25"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6"/>
      <c r="W95" s="153"/>
      <c r="X95" s="153"/>
      <c r="Y95" s="153"/>
    </row>
    <row r="96" spans="1:25"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6"/>
      <c r="W96" s="153"/>
      <c r="X96" s="153"/>
      <c r="Y96" s="153"/>
    </row>
    <row r="97" spans="1:25"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6"/>
      <c r="W97" s="153"/>
      <c r="X97" s="153"/>
      <c r="Y97" s="153"/>
    </row>
    <row r="98" spans="1:25"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6"/>
      <c r="W98" s="153"/>
      <c r="X98" s="153"/>
      <c r="Y98" s="153"/>
    </row>
    <row r="99" spans="1:25"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6"/>
      <c r="W99" s="153"/>
      <c r="X99" s="153"/>
      <c r="Y99" s="153"/>
    </row>
    <row r="100" spans="1:25"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6"/>
      <c r="W100" s="153"/>
      <c r="X100" s="153"/>
      <c r="Y100" s="153"/>
    </row>
    <row r="101" spans="1:25"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6"/>
      <c r="W101" s="153"/>
      <c r="X101" s="153"/>
      <c r="Y101" s="153"/>
    </row>
    <row r="102" spans="1:25"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6"/>
      <c r="W102" s="153"/>
      <c r="X102" s="153"/>
      <c r="Y102" s="153"/>
    </row>
    <row r="103" spans="1:25"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6"/>
      <c r="W103" s="153"/>
      <c r="X103" s="153"/>
      <c r="Y103" s="153"/>
    </row>
    <row r="104" spans="1:25"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6"/>
      <c r="W104" s="153"/>
      <c r="X104" s="153"/>
      <c r="Y104" s="153"/>
    </row>
    <row r="105" spans="1:25"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6"/>
      <c r="W105" s="153"/>
      <c r="X105" s="153"/>
      <c r="Y105" s="153"/>
    </row>
    <row r="106" spans="1:25"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6"/>
      <c r="W106" s="153"/>
      <c r="X106" s="153"/>
      <c r="Y106" s="153"/>
    </row>
    <row r="107" spans="1:25"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6"/>
      <c r="W107" s="153"/>
      <c r="X107" s="153"/>
      <c r="Y107" s="153"/>
    </row>
    <row r="108" spans="1:25"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6"/>
      <c r="W108" s="153"/>
      <c r="X108" s="153"/>
      <c r="Y108" s="153"/>
    </row>
    <row r="109" spans="1:25"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6"/>
      <c r="W109" s="153"/>
      <c r="X109" s="153"/>
      <c r="Y109" s="153"/>
    </row>
    <row r="110" spans="1:25"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6"/>
      <c r="W110" s="153"/>
      <c r="X110" s="153"/>
      <c r="Y110" s="153"/>
    </row>
    <row r="111" spans="1:25"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6"/>
      <c r="W111" s="153"/>
      <c r="X111" s="153"/>
      <c r="Y111" s="153"/>
    </row>
    <row r="112" spans="1:25"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6"/>
      <c r="W112" s="153"/>
      <c r="X112" s="153"/>
      <c r="Y112" s="153"/>
    </row>
    <row r="113" spans="1:25"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6"/>
      <c r="W113" s="153"/>
      <c r="X113" s="153"/>
      <c r="Y113" s="153"/>
    </row>
    <row r="114" spans="1:25"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6"/>
      <c r="W114" s="153"/>
      <c r="X114" s="153"/>
      <c r="Y114" s="153"/>
    </row>
    <row r="115" spans="1:25"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6"/>
      <c r="W115" s="153"/>
      <c r="X115" s="153"/>
      <c r="Y115" s="153"/>
    </row>
    <row r="116" spans="1:25"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6"/>
      <c r="W116" s="153"/>
      <c r="X116" s="153"/>
      <c r="Y116" s="153"/>
    </row>
    <row r="117" spans="1:25"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6"/>
      <c r="W117" s="153"/>
      <c r="X117" s="153"/>
      <c r="Y117" s="153"/>
    </row>
    <row r="118" spans="1:25"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6"/>
      <c r="W118" s="153"/>
      <c r="X118" s="153"/>
      <c r="Y118" s="153"/>
    </row>
    <row r="119" spans="1:25"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6"/>
      <c r="W119" s="153"/>
      <c r="X119" s="153"/>
      <c r="Y119" s="153"/>
    </row>
    <row r="120" spans="1:25"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6"/>
      <c r="W120" s="153"/>
      <c r="X120" s="153"/>
      <c r="Y120" s="153"/>
    </row>
    <row r="121" spans="1:25"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6"/>
      <c r="W121" s="153"/>
      <c r="X121" s="153"/>
      <c r="Y121" s="153"/>
    </row>
    <row r="122" spans="1:25"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6"/>
      <c r="W122" s="153"/>
      <c r="X122" s="153"/>
      <c r="Y122" s="153"/>
    </row>
    <row r="123" spans="1:25"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6"/>
      <c r="W123" s="153"/>
      <c r="X123" s="153"/>
      <c r="Y123" s="153"/>
    </row>
    <row r="124" spans="1:25"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6"/>
      <c r="W124" s="153"/>
      <c r="X124" s="153"/>
      <c r="Y124" s="153"/>
    </row>
    <row r="125" spans="1:25"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6"/>
      <c r="W125" s="153"/>
      <c r="X125" s="153"/>
      <c r="Y125" s="153"/>
    </row>
    <row r="126" spans="1:25"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6"/>
      <c r="W126" s="153"/>
      <c r="X126" s="153"/>
      <c r="Y126" s="153"/>
    </row>
    <row r="127" spans="1:25"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6"/>
      <c r="W127" s="153"/>
      <c r="X127" s="153"/>
      <c r="Y127" s="153"/>
    </row>
    <row r="128" spans="1:25"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6"/>
      <c r="W128" s="153"/>
      <c r="X128" s="153"/>
      <c r="Y128" s="153"/>
    </row>
    <row r="129" spans="1:25"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6"/>
      <c r="W129" s="153"/>
      <c r="X129" s="153"/>
      <c r="Y129" s="153"/>
    </row>
    <row r="130" spans="1:25"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6"/>
      <c r="W130" s="153"/>
      <c r="X130" s="153"/>
      <c r="Y130" s="153"/>
    </row>
    <row r="131" spans="1:25"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6"/>
      <c r="W131" s="153"/>
      <c r="X131" s="153"/>
      <c r="Y131" s="153"/>
    </row>
    <row r="132" spans="1:25"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6"/>
      <c r="W132" s="153"/>
      <c r="X132" s="153"/>
      <c r="Y132" s="153"/>
    </row>
    <row r="133" spans="1:25"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6"/>
      <c r="W133" s="153"/>
      <c r="X133" s="153"/>
      <c r="Y133" s="153"/>
    </row>
    <row r="134" spans="1:25"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6"/>
      <c r="W134" s="153"/>
      <c r="X134" s="153"/>
      <c r="Y134" s="153"/>
    </row>
    <row r="135" spans="1:25"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6"/>
      <c r="W135" s="153"/>
      <c r="X135" s="153"/>
      <c r="Y135" s="153"/>
    </row>
    <row r="136" spans="1:25"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6"/>
      <c r="W136" s="153"/>
      <c r="X136" s="153"/>
      <c r="Y136" s="153"/>
    </row>
    <row r="137" spans="1:25"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6"/>
      <c r="W137" s="153"/>
      <c r="X137" s="153"/>
      <c r="Y137" s="153"/>
    </row>
    <row r="138" spans="1:25"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6"/>
      <c r="W138" s="153"/>
      <c r="X138" s="153"/>
      <c r="Y138" s="153"/>
    </row>
    <row r="139" spans="1:25"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6"/>
      <c r="W139" s="153"/>
      <c r="X139" s="153"/>
      <c r="Y139" s="153"/>
    </row>
    <row r="140" spans="1:25"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6"/>
      <c r="W140" s="153"/>
      <c r="X140" s="153"/>
      <c r="Y140" s="153"/>
    </row>
    <row r="141" spans="1:25"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6"/>
      <c r="W141" s="153"/>
      <c r="X141" s="153"/>
      <c r="Y141" s="153"/>
    </row>
    <row r="142" spans="1:25"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6"/>
      <c r="W142" s="153"/>
      <c r="X142" s="153"/>
      <c r="Y142" s="153"/>
    </row>
    <row r="143" spans="1:25"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6"/>
      <c r="W143" s="153"/>
      <c r="X143" s="153"/>
      <c r="Y143" s="153"/>
    </row>
    <row r="144" spans="1:25"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6"/>
      <c r="W144" s="153"/>
      <c r="X144" s="153"/>
      <c r="Y144" s="153"/>
    </row>
    <row r="145" spans="1:25"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6"/>
      <c r="W145" s="153"/>
      <c r="X145" s="153"/>
      <c r="Y145" s="153"/>
    </row>
    <row r="146" spans="1:25"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6"/>
      <c r="W146" s="153"/>
      <c r="X146" s="153"/>
      <c r="Y146" s="153"/>
    </row>
    <row r="147" spans="1:25"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6"/>
      <c r="W147" s="153"/>
      <c r="X147" s="153"/>
      <c r="Y147" s="153"/>
    </row>
    <row r="148" spans="1:25"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6"/>
      <c r="W148" s="153"/>
      <c r="X148" s="153"/>
      <c r="Y148" s="153"/>
    </row>
    <row r="149" spans="1:25"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6"/>
      <c r="W149" s="153"/>
      <c r="X149" s="153"/>
      <c r="Y149" s="153"/>
    </row>
    <row r="150" spans="1:25"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6"/>
      <c r="W150" s="153"/>
      <c r="X150" s="153"/>
      <c r="Y150" s="153"/>
    </row>
    <row r="151" spans="1:25"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6"/>
      <c r="W151" s="153"/>
      <c r="X151" s="153"/>
      <c r="Y151" s="153"/>
    </row>
    <row r="152" spans="1:25"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6"/>
      <c r="W152" s="153"/>
      <c r="X152" s="153"/>
      <c r="Y152" s="153"/>
    </row>
    <row r="153" spans="1:25"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6"/>
      <c r="W153" s="153"/>
      <c r="X153" s="153"/>
      <c r="Y153" s="153"/>
    </row>
    <row r="154" spans="1:25"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6"/>
      <c r="W154" s="153"/>
      <c r="X154" s="153"/>
      <c r="Y154" s="153"/>
    </row>
    <row r="155" spans="1:25"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6"/>
      <c r="W155" s="153"/>
      <c r="X155" s="153"/>
      <c r="Y155" s="153"/>
    </row>
    <row r="156" spans="1:25"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6"/>
      <c r="W156" s="153"/>
      <c r="X156" s="153"/>
      <c r="Y156" s="153"/>
    </row>
    <row r="157" spans="1:25"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6"/>
      <c r="W157" s="153"/>
      <c r="X157" s="153"/>
      <c r="Y157" s="153"/>
    </row>
    <row r="158" spans="1:25"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6"/>
      <c r="W158" s="153"/>
      <c r="X158" s="153"/>
      <c r="Y158" s="153"/>
    </row>
    <row r="159" spans="1:25"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6"/>
      <c r="W159" s="153"/>
      <c r="X159" s="153"/>
      <c r="Y159" s="153"/>
    </row>
    <row r="160" spans="1:25"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6"/>
      <c r="W160" s="153"/>
      <c r="X160" s="153"/>
      <c r="Y160" s="153"/>
    </row>
    <row r="161" spans="1:25"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6"/>
      <c r="W161" s="153"/>
      <c r="X161" s="153"/>
      <c r="Y161" s="153"/>
    </row>
    <row r="162" spans="1:25"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6"/>
      <c r="W162" s="153"/>
      <c r="X162" s="153"/>
      <c r="Y162" s="153"/>
    </row>
    <row r="163" spans="1:25"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6"/>
      <c r="W163" s="153"/>
      <c r="X163" s="153"/>
      <c r="Y163" s="153"/>
    </row>
    <row r="164" spans="1:25"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6"/>
      <c r="W164" s="153"/>
      <c r="X164" s="153"/>
      <c r="Y164" s="153"/>
    </row>
    <row r="165" spans="1:25"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6"/>
      <c r="W165" s="153"/>
      <c r="X165" s="153"/>
      <c r="Y165" s="153"/>
    </row>
    <row r="166" spans="1:25"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6"/>
      <c r="W166" s="153"/>
      <c r="X166" s="153"/>
      <c r="Y166" s="153"/>
    </row>
    <row r="167" spans="1:25"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6"/>
      <c r="W167" s="153"/>
      <c r="X167" s="153"/>
      <c r="Y167" s="153"/>
    </row>
    <row r="168" spans="1:25"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6"/>
      <c r="W168" s="153"/>
      <c r="X168" s="153"/>
      <c r="Y168" s="153"/>
    </row>
    <row r="169" spans="1:25"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6"/>
      <c r="W169" s="153"/>
      <c r="X169" s="153"/>
      <c r="Y169" s="153"/>
    </row>
    <row r="170" spans="1:25"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6"/>
      <c r="W170" s="153"/>
      <c r="X170" s="153"/>
      <c r="Y170" s="153"/>
    </row>
    <row r="171" spans="1:25"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6"/>
      <c r="W171" s="153"/>
      <c r="X171" s="153"/>
      <c r="Y171" s="153"/>
    </row>
    <row r="172" spans="1:25"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6"/>
      <c r="W172" s="153"/>
      <c r="X172" s="153"/>
      <c r="Y172" s="153"/>
    </row>
    <row r="173" spans="1:25"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6"/>
      <c r="W173" s="153"/>
      <c r="X173" s="153"/>
      <c r="Y173" s="153"/>
    </row>
    <row r="174" spans="1:25"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6"/>
      <c r="W174" s="153"/>
      <c r="X174" s="153"/>
      <c r="Y174" s="153"/>
    </row>
    <row r="175" spans="1:25"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6"/>
      <c r="W175" s="153"/>
      <c r="X175" s="153"/>
      <c r="Y175" s="153"/>
    </row>
    <row r="176" spans="1:25"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6"/>
      <c r="W176" s="153"/>
      <c r="X176" s="153"/>
      <c r="Y176" s="153"/>
    </row>
    <row r="177" spans="1:25"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6"/>
      <c r="W177" s="153"/>
      <c r="X177" s="153"/>
      <c r="Y177" s="153"/>
    </row>
    <row r="178" spans="1:25"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6"/>
      <c r="W178" s="153"/>
      <c r="X178" s="153"/>
      <c r="Y178" s="153"/>
    </row>
    <row r="179" spans="1:25"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6"/>
      <c r="W179" s="153"/>
      <c r="X179" s="153"/>
      <c r="Y179" s="153"/>
    </row>
    <row r="180" spans="1:25"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6"/>
      <c r="W180" s="153"/>
      <c r="X180" s="153"/>
      <c r="Y180" s="153"/>
    </row>
    <row r="181" spans="1:25"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6"/>
      <c r="W181" s="153"/>
      <c r="X181" s="153"/>
      <c r="Y181" s="153"/>
    </row>
    <row r="182" spans="1:25"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6"/>
      <c r="W182" s="153"/>
      <c r="X182" s="153"/>
      <c r="Y182" s="153"/>
    </row>
    <row r="183" spans="1:25"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6"/>
      <c r="W183" s="153"/>
      <c r="X183" s="153"/>
      <c r="Y183" s="153"/>
    </row>
    <row r="184" spans="1:25"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6"/>
      <c r="W184" s="153"/>
      <c r="X184" s="153"/>
      <c r="Y184" s="153"/>
    </row>
    <row r="185" spans="1:25"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6"/>
      <c r="W185" s="153"/>
      <c r="X185" s="153"/>
      <c r="Y185" s="153"/>
    </row>
    <row r="186" spans="1:25"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6"/>
      <c r="W186" s="153"/>
      <c r="X186" s="153"/>
      <c r="Y186" s="153"/>
    </row>
    <row r="187" spans="1:25"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6"/>
      <c r="W187" s="153"/>
      <c r="X187" s="153"/>
      <c r="Y187" s="153"/>
    </row>
    <row r="188" spans="1:25"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6"/>
      <c r="W188" s="153"/>
      <c r="X188" s="153"/>
      <c r="Y188" s="153"/>
    </row>
    <row r="189" spans="1:25"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6"/>
      <c r="W189" s="153"/>
      <c r="X189" s="153"/>
      <c r="Y189" s="153"/>
    </row>
    <row r="190" spans="1:25"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6"/>
      <c r="W190" s="153"/>
      <c r="X190" s="153"/>
      <c r="Y190" s="153"/>
    </row>
    <row r="191" spans="1:25"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6"/>
      <c r="W191" s="153"/>
      <c r="X191" s="153"/>
      <c r="Y191" s="153"/>
    </row>
    <row r="192" spans="1:25"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6"/>
      <c r="W192" s="153"/>
      <c r="X192" s="153"/>
      <c r="Y192" s="153"/>
    </row>
    <row r="193" spans="1:25"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6"/>
      <c r="W193" s="153"/>
      <c r="X193" s="153"/>
      <c r="Y193" s="153"/>
    </row>
    <row r="194" spans="1:25"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6"/>
      <c r="W194" s="153"/>
      <c r="X194" s="153"/>
      <c r="Y194" s="153"/>
    </row>
    <row r="195" spans="1:25"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6"/>
      <c r="W195" s="153"/>
      <c r="X195" s="153"/>
      <c r="Y195" s="153"/>
    </row>
    <row r="196" spans="1:25"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6"/>
      <c r="W196" s="153"/>
      <c r="X196" s="153"/>
      <c r="Y196" s="153"/>
    </row>
    <row r="197" spans="1:25"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6"/>
      <c r="W197" s="153"/>
      <c r="X197" s="153"/>
      <c r="Y197" s="153"/>
    </row>
    <row r="198" spans="1:25"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6"/>
      <c r="W198" s="153"/>
      <c r="X198" s="153"/>
      <c r="Y198" s="153"/>
    </row>
    <row r="199" spans="1:25"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6"/>
      <c r="W199" s="153"/>
      <c r="X199" s="153"/>
      <c r="Y199" s="153"/>
    </row>
    <row r="200" spans="1:25"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6"/>
      <c r="W200" s="153"/>
      <c r="X200" s="153"/>
      <c r="Y200" s="153"/>
    </row>
    <row r="201" spans="1:25"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6"/>
      <c r="W201" s="153"/>
      <c r="X201" s="153"/>
      <c r="Y201" s="153"/>
    </row>
    <row r="202" spans="1:25"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6"/>
      <c r="W202" s="153"/>
      <c r="X202" s="153"/>
      <c r="Y202" s="153"/>
    </row>
    <row r="203" spans="1:25"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6"/>
      <c r="W203" s="153"/>
      <c r="X203" s="153"/>
      <c r="Y203" s="153"/>
    </row>
    <row r="204" spans="1:25"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6"/>
      <c r="W204" s="153"/>
      <c r="X204" s="153"/>
      <c r="Y204" s="153"/>
    </row>
    <row r="205" spans="1:25"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6"/>
      <c r="W205" s="153"/>
      <c r="X205" s="153"/>
      <c r="Y205" s="153"/>
    </row>
    <row r="206" spans="1:25"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6"/>
      <c r="W206" s="153"/>
      <c r="X206" s="153"/>
      <c r="Y206" s="153"/>
    </row>
    <row r="207" spans="1:25"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6"/>
      <c r="W207" s="153"/>
      <c r="X207" s="153"/>
      <c r="Y207" s="153"/>
    </row>
    <row r="208" spans="1:25"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6"/>
      <c r="W208" s="153"/>
      <c r="X208" s="153"/>
      <c r="Y208" s="153"/>
    </row>
    <row r="209" spans="1:25"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6"/>
      <c r="W209" s="153"/>
      <c r="X209" s="153"/>
      <c r="Y209" s="153"/>
    </row>
    <row r="210" spans="1:25"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6"/>
      <c r="W210" s="153"/>
      <c r="X210" s="153"/>
      <c r="Y210" s="153"/>
    </row>
    <row r="211" spans="1:25"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6"/>
      <c r="W211" s="153"/>
      <c r="X211" s="153"/>
      <c r="Y211" s="153"/>
    </row>
    <row r="212" spans="1:25"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6"/>
      <c r="W212" s="153"/>
      <c r="X212" s="153"/>
      <c r="Y212" s="153"/>
    </row>
    <row r="213" spans="1:25"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6"/>
      <c r="W213" s="153"/>
      <c r="X213" s="153"/>
      <c r="Y213" s="153"/>
    </row>
    <row r="214" spans="1:25"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6"/>
      <c r="W214" s="153"/>
      <c r="X214" s="153"/>
      <c r="Y214" s="153"/>
    </row>
    <row r="215" spans="1:25"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6"/>
      <c r="W215" s="153"/>
      <c r="X215" s="153"/>
      <c r="Y215" s="153"/>
    </row>
    <row r="216" spans="1:25"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6"/>
      <c r="W216" s="153"/>
      <c r="X216" s="153"/>
      <c r="Y216" s="153"/>
    </row>
    <row r="217" spans="1:25"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6"/>
      <c r="W217" s="153"/>
      <c r="X217" s="153"/>
      <c r="Y217" s="153"/>
    </row>
    <row r="218" spans="1:25"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6"/>
      <c r="W218" s="153"/>
      <c r="X218" s="153"/>
      <c r="Y218" s="153"/>
    </row>
    <row r="219" spans="1:25" ht="11.25" customHeight="1" x14ac:dyDescent="0.25">
      <c r="A219" s="153"/>
      <c r="B219" s="154"/>
      <c r="C219" s="155"/>
      <c r="D219" s="156"/>
      <c r="E219" s="153"/>
      <c r="F219" s="156"/>
      <c r="G219" s="153"/>
      <c r="H219" s="153"/>
      <c r="I219" s="155"/>
      <c r="J219" s="153"/>
      <c r="K219" s="153"/>
      <c r="L219" s="153"/>
      <c r="M219" s="153"/>
      <c r="N219" s="153"/>
      <c r="O219" s="153"/>
      <c r="P219" s="153"/>
      <c r="Q219" s="153"/>
      <c r="R219" s="153"/>
      <c r="S219" s="153"/>
      <c r="T219" s="153"/>
      <c r="U219" s="153"/>
      <c r="V219" s="156"/>
      <c r="W219" s="153"/>
      <c r="X219" s="153"/>
      <c r="Y219" s="153"/>
    </row>
    <row r="220" spans="1:25" ht="11.25" customHeight="1" x14ac:dyDescent="0.25">
      <c r="A220" s="153"/>
      <c r="B220" s="154"/>
      <c r="C220" s="155"/>
      <c r="D220" s="156"/>
      <c r="E220" s="153"/>
      <c r="F220" s="156"/>
      <c r="G220" s="153"/>
      <c r="H220" s="153"/>
      <c r="I220" s="155"/>
      <c r="J220" s="153"/>
      <c r="K220" s="153"/>
      <c r="L220" s="153"/>
      <c r="M220" s="153"/>
      <c r="N220" s="153"/>
      <c r="O220" s="153"/>
      <c r="P220" s="153"/>
      <c r="Q220" s="153"/>
      <c r="R220" s="153"/>
      <c r="S220" s="153"/>
      <c r="T220" s="153"/>
      <c r="U220" s="153"/>
      <c r="V220" s="156"/>
      <c r="W220" s="153"/>
      <c r="X220" s="153"/>
      <c r="Y220" s="153"/>
    </row>
    <row r="221" spans="1:25" ht="15.75" customHeight="1" x14ac:dyDescent="0.25">
      <c r="V221" s="479"/>
    </row>
    <row r="222" spans="1:25" ht="15.75" customHeight="1" x14ac:dyDescent="0.25">
      <c r="V222" s="479"/>
    </row>
    <row r="223" spans="1:25" ht="15.75" customHeight="1" x14ac:dyDescent="0.25">
      <c r="V223" s="479"/>
    </row>
    <row r="224" spans="1:25" ht="15.75" customHeight="1" x14ac:dyDescent="0.25">
      <c r="V224" s="479"/>
    </row>
    <row r="225" spans="22:22" ht="15.75" customHeight="1" x14ac:dyDescent="0.25">
      <c r="V225" s="479"/>
    </row>
    <row r="226" spans="22:22" ht="15.75" customHeight="1" x14ac:dyDescent="0.25">
      <c r="V226" s="479"/>
    </row>
    <row r="227" spans="22:22" ht="15.75" customHeight="1" x14ac:dyDescent="0.25">
      <c r="V227" s="479"/>
    </row>
    <row r="228" spans="22:22" ht="15.75" customHeight="1" x14ac:dyDescent="0.25">
      <c r="V228" s="479"/>
    </row>
    <row r="229" spans="22:22" ht="15.75" customHeight="1" x14ac:dyDescent="0.25">
      <c r="V229" s="479"/>
    </row>
    <row r="230" spans="22:22" ht="15.75" customHeight="1" x14ac:dyDescent="0.25">
      <c r="V230" s="479"/>
    </row>
    <row r="231" spans="22:22" ht="15.75" customHeight="1" x14ac:dyDescent="0.25">
      <c r="V231" s="479"/>
    </row>
    <row r="232" spans="22:22" ht="15.75" customHeight="1" x14ac:dyDescent="0.25">
      <c r="V232" s="479"/>
    </row>
    <row r="233" spans="22:22" ht="15.75" customHeight="1" x14ac:dyDescent="0.25">
      <c r="V233" s="479"/>
    </row>
    <row r="234" spans="22:22" ht="15.75" customHeight="1" x14ac:dyDescent="0.25">
      <c r="V234" s="479"/>
    </row>
    <row r="235" spans="22:22" ht="15.75" customHeight="1" x14ac:dyDescent="0.25">
      <c r="V235" s="479"/>
    </row>
    <row r="236" spans="22:22" ht="15.75" customHeight="1" x14ac:dyDescent="0.25">
      <c r="V236" s="479"/>
    </row>
    <row r="237" spans="22:22" ht="15.75" customHeight="1" x14ac:dyDescent="0.25">
      <c r="V237" s="479"/>
    </row>
    <row r="238" spans="22:22" ht="15.75" customHeight="1" x14ac:dyDescent="0.25">
      <c r="V238" s="479"/>
    </row>
    <row r="239" spans="22:22" ht="15.75" customHeight="1" x14ac:dyDescent="0.25">
      <c r="V239" s="479"/>
    </row>
    <row r="240" spans="22:22" ht="15.75" customHeight="1" x14ac:dyDescent="0.25">
      <c r="V240" s="479"/>
    </row>
    <row r="241" spans="22:22" ht="15.75" customHeight="1" x14ac:dyDescent="0.25">
      <c r="V241" s="479"/>
    </row>
    <row r="242" spans="22:22" ht="15.75" customHeight="1" x14ac:dyDescent="0.25">
      <c r="V242" s="479"/>
    </row>
    <row r="243" spans="22:22" ht="15.75" customHeight="1" x14ac:dyDescent="0.25">
      <c r="V243" s="479"/>
    </row>
    <row r="244" spans="22:22" ht="15.75" customHeight="1" x14ac:dyDescent="0.25">
      <c r="V244" s="479"/>
    </row>
    <row r="245" spans="22:22" ht="15.75" customHeight="1" x14ac:dyDescent="0.25">
      <c r="V245" s="479"/>
    </row>
    <row r="246" spans="22:22" ht="15.75" customHeight="1" x14ac:dyDescent="0.25">
      <c r="V246" s="479"/>
    </row>
    <row r="247" spans="22:22" ht="15.75" customHeight="1" x14ac:dyDescent="0.25">
      <c r="V247" s="479"/>
    </row>
    <row r="248" spans="22:22" ht="15.75" customHeight="1" x14ac:dyDescent="0.25">
      <c r="V248" s="479"/>
    </row>
    <row r="249" spans="22:22" ht="15.75" customHeight="1" x14ac:dyDescent="0.25">
      <c r="V249" s="479"/>
    </row>
    <row r="250" spans="22:22" ht="15.75" customHeight="1" x14ac:dyDescent="0.25">
      <c r="V250" s="479"/>
    </row>
    <row r="251" spans="22:22" ht="15.75" customHeight="1" x14ac:dyDescent="0.25">
      <c r="V251" s="479"/>
    </row>
    <row r="252" spans="22:22" ht="15.75" customHeight="1" x14ac:dyDescent="0.25">
      <c r="V252" s="479"/>
    </row>
    <row r="253" spans="22:22" ht="15.75" customHeight="1" x14ac:dyDescent="0.25">
      <c r="V253" s="479"/>
    </row>
    <row r="254" spans="22:22" ht="15.75" customHeight="1" x14ac:dyDescent="0.25">
      <c r="V254" s="479"/>
    </row>
    <row r="255" spans="22:22" ht="15.75" customHeight="1" x14ac:dyDescent="0.25">
      <c r="V255" s="479"/>
    </row>
    <row r="256" spans="22:22" ht="15.75" customHeight="1" x14ac:dyDescent="0.25">
      <c r="V256" s="479"/>
    </row>
    <row r="257" spans="22:22" ht="15.75" customHeight="1" x14ac:dyDescent="0.25">
      <c r="V257" s="479"/>
    </row>
    <row r="258" spans="22:22" ht="15.75" customHeight="1" x14ac:dyDescent="0.25">
      <c r="V258" s="479"/>
    </row>
    <row r="259" spans="22:22" ht="15.75" customHeight="1" x14ac:dyDescent="0.25">
      <c r="V259" s="479"/>
    </row>
    <row r="260" spans="22:22" ht="15.75" customHeight="1" x14ac:dyDescent="0.25">
      <c r="V260" s="479"/>
    </row>
    <row r="261" spans="22:22" ht="15.75" customHeight="1" x14ac:dyDescent="0.25">
      <c r="V261" s="479"/>
    </row>
    <row r="262" spans="22:22" ht="15.75" customHeight="1" x14ac:dyDescent="0.25">
      <c r="V262" s="479"/>
    </row>
    <row r="263" spans="22:22" ht="15.75" customHeight="1" x14ac:dyDescent="0.25">
      <c r="V263" s="479"/>
    </row>
    <row r="264" spans="22:22" ht="15.75" customHeight="1" x14ac:dyDescent="0.25">
      <c r="V264" s="479"/>
    </row>
    <row r="265" spans="22:22" ht="15.75" customHeight="1" x14ac:dyDescent="0.25">
      <c r="V265" s="479"/>
    </row>
    <row r="266" spans="22:22" ht="15.75" customHeight="1" x14ac:dyDescent="0.25">
      <c r="V266" s="479"/>
    </row>
    <row r="267" spans="22:22" ht="15.75" customHeight="1" x14ac:dyDescent="0.25">
      <c r="V267" s="479"/>
    </row>
    <row r="268" spans="22:22" ht="15.75" customHeight="1" x14ac:dyDescent="0.25">
      <c r="V268" s="479"/>
    </row>
    <row r="269" spans="22:22" ht="15.75" customHeight="1" x14ac:dyDescent="0.25">
      <c r="V269" s="479"/>
    </row>
    <row r="270" spans="22:22" ht="15.75" customHeight="1" x14ac:dyDescent="0.25">
      <c r="V270" s="479"/>
    </row>
    <row r="271" spans="22:22" ht="15.75" customHeight="1" x14ac:dyDescent="0.25">
      <c r="V271" s="479"/>
    </row>
    <row r="272" spans="22:22" ht="15.75" customHeight="1" x14ac:dyDescent="0.25">
      <c r="V272" s="479"/>
    </row>
    <row r="273" spans="22:22" ht="15.75" customHeight="1" x14ac:dyDescent="0.25">
      <c r="V273" s="479"/>
    </row>
    <row r="274" spans="22:22" ht="15.75" customHeight="1" x14ac:dyDescent="0.25">
      <c r="V274" s="479"/>
    </row>
    <row r="275" spans="22:22" ht="15.75" customHeight="1" x14ac:dyDescent="0.25">
      <c r="V275" s="479"/>
    </row>
    <row r="276" spans="22:22" ht="15.75" customHeight="1" x14ac:dyDescent="0.25">
      <c r="V276" s="479"/>
    </row>
    <row r="277" spans="22:22" ht="15.75" customHeight="1" x14ac:dyDescent="0.25">
      <c r="V277" s="479"/>
    </row>
    <row r="278" spans="22:22" ht="15.75" customHeight="1" x14ac:dyDescent="0.25">
      <c r="V278" s="479"/>
    </row>
    <row r="279" spans="22:22" ht="15.75" customHeight="1" x14ac:dyDescent="0.25">
      <c r="V279" s="479"/>
    </row>
    <row r="280" spans="22:22" ht="15.75" customHeight="1" x14ac:dyDescent="0.25">
      <c r="V280" s="479"/>
    </row>
    <row r="281" spans="22:22" ht="15.75" customHeight="1" x14ac:dyDescent="0.25">
      <c r="V281" s="479"/>
    </row>
    <row r="282" spans="22:22" ht="15.75" customHeight="1" x14ac:dyDescent="0.25">
      <c r="V282" s="479"/>
    </row>
    <row r="283" spans="22:22" ht="15.75" customHeight="1" x14ac:dyDescent="0.25">
      <c r="V283" s="479"/>
    </row>
    <row r="284" spans="22:22" ht="15.75" customHeight="1" x14ac:dyDescent="0.25">
      <c r="V284" s="479"/>
    </row>
    <row r="285" spans="22:22" ht="15.75" customHeight="1" x14ac:dyDescent="0.25">
      <c r="V285" s="479"/>
    </row>
    <row r="286" spans="22:22" ht="15.75" customHeight="1" x14ac:dyDescent="0.25">
      <c r="V286" s="479"/>
    </row>
    <row r="287" spans="22:22" ht="15.75" customHeight="1" x14ac:dyDescent="0.25">
      <c r="V287" s="479"/>
    </row>
    <row r="288" spans="22:22" ht="15.75" customHeight="1" x14ac:dyDescent="0.25">
      <c r="V288" s="479"/>
    </row>
    <row r="289" spans="22:22" ht="15.75" customHeight="1" x14ac:dyDescent="0.25">
      <c r="V289" s="479"/>
    </row>
    <row r="290" spans="22:22" ht="15.75" customHeight="1" x14ac:dyDescent="0.25">
      <c r="V290" s="479"/>
    </row>
    <row r="291" spans="22:22" ht="15.75" customHeight="1" x14ac:dyDescent="0.25">
      <c r="V291" s="479"/>
    </row>
    <row r="292" spans="22:22" ht="15.75" customHeight="1" x14ac:dyDescent="0.25">
      <c r="V292" s="479"/>
    </row>
    <row r="293" spans="22:22" ht="15.75" customHeight="1" x14ac:dyDescent="0.25">
      <c r="V293" s="479"/>
    </row>
    <row r="294" spans="22:22" ht="15.75" customHeight="1" x14ac:dyDescent="0.25">
      <c r="V294" s="479"/>
    </row>
    <row r="295" spans="22:22" ht="15.75" customHeight="1" x14ac:dyDescent="0.25">
      <c r="V295" s="479"/>
    </row>
    <row r="296" spans="22:22" ht="15.75" customHeight="1" x14ac:dyDescent="0.25">
      <c r="V296" s="479"/>
    </row>
    <row r="297" spans="22:22" ht="15.75" customHeight="1" x14ac:dyDescent="0.25">
      <c r="V297" s="479"/>
    </row>
    <row r="298" spans="22:22" ht="15.75" customHeight="1" x14ac:dyDescent="0.25">
      <c r="V298" s="479"/>
    </row>
    <row r="299" spans="22:22" ht="15.75" customHeight="1" x14ac:dyDescent="0.25">
      <c r="V299" s="479"/>
    </row>
    <row r="300" spans="22:22" ht="15.75" customHeight="1" x14ac:dyDescent="0.25">
      <c r="V300" s="479"/>
    </row>
    <row r="301" spans="22:22" ht="15.75" customHeight="1" x14ac:dyDescent="0.25">
      <c r="V301" s="479"/>
    </row>
    <row r="302" spans="22:22" ht="15.75" customHeight="1" x14ac:dyDescent="0.25">
      <c r="V302" s="479"/>
    </row>
    <row r="303" spans="22:22" ht="15.75" customHeight="1" x14ac:dyDescent="0.25">
      <c r="V303" s="479"/>
    </row>
    <row r="304" spans="22:22" ht="15.75" customHeight="1" x14ac:dyDescent="0.25">
      <c r="V304" s="479"/>
    </row>
    <row r="305" spans="22:22" ht="15.75" customHeight="1" x14ac:dyDescent="0.25">
      <c r="V305" s="479"/>
    </row>
    <row r="306" spans="22:22" ht="15.75" customHeight="1" x14ac:dyDescent="0.25">
      <c r="V306" s="479"/>
    </row>
    <row r="307" spans="22:22" ht="15.75" customHeight="1" x14ac:dyDescent="0.25">
      <c r="V307" s="479"/>
    </row>
    <row r="308" spans="22:22" ht="15.75" customHeight="1" x14ac:dyDescent="0.25">
      <c r="V308" s="479"/>
    </row>
    <row r="309" spans="22:22" ht="15.75" customHeight="1" x14ac:dyDescent="0.25">
      <c r="V309" s="479"/>
    </row>
    <row r="310" spans="22:22" ht="15.75" customHeight="1" x14ac:dyDescent="0.25">
      <c r="V310" s="479"/>
    </row>
    <row r="311" spans="22:22" ht="15.75" customHeight="1" x14ac:dyDescent="0.25">
      <c r="V311" s="479"/>
    </row>
    <row r="312" spans="22:22" ht="15.75" customHeight="1" x14ac:dyDescent="0.25">
      <c r="V312" s="479"/>
    </row>
    <row r="313" spans="22:22" ht="15.75" customHeight="1" x14ac:dyDescent="0.25">
      <c r="V313" s="479"/>
    </row>
    <row r="314" spans="22:22" ht="15.75" customHeight="1" x14ac:dyDescent="0.25">
      <c r="V314" s="479"/>
    </row>
    <row r="315" spans="22:22" ht="15.75" customHeight="1" x14ac:dyDescent="0.25">
      <c r="V315" s="479"/>
    </row>
    <row r="316" spans="22:22" ht="15.75" customHeight="1" x14ac:dyDescent="0.25">
      <c r="V316" s="479"/>
    </row>
    <row r="317" spans="22:22" ht="15.75" customHeight="1" x14ac:dyDescent="0.25">
      <c r="V317" s="479"/>
    </row>
    <row r="318" spans="22:22" ht="15.75" customHeight="1" x14ac:dyDescent="0.25">
      <c r="V318" s="479"/>
    </row>
    <row r="319" spans="22:22" ht="15.75" customHeight="1" x14ac:dyDescent="0.25">
      <c r="V319" s="479"/>
    </row>
    <row r="320" spans="22:22" ht="15.75" customHeight="1" x14ac:dyDescent="0.25">
      <c r="V320" s="479"/>
    </row>
    <row r="321" spans="22:22" ht="15.75" customHeight="1" x14ac:dyDescent="0.25">
      <c r="V321" s="479"/>
    </row>
    <row r="322" spans="22:22" ht="15.75" customHeight="1" x14ac:dyDescent="0.25">
      <c r="V322" s="479"/>
    </row>
    <row r="323" spans="22:22" ht="15.75" customHeight="1" x14ac:dyDescent="0.25">
      <c r="V323" s="479"/>
    </row>
    <row r="324" spans="22:22" ht="15.75" customHeight="1" x14ac:dyDescent="0.25">
      <c r="V324" s="479"/>
    </row>
    <row r="325" spans="22:22" ht="15.75" customHeight="1" x14ac:dyDescent="0.25">
      <c r="V325" s="479"/>
    </row>
    <row r="326" spans="22:22" ht="15.75" customHeight="1" x14ac:dyDescent="0.25">
      <c r="V326" s="479"/>
    </row>
    <row r="327" spans="22:22" ht="15.75" customHeight="1" x14ac:dyDescent="0.25">
      <c r="V327" s="479"/>
    </row>
    <row r="328" spans="22:22" ht="15.75" customHeight="1" x14ac:dyDescent="0.25">
      <c r="V328" s="479"/>
    </row>
    <row r="329" spans="22:22" ht="15.75" customHeight="1" x14ac:dyDescent="0.25">
      <c r="V329" s="479"/>
    </row>
    <row r="330" spans="22:22" ht="15.75" customHeight="1" x14ac:dyDescent="0.25">
      <c r="V330" s="479"/>
    </row>
    <row r="331" spans="22:22" ht="15.75" customHeight="1" x14ac:dyDescent="0.25">
      <c r="V331" s="479"/>
    </row>
    <row r="332" spans="22:22" ht="15.75" customHeight="1" x14ac:dyDescent="0.25">
      <c r="V332" s="479"/>
    </row>
    <row r="333" spans="22:22" ht="15.75" customHeight="1" x14ac:dyDescent="0.25">
      <c r="V333" s="479"/>
    </row>
    <row r="334" spans="22:22" ht="15.75" customHeight="1" x14ac:dyDescent="0.25">
      <c r="V334" s="479"/>
    </row>
    <row r="335" spans="22:22" ht="15.75" customHeight="1" x14ac:dyDescent="0.25">
      <c r="V335" s="479"/>
    </row>
    <row r="336" spans="22:22" ht="15.75" customHeight="1" x14ac:dyDescent="0.25">
      <c r="V336" s="479"/>
    </row>
    <row r="337" spans="22:22" ht="15.75" customHeight="1" x14ac:dyDescent="0.25">
      <c r="V337" s="479"/>
    </row>
    <row r="338" spans="22:22" ht="15.75" customHeight="1" x14ac:dyDescent="0.25">
      <c r="V338" s="479"/>
    </row>
    <row r="339" spans="22:22" ht="15.75" customHeight="1" x14ac:dyDescent="0.25">
      <c r="V339" s="479"/>
    </row>
    <row r="340" spans="22:22" ht="15.75" customHeight="1" x14ac:dyDescent="0.25">
      <c r="V340" s="479"/>
    </row>
    <row r="341" spans="22:22" ht="15.75" customHeight="1" x14ac:dyDescent="0.25">
      <c r="V341" s="479"/>
    </row>
    <row r="342" spans="22:22" ht="15.75" customHeight="1" x14ac:dyDescent="0.25">
      <c r="V342" s="479"/>
    </row>
    <row r="343" spans="22:22" ht="15.75" customHeight="1" x14ac:dyDescent="0.25">
      <c r="V343" s="479"/>
    </row>
    <row r="344" spans="22:22" ht="15.75" customHeight="1" x14ac:dyDescent="0.25">
      <c r="V344" s="479"/>
    </row>
    <row r="345" spans="22:22" ht="15.75" customHeight="1" x14ac:dyDescent="0.25">
      <c r="V345" s="479"/>
    </row>
    <row r="346" spans="22:22" ht="15.75" customHeight="1" x14ac:dyDescent="0.25">
      <c r="V346" s="479"/>
    </row>
    <row r="347" spans="22:22" ht="15.75" customHeight="1" x14ac:dyDescent="0.25">
      <c r="V347" s="479"/>
    </row>
    <row r="348" spans="22:22" ht="15.75" customHeight="1" x14ac:dyDescent="0.25">
      <c r="V348" s="479"/>
    </row>
    <row r="349" spans="22:22" ht="15.75" customHeight="1" x14ac:dyDescent="0.25">
      <c r="V349" s="479"/>
    </row>
    <row r="350" spans="22:22" ht="15.75" customHeight="1" x14ac:dyDescent="0.25">
      <c r="V350" s="479"/>
    </row>
    <row r="351" spans="22:22" ht="15.75" customHeight="1" x14ac:dyDescent="0.25">
      <c r="V351" s="479"/>
    </row>
    <row r="352" spans="22:22" ht="15.75" customHeight="1" x14ac:dyDescent="0.25">
      <c r="V352" s="479"/>
    </row>
    <row r="353" spans="22:22" ht="15.75" customHeight="1" x14ac:dyDescent="0.25">
      <c r="V353" s="479"/>
    </row>
    <row r="354" spans="22:22" ht="15.75" customHeight="1" x14ac:dyDescent="0.25">
      <c r="V354" s="479"/>
    </row>
    <row r="355" spans="22:22" ht="15.75" customHeight="1" x14ac:dyDescent="0.25">
      <c r="V355" s="479"/>
    </row>
    <row r="356" spans="22:22" ht="15.75" customHeight="1" x14ac:dyDescent="0.25">
      <c r="V356" s="479"/>
    </row>
    <row r="357" spans="22:22" ht="15.75" customHeight="1" x14ac:dyDescent="0.25">
      <c r="V357" s="479"/>
    </row>
    <row r="358" spans="22:22" ht="15.75" customHeight="1" x14ac:dyDescent="0.25">
      <c r="V358" s="479"/>
    </row>
    <row r="359" spans="22:22" ht="15.75" customHeight="1" x14ac:dyDescent="0.25">
      <c r="V359" s="479"/>
    </row>
    <row r="360" spans="22:22" ht="15.75" customHeight="1" x14ac:dyDescent="0.25">
      <c r="V360" s="479"/>
    </row>
    <row r="361" spans="22:22" ht="15.75" customHeight="1" x14ac:dyDescent="0.25">
      <c r="V361" s="479"/>
    </row>
    <row r="362" spans="22:22" ht="15.75" customHeight="1" x14ac:dyDescent="0.25">
      <c r="V362" s="479"/>
    </row>
    <row r="363" spans="22:22" ht="15.75" customHeight="1" x14ac:dyDescent="0.25">
      <c r="V363" s="479"/>
    </row>
    <row r="364" spans="22:22" ht="15.75" customHeight="1" x14ac:dyDescent="0.25">
      <c r="V364" s="479"/>
    </row>
    <row r="365" spans="22:22" ht="15.75" customHeight="1" x14ac:dyDescent="0.25">
      <c r="V365" s="479"/>
    </row>
    <row r="366" spans="22:22" ht="15.75" customHeight="1" x14ac:dyDescent="0.25">
      <c r="V366" s="479"/>
    </row>
    <row r="367" spans="22:22" ht="15.75" customHeight="1" x14ac:dyDescent="0.25">
      <c r="V367" s="479"/>
    </row>
    <row r="368" spans="22:22" ht="15.75" customHeight="1" x14ac:dyDescent="0.25">
      <c r="V368" s="479"/>
    </row>
    <row r="369" spans="22:22" ht="15.75" customHeight="1" x14ac:dyDescent="0.25">
      <c r="V369" s="479"/>
    </row>
    <row r="370" spans="22:22" ht="15.75" customHeight="1" x14ac:dyDescent="0.25">
      <c r="V370" s="479"/>
    </row>
    <row r="371" spans="22:22" ht="15.75" customHeight="1" x14ac:dyDescent="0.25">
      <c r="V371" s="479"/>
    </row>
    <row r="372" spans="22:22" ht="15.75" customHeight="1" x14ac:dyDescent="0.25">
      <c r="V372" s="479"/>
    </row>
    <row r="373" spans="22:22" ht="15.75" customHeight="1" x14ac:dyDescent="0.25">
      <c r="V373" s="479"/>
    </row>
    <row r="374" spans="22:22" ht="15.75" customHeight="1" x14ac:dyDescent="0.25">
      <c r="V374" s="479"/>
    </row>
    <row r="375" spans="22:22" ht="15.75" customHeight="1" x14ac:dyDescent="0.25">
      <c r="V375" s="479"/>
    </row>
    <row r="376" spans="22:22" ht="15.75" customHeight="1" x14ac:dyDescent="0.25">
      <c r="V376" s="479"/>
    </row>
    <row r="377" spans="22:22" ht="15.75" customHeight="1" x14ac:dyDescent="0.25">
      <c r="V377" s="479"/>
    </row>
    <row r="378" spans="22:22" ht="15.75" customHeight="1" x14ac:dyDescent="0.25">
      <c r="V378" s="479"/>
    </row>
    <row r="379" spans="22:22" ht="15.75" customHeight="1" x14ac:dyDescent="0.25">
      <c r="V379" s="479"/>
    </row>
    <row r="380" spans="22:22" ht="15.75" customHeight="1" x14ac:dyDescent="0.25">
      <c r="V380" s="479"/>
    </row>
    <row r="381" spans="22:22" ht="15.75" customHeight="1" x14ac:dyDescent="0.25">
      <c r="V381" s="479"/>
    </row>
    <row r="382" spans="22:22" ht="15.75" customHeight="1" x14ac:dyDescent="0.25">
      <c r="V382" s="479"/>
    </row>
    <row r="383" spans="22:22" ht="15.75" customHeight="1" x14ac:dyDescent="0.25">
      <c r="V383" s="479"/>
    </row>
    <row r="384" spans="22:22" ht="15.75" customHeight="1" x14ac:dyDescent="0.25">
      <c r="V384" s="479"/>
    </row>
    <row r="385" spans="22:22" ht="15.75" customHeight="1" x14ac:dyDescent="0.25">
      <c r="V385" s="479"/>
    </row>
    <row r="386" spans="22:22" ht="15.75" customHeight="1" x14ac:dyDescent="0.25">
      <c r="V386" s="479"/>
    </row>
    <row r="387" spans="22:22" ht="15.75" customHeight="1" x14ac:dyDescent="0.25">
      <c r="V387" s="479"/>
    </row>
    <row r="388" spans="22:22" ht="15.75" customHeight="1" x14ac:dyDescent="0.25">
      <c r="V388" s="479"/>
    </row>
    <row r="389" spans="22:22" ht="15.75" customHeight="1" x14ac:dyDescent="0.25">
      <c r="V389" s="479"/>
    </row>
    <row r="390" spans="22:22" ht="15.75" customHeight="1" x14ac:dyDescent="0.25">
      <c r="V390" s="479"/>
    </row>
    <row r="391" spans="22:22" ht="15.75" customHeight="1" x14ac:dyDescent="0.25">
      <c r="V391" s="479"/>
    </row>
    <row r="392" spans="22:22" ht="15.75" customHeight="1" x14ac:dyDescent="0.25">
      <c r="V392" s="479"/>
    </row>
    <row r="393" spans="22:22" ht="15.75" customHeight="1" x14ac:dyDescent="0.25">
      <c r="V393" s="479"/>
    </row>
    <row r="394" spans="22:22" ht="15.75" customHeight="1" x14ac:dyDescent="0.25">
      <c r="V394" s="479"/>
    </row>
    <row r="395" spans="22:22" ht="15.75" customHeight="1" x14ac:dyDescent="0.25">
      <c r="V395" s="479"/>
    </row>
    <row r="396" spans="22:22" ht="15.75" customHeight="1" x14ac:dyDescent="0.25">
      <c r="V396" s="479"/>
    </row>
    <row r="397" spans="22:22" ht="15.75" customHeight="1" x14ac:dyDescent="0.25">
      <c r="V397" s="479"/>
    </row>
    <row r="398" spans="22:22" ht="15.75" customHeight="1" x14ac:dyDescent="0.25">
      <c r="V398" s="479"/>
    </row>
    <row r="399" spans="22:22" ht="15.75" customHeight="1" x14ac:dyDescent="0.25">
      <c r="V399" s="479"/>
    </row>
    <row r="400" spans="22:22" ht="15.75" customHeight="1" x14ac:dyDescent="0.25">
      <c r="V400" s="479"/>
    </row>
    <row r="401" spans="22:22" ht="15.75" customHeight="1" x14ac:dyDescent="0.25">
      <c r="V401" s="479"/>
    </row>
    <row r="402" spans="22:22" ht="15.75" customHeight="1" x14ac:dyDescent="0.25">
      <c r="V402" s="479"/>
    </row>
    <row r="403" spans="22:22" ht="15.75" customHeight="1" x14ac:dyDescent="0.25">
      <c r="V403" s="479"/>
    </row>
    <row r="404" spans="22:22" ht="15.75" customHeight="1" x14ac:dyDescent="0.25">
      <c r="V404" s="479"/>
    </row>
    <row r="405" spans="22:22" ht="15.75" customHeight="1" x14ac:dyDescent="0.25">
      <c r="V405" s="479"/>
    </row>
    <row r="406" spans="22:22" ht="15.75" customHeight="1" x14ac:dyDescent="0.25">
      <c r="V406" s="479"/>
    </row>
    <row r="407" spans="22:22" ht="15.75" customHeight="1" x14ac:dyDescent="0.25">
      <c r="V407" s="479"/>
    </row>
    <row r="408" spans="22:22" ht="15.75" customHeight="1" x14ac:dyDescent="0.25">
      <c r="V408" s="479"/>
    </row>
    <row r="409" spans="22:22" ht="15.75" customHeight="1" x14ac:dyDescent="0.25">
      <c r="V409" s="479"/>
    </row>
    <row r="410" spans="22:22" ht="15.75" customHeight="1" x14ac:dyDescent="0.25">
      <c r="V410" s="479"/>
    </row>
    <row r="411" spans="22:22" ht="15.75" customHeight="1" x14ac:dyDescent="0.25">
      <c r="V411" s="479"/>
    </row>
    <row r="412" spans="22:22" ht="15.75" customHeight="1" x14ac:dyDescent="0.25">
      <c r="V412" s="479"/>
    </row>
    <row r="413" spans="22:22" ht="15.75" customHeight="1" x14ac:dyDescent="0.25">
      <c r="V413" s="479"/>
    </row>
    <row r="414" spans="22:22" ht="15.75" customHeight="1" x14ac:dyDescent="0.25">
      <c r="V414" s="479"/>
    </row>
    <row r="415" spans="22:22" ht="15.75" customHeight="1" x14ac:dyDescent="0.25">
      <c r="V415" s="479"/>
    </row>
    <row r="416" spans="22:22" ht="15.75" customHeight="1" x14ac:dyDescent="0.25">
      <c r="V416" s="479"/>
    </row>
    <row r="417" spans="22:22" ht="15.75" customHeight="1" x14ac:dyDescent="0.25">
      <c r="V417" s="479"/>
    </row>
    <row r="418" spans="22:22" ht="15.75" customHeight="1" x14ac:dyDescent="0.25">
      <c r="V418" s="479"/>
    </row>
    <row r="419" spans="22:22" ht="15.75" customHeight="1" x14ac:dyDescent="0.25">
      <c r="V419" s="479"/>
    </row>
    <row r="420" spans="22:22" ht="15.75" customHeight="1" x14ac:dyDescent="0.25">
      <c r="V420" s="479"/>
    </row>
    <row r="421" spans="22:22" ht="15.75" customHeight="1" x14ac:dyDescent="0.25">
      <c r="V421" s="479"/>
    </row>
    <row r="422" spans="22:22" ht="15.75" customHeight="1" x14ac:dyDescent="0.25">
      <c r="V422" s="479"/>
    </row>
    <row r="423" spans="22:22" ht="15.75" customHeight="1" x14ac:dyDescent="0.25">
      <c r="V423" s="479"/>
    </row>
    <row r="424" spans="22:22" ht="15.75" customHeight="1" x14ac:dyDescent="0.25">
      <c r="V424" s="479"/>
    </row>
    <row r="425" spans="22:22" ht="15.75" customHeight="1" x14ac:dyDescent="0.25">
      <c r="V425" s="479"/>
    </row>
    <row r="426" spans="22:22" ht="15.75" customHeight="1" x14ac:dyDescent="0.25">
      <c r="V426" s="479"/>
    </row>
    <row r="427" spans="22:22" ht="15.75" customHeight="1" x14ac:dyDescent="0.25">
      <c r="V427" s="479"/>
    </row>
    <row r="428" spans="22:22" ht="15.75" customHeight="1" x14ac:dyDescent="0.25">
      <c r="V428" s="479"/>
    </row>
    <row r="429" spans="22:22" ht="15.75" customHeight="1" x14ac:dyDescent="0.25">
      <c r="V429" s="479"/>
    </row>
    <row r="430" spans="22:22" ht="15.75" customHeight="1" x14ac:dyDescent="0.25">
      <c r="V430" s="479"/>
    </row>
    <row r="431" spans="22:22" ht="15.75" customHeight="1" x14ac:dyDescent="0.25">
      <c r="V431" s="479"/>
    </row>
    <row r="432" spans="22:22" ht="15.75" customHeight="1" x14ac:dyDescent="0.25">
      <c r="V432" s="479"/>
    </row>
    <row r="433" spans="22:22" ht="15.75" customHeight="1" x14ac:dyDescent="0.25">
      <c r="V433" s="479"/>
    </row>
    <row r="434" spans="22:22" ht="15.75" customHeight="1" x14ac:dyDescent="0.25">
      <c r="V434" s="479"/>
    </row>
    <row r="435" spans="22:22" ht="15.75" customHeight="1" x14ac:dyDescent="0.25">
      <c r="V435" s="479"/>
    </row>
    <row r="436" spans="22:22" ht="15.75" customHeight="1" x14ac:dyDescent="0.25">
      <c r="V436" s="479"/>
    </row>
    <row r="437" spans="22:22" ht="15.75" customHeight="1" x14ac:dyDescent="0.25">
      <c r="V437" s="479"/>
    </row>
    <row r="438" spans="22:22" ht="15.75" customHeight="1" x14ac:dyDescent="0.25">
      <c r="V438" s="479"/>
    </row>
    <row r="439" spans="22:22" ht="15.75" customHeight="1" x14ac:dyDescent="0.25">
      <c r="V439" s="479"/>
    </row>
    <row r="440" spans="22:22" ht="15.75" customHeight="1" x14ac:dyDescent="0.25">
      <c r="V440" s="479"/>
    </row>
    <row r="441" spans="22:22" ht="15.75" customHeight="1" x14ac:dyDescent="0.25">
      <c r="V441" s="479"/>
    </row>
    <row r="442" spans="22:22" ht="15.75" customHeight="1" x14ac:dyDescent="0.25">
      <c r="V442" s="479"/>
    </row>
    <row r="443" spans="22:22" ht="15.75" customHeight="1" x14ac:dyDescent="0.25">
      <c r="V443" s="479"/>
    </row>
    <row r="444" spans="22:22" ht="15.75" customHeight="1" x14ac:dyDescent="0.25">
      <c r="V444" s="479"/>
    </row>
    <row r="445" spans="22:22" ht="15.75" customHeight="1" x14ac:dyDescent="0.25">
      <c r="V445" s="479"/>
    </row>
    <row r="446" spans="22:22" ht="15.75" customHeight="1" x14ac:dyDescent="0.25">
      <c r="V446" s="479"/>
    </row>
    <row r="447" spans="22:22" ht="15.75" customHeight="1" x14ac:dyDescent="0.25">
      <c r="V447" s="479"/>
    </row>
    <row r="448" spans="22:22" ht="15.75" customHeight="1" x14ac:dyDescent="0.25">
      <c r="V448" s="479"/>
    </row>
    <row r="449" spans="22:22" ht="15.75" customHeight="1" x14ac:dyDescent="0.25">
      <c r="V449" s="479"/>
    </row>
    <row r="450" spans="22:22" ht="15.75" customHeight="1" x14ac:dyDescent="0.25">
      <c r="V450" s="479"/>
    </row>
    <row r="451" spans="22:22" ht="15.75" customHeight="1" x14ac:dyDescent="0.25">
      <c r="V451" s="479"/>
    </row>
    <row r="452" spans="22:22" ht="15.75" customHeight="1" x14ac:dyDescent="0.25">
      <c r="V452" s="479"/>
    </row>
    <row r="453" spans="22:22" ht="15.75" customHeight="1" x14ac:dyDescent="0.25">
      <c r="V453" s="479"/>
    </row>
    <row r="454" spans="22:22" ht="15.75" customHeight="1" x14ac:dyDescent="0.25">
      <c r="V454" s="479"/>
    </row>
    <row r="455" spans="22:22" ht="15.75" customHeight="1" x14ac:dyDescent="0.25">
      <c r="V455" s="479"/>
    </row>
    <row r="456" spans="22:22" ht="15.75" customHeight="1" x14ac:dyDescent="0.25">
      <c r="V456" s="479"/>
    </row>
    <row r="457" spans="22:22" ht="15.75" customHeight="1" x14ac:dyDescent="0.25">
      <c r="V457" s="479"/>
    </row>
    <row r="458" spans="22:22" ht="15.75" customHeight="1" x14ac:dyDescent="0.25">
      <c r="V458" s="479"/>
    </row>
    <row r="459" spans="22:22" ht="15.75" customHeight="1" x14ac:dyDescent="0.25">
      <c r="V459" s="479"/>
    </row>
    <row r="460" spans="22:22" ht="15.75" customHeight="1" x14ac:dyDescent="0.25">
      <c r="V460" s="479"/>
    </row>
    <row r="461" spans="22:22" ht="15.75" customHeight="1" x14ac:dyDescent="0.25">
      <c r="V461" s="479"/>
    </row>
    <row r="462" spans="22:22" ht="15.75" customHeight="1" x14ac:dyDescent="0.25">
      <c r="V462" s="479"/>
    </row>
    <row r="463" spans="22:22" ht="15.75" customHeight="1" x14ac:dyDescent="0.25">
      <c r="V463" s="479"/>
    </row>
    <row r="464" spans="22:22" ht="15.75" customHeight="1" x14ac:dyDescent="0.25">
      <c r="V464" s="479"/>
    </row>
    <row r="465" spans="22:22" ht="15.75" customHeight="1" x14ac:dyDescent="0.25">
      <c r="V465" s="479"/>
    </row>
    <row r="466" spans="22:22" ht="15.75" customHeight="1" x14ac:dyDescent="0.25">
      <c r="V466" s="479"/>
    </row>
    <row r="467" spans="22:22" ht="15.75" customHeight="1" x14ac:dyDescent="0.25">
      <c r="V467" s="479"/>
    </row>
    <row r="468" spans="22:22" ht="15.75" customHeight="1" x14ac:dyDescent="0.25">
      <c r="V468" s="479"/>
    </row>
    <row r="469" spans="22:22" ht="15.75" customHeight="1" x14ac:dyDescent="0.25">
      <c r="V469" s="479"/>
    </row>
    <row r="470" spans="22:22" ht="15.75" customHeight="1" x14ac:dyDescent="0.25">
      <c r="V470" s="479"/>
    </row>
    <row r="471" spans="22:22" ht="15.75" customHeight="1" x14ac:dyDescent="0.25">
      <c r="V471" s="479"/>
    </row>
    <row r="472" spans="22:22" ht="15.75" customHeight="1" x14ac:dyDescent="0.25">
      <c r="V472" s="479"/>
    </row>
    <row r="473" spans="22:22" ht="15.75" customHeight="1" x14ac:dyDescent="0.25">
      <c r="V473" s="479"/>
    </row>
    <row r="474" spans="22:22" ht="15.75" customHeight="1" x14ac:dyDescent="0.25">
      <c r="V474" s="479"/>
    </row>
    <row r="475" spans="22:22" ht="15.75" customHeight="1" x14ac:dyDescent="0.25">
      <c r="V475" s="479"/>
    </row>
    <row r="476" spans="22:22" ht="15.75" customHeight="1" x14ac:dyDescent="0.25">
      <c r="V476" s="479"/>
    </row>
    <row r="477" spans="22:22" ht="15.75" customHeight="1" x14ac:dyDescent="0.25">
      <c r="V477" s="479"/>
    </row>
    <row r="478" spans="22:22" ht="15.75" customHeight="1" x14ac:dyDescent="0.25">
      <c r="V478" s="479"/>
    </row>
    <row r="479" spans="22:22" ht="15.75" customHeight="1" x14ac:dyDescent="0.25">
      <c r="V479" s="479"/>
    </row>
    <row r="480" spans="22:22" ht="15.75" customHeight="1" x14ac:dyDescent="0.25">
      <c r="V480" s="479"/>
    </row>
    <row r="481" spans="22:22" ht="15.75" customHeight="1" x14ac:dyDescent="0.25">
      <c r="V481" s="479"/>
    </row>
    <row r="482" spans="22:22" ht="15.75" customHeight="1" x14ac:dyDescent="0.25">
      <c r="V482" s="479"/>
    </row>
    <row r="483" spans="22:22" ht="15.75" customHeight="1" x14ac:dyDescent="0.25">
      <c r="V483" s="479"/>
    </row>
    <row r="484" spans="22:22" ht="15.75" customHeight="1" x14ac:dyDescent="0.25">
      <c r="V484" s="479"/>
    </row>
    <row r="485" spans="22:22" ht="15.75" customHeight="1" x14ac:dyDescent="0.25">
      <c r="V485" s="479"/>
    </row>
    <row r="486" spans="22:22" ht="15.75" customHeight="1" x14ac:dyDescent="0.25">
      <c r="V486" s="479"/>
    </row>
    <row r="487" spans="22:22" ht="15.75" customHeight="1" x14ac:dyDescent="0.25">
      <c r="V487" s="479"/>
    </row>
    <row r="488" spans="22:22" ht="15.75" customHeight="1" x14ac:dyDescent="0.25">
      <c r="V488" s="479"/>
    </row>
    <row r="489" spans="22:22" ht="15.75" customHeight="1" x14ac:dyDescent="0.25">
      <c r="V489" s="479"/>
    </row>
    <row r="490" spans="22:22" ht="15.75" customHeight="1" x14ac:dyDescent="0.25">
      <c r="V490" s="479"/>
    </row>
    <row r="491" spans="22:22" ht="15.75" customHeight="1" x14ac:dyDescent="0.25">
      <c r="V491" s="479"/>
    </row>
    <row r="492" spans="22:22" ht="15.75" customHeight="1" x14ac:dyDescent="0.25">
      <c r="V492" s="479"/>
    </row>
    <row r="493" spans="22:22" ht="15.75" customHeight="1" x14ac:dyDescent="0.25">
      <c r="V493" s="479"/>
    </row>
    <row r="494" spans="22:22" ht="15.75" customHeight="1" x14ac:dyDescent="0.25">
      <c r="V494" s="479"/>
    </row>
    <row r="495" spans="22:22" ht="15.75" customHeight="1" x14ac:dyDescent="0.25">
      <c r="V495" s="479"/>
    </row>
    <row r="496" spans="22:22" ht="15.75" customHeight="1" x14ac:dyDescent="0.25">
      <c r="V496" s="479"/>
    </row>
    <row r="497" spans="22:22" ht="15.75" customHeight="1" x14ac:dyDescent="0.25">
      <c r="V497" s="479"/>
    </row>
    <row r="498" spans="22:22" ht="15.75" customHeight="1" x14ac:dyDescent="0.25">
      <c r="V498" s="479"/>
    </row>
    <row r="499" spans="22:22" ht="15.75" customHeight="1" x14ac:dyDescent="0.25">
      <c r="V499" s="479"/>
    </row>
    <row r="500" spans="22:22" ht="15.75" customHeight="1" x14ac:dyDescent="0.25">
      <c r="V500" s="479"/>
    </row>
    <row r="501" spans="22:22" ht="15.75" customHeight="1" x14ac:dyDescent="0.25">
      <c r="V501" s="479"/>
    </row>
    <row r="502" spans="22:22" ht="15.75" customHeight="1" x14ac:dyDescent="0.25">
      <c r="V502" s="479"/>
    </row>
    <row r="503" spans="22:22" ht="15.75" customHeight="1" x14ac:dyDescent="0.25">
      <c r="V503" s="479"/>
    </row>
    <row r="504" spans="22:22" ht="15.75" customHeight="1" x14ac:dyDescent="0.25">
      <c r="V504" s="479"/>
    </row>
    <row r="505" spans="22:22" ht="15.75" customHeight="1" x14ac:dyDescent="0.25">
      <c r="V505" s="479"/>
    </row>
    <row r="506" spans="22:22" ht="15.75" customHeight="1" x14ac:dyDescent="0.25">
      <c r="V506" s="479"/>
    </row>
    <row r="507" spans="22:22" ht="15.75" customHeight="1" x14ac:dyDescent="0.25">
      <c r="V507" s="479"/>
    </row>
    <row r="508" spans="22:22" ht="15.75" customHeight="1" x14ac:dyDescent="0.25">
      <c r="V508" s="479"/>
    </row>
    <row r="509" spans="22:22" ht="15.75" customHeight="1" x14ac:dyDescent="0.25">
      <c r="V509" s="479"/>
    </row>
    <row r="510" spans="22:22" ht="15.75" customHeight="1" x14ac:dyDescent="0.25">
      <c r="V510" s="479"/>
    </row>
    <row r="511" spans="22:22" ht="15.75" customHeight="1" x14ac:dyDescent="0.25">
      <c r="V511" s="479"/>
    </row>
    <row r="512" spans="22:22" ht="15.75" customHeight="1" x14ac:dyDescent="0.25">
      <c r="V512" s="479"/>
    </row>
    <row r="513" spans="22:22" ht="15.75" customHeight="1" x14ac:dyDescent="0.25">
      <c r="V513" s="479"/>
    </row>
    <row r="514" spans="22:22" ht="15.75" customHeight="1" x14ac:dyDescent="0.25">
      <c r="V514" s="479"/>
    </row>
    <row r="515" spans="22:22" ht="15.75" customHeight="1" x14ac:dyDescent="0.25">
      <c r="V515" s="479"/>
    </row>
    <row r="516" spans="22:22" ht="15.75" customHeight="1" x14ac:dyDescent="0.25">
      <c r="V516" s="479"/>
    </row>
    <row r="517" spans="22:22" ht="15.75" customHeight="1" x14ac:dyDescent="0.25">
      <c r="V517" s="479"/>
    </row>
    <row r="518" spans="22:22" ht="15.75" customHeight="1" x14ac:dyDescent="0.25">
      <c r="V518" s="479"/>
    </row>
    <row r="519" spans="22:22" ht="15.75" customHeight="1" x14ac:dyDescent="0.25">
      <c r="V519" s="479"/>
    </row>
    <row r="520" spans="22:22" ht="15.75" customHeight="1" x14ac:dyDescent="0.25">
      <c r="V520" s="479"/>
    </row>
    <row r="521" spans="22:22" ht="15.75" customHeight="1" x14ac:dyDescent="0.25">
      <c r="V521" s="479"/>
    </row>
    <row r="522" spans="22:22" ht="15.75" customHeight="1" x14ac:dyDescent="0.25">
      <c r="V522" s="479"/>
    </row>
    <row r="523" spans="22:22" ht="15.75" customHeight="1" x14ac:dyDescent="0.25">
      <c r="V523" s="479"/>
    </row>
    <row r="524" spans="22:22" ht="15.75" customHeight="1" x14ac:dyDescent="0.25">
      <c r="V524" s="479"/>
    </row>
    <row r="525" spans="22:22" ht="15.75" customHeight="1" x14ac:dyDescent="0.25">
      <c r="V525" s="479"/>
    </row>
    <row r="526" spans="22:22" ht="15.75" customHeight="1" x14ac:dyDescent="0.25">
      <c r="V526" s="479"/>
    </row>
    <row r="527" spans="22:22" ht="15.75" customHeight="1" x14ac:dyDescent="0.25">
      <c r="V527" s="479"/>
    </row>
    <row r="528" spans="22:22" ht="15.75" customHeight="1" x14ac:dyDescent="0.25">
      <c r="V528" s="479"/>
    </row>
    <row r="529" spans="22:22" ht="15.75" customHeight="1" x14ac:dyDescent="0.25">
      <c r="V529" s="479"/>
    </row>
    <row r="530" spans="22:22" ht="15.75" customHeight="1" x14ac:dyDescent="0.25">
      <c r="V530" s="479"/>
    </row>
    <row r="531" spans="22:22" ht="15.75" customHeight="1" x14ac:dyDescent="0.25">
      <c r="V531" s="479"/>
    </row>
    <row r="532" spans="22:22" ht="15.75" customHeight="1" x14ac:dyDescent="0.25">
      <c r="V532" s="479"/>
    </row>
    <row r="533" spans="22:22" ht="15.75" customHeight="1" x14ac:dyDescent="0.25">
      <c r="V533" s="479"/>
    </row>
    <row r="534" spans="22:22" ht="15.75" customHeight="1" x14ac:dyDescent="0.25">
      <c r="V534" s="479"/>
    </row>
    <row r="535" spans="22:22" ht="15.75" customHeight="1" x14ac:dyDescent="0.25">
      <c r="V535" s="479"/>
    </row>
    <row r="536" spans="22:22" ht="15.75" customHeight="1" x14ac:dyDescent="0.25">
      <c r="V536" s="479"/>
    </row>
    <row r="537" spans="22:22" ht="15.75" customHeight="1" x14ac:dyDescent="0.25">
      <c r="V537" s="479"/>
    </row>
    <row r="538" spans="22:22" ht="15.75" customHeight="1" x14ac:dyDescent="0.25">
      <c r="V538" s="479"/>
    </row>
    <row r="539" spans="22:22" ht="15.75" customHeight="1" x14ac:dyDescent="0.25">
      <c r="V539" s="479"/>
    </row>
    <row r="540" spans="22:22" ht="15.75" customHeight="1" x14ac:dyDescent="0.25">
      <c r="V540" s="479"/>
    </row>
    <row r="541" spans="22:22" ht="15.75" customHeight="1" x14ac:dyDescent="0.25">
      <c r="V541" s="479"/>
    </row>
    <row r="542" spans="22:22" ht="15.75" customHeight="1" x14ac:dyDescent="0.25">
      <c r="V542" s="479"/>
    </row>
    <row r="543" spans="22:22" ht="15.75" customHeight="1" x14ac:dyDescent="0.25">
      <c r="V543" s="479"/>
    </row>
    <row r="544" spans="22:22" ht="15.75" customHeight="1" x14ac:dyDescent="0.25">
      <c r="V544" s="479"/>
    </row>
    <row r="545" spans="22:22" ht="15.75" customHeight="1" x14ac:dyDescent="0.25">
      <c r="V545" s="479"/>
    </row>
    <row r="546" spans="22:22" ht="15.75" customHeight="1" x14ac:dyDescent="0.25">
      <c r="V546" s="479"/>
    </row>
    <row r="547" spans="22:22" ht="15.75" customHeight="1" x14ac:dyDescent="0.25">
      <c r="V547" s="479"/>
    </row>
    <row r="548" spans="22:22" ht="15.75" customHeight="1" x14ac:dyDescent="0.25">
      <c r="V548" s="479"/>
    </row>
    <row r="549" spans="22:22" ht="15.75" customHeight="1" x14ac:dyDescent="0.25">
      <c r="V549" s="479"/>
    </row>
    <row r="550" spans="22:22" ht="15.75" customHeight="1" x14ac:dyDescent="0.25">
      <c r="V550" s="479"/>
    </row>
    <row r="551" spans="22:22" ht="15.75" customHeight="1" x14ac:dyDescent="0.25">
      <c r="V551" s="479"/>
    </row>
    <row r="552" spans="22:22" ht="15.75" customHeight="1" x14ac:dyDescent="0.25">
      <c r="V552" s="479"/>
    </row>
    <row r="553" spans="22:22" ht="15.75" customHeight="1" x14ac:dyDescent="0.25">
      <c r="V553" s="479"/>
    </row>
    <row r="554" spans="22:22" ht="15.75" customHeight="1" x14ac:dyDescent="0.25">
      <c r="V554" s="479"/>
    </row>
    <row r="555" spans="22:22" ht="15.75" customHeight="1" x14ac:dyDescent="0.25">
      <c r="V555" s="479"/>
    </row>
    <row r="556" spans="22:22" ht="15.75" customHeight="1" x14ac:dyDescent="0.25">
      <c r="V556" s="479"/>
    </row>
    <row r="557" spans="22:22" ht="15.75" customHeight="1" x14ac:dyDescent="0.25">
      <c r="V557" s="479"/>
    </row>
    <row r="558" spans="22:22" ht="15.75" customHeight="1" x14ac:dyDescent="0.25">
      <c r="V558" s="479"/>
    </row>
    <row r="559" spans="22:22" ht="15.75" customHeight="1" x14ac:dyDescent="0.25">
      <c r="V559" s="479"/>
    </row>
    <row r="560" spans="22:22" ht="15.75" customHeight="1" x14ac:dyDescent="0.25">
      <c r="V560" s="479"/>
    </row>
    <row r="561" spans="22:22" ht="15.75" customHeight="1" x14ac:dyDescent="0.25">
      <c r="V561" s="479"/>
    </row>
    <row r="562" spans="22:22" ht="15.75" customHeight="1" x14ac:dyDescent="0.25">
      <c r="V562" s="479"/>
    </row>
    <row r="563" spans="22:22" ht="15.75" customHeight="1" x14ac:dyDescent="0.25">
      <c r="V563" s="479"/>
    </row>
    <row r="564" spans="22:22" ht="15.75" customHeight="1" x14ac:dyDescent="0.25">
      <c r="V564" s="479"/>
    </row>
    <row r="565" spans="22:22" ht="15.75" customHeight="1" x14ac:dyDescent="0.25">
      <c r="V565" s="479"/>
    </row>
    <row r="566" spans="22:22" ht="15.75" customHeight="1" x14ac:dyDescent="0.25">
      <c r="V566" s="479"/>
    </row>
    <row r="567" spans="22:22" ht="15.75" customHeight="1" x14ac:dyDescent="0.25">
      <c r="V567" s="479"/>
    </row>
    <row r="568" spans="22:22" ht="15.75" customHeight="1" x14ac:dyDescent="0.25">
      <c r="V568" s="479"/>
    </row>
    <row r="569" spans="22:22" ht="15.75" customHeight="1" x14ac:dyDescent="0.25">
      <c r="V569" s="479"/>
    </row>
    <row r="570" spans="22:22" ht="15.75" customHeight="1" x14ac:dyDescent="0.25">
      <c r="V570" s="479"/>
    </row>
    <row r="571" spans="22:22" ht="15.75" customHeight="1" x14ac:dyDescent="0.25">
      <c r="V571" s="479"/>
    </row>
    <row r="572" spans="22:22" ht="15.75" customHeight="1" x14ac:dyDescent="0.25">
      <c r="V572" s="479"/>
    </row>
    <row r="573" spans="22:22" ht="15.75" customHeight="1" x14ac:dyDescent="0.25">
      <c r="V573" s="479"/>
    </row>
    <row r="574" spans="22:22" ht="15.75" customHeight="1" x14ac:dyDescent="0.25">
      <c r="V574" s="479"/>
    </row>
    <row r="575" spans="22:22" ht="15.75" customHeight="1" x14ac:dyDescent="0.25">
      <c r="V575" s="479"/>
    </row>
    <row r="576" spans="22:22" ht="15.75" customHeight="1" x14ac:dyDescent="0.25">
      <c r="V576" s="479"/>
    </row>
    <row r="577" spans="22:22" ht="15.75" customHeight="1" x14ac:dyDescent="0.25">
      <c r="V577" s="479"/>
    </row>
    <row r="578" spans="22:22" ht="15.75" customHeight="1" x14ac:dyDescent="0.25">
      <c r="V578" s="479"/>
    </row>
    <row r="579" spans="22:22" ht="15.75" customHeight="1" x14ac:dyDescent="0.25">
      <c r="V579" s="479"/>
    </row>
    <row r="580" spans="22:22" ht="15.75" customHeight="1" x14ac:dyDescent="0.25">
      <c r="V580" s="479"/>
    </row>
    <row r="581" spans="22:22" ht="15.75" customHeight="1" x14ac:dyDescent="0.25">
      <c r="V581" s="479"/>
    </row>
    <row r="582" spans="22:22" ht="15.75" customHeight="1" x14ac:dyDescent="0.25">
      <c r="V582" s="479"/>
    </row>
    <row r="583" spans="22:22" ht="15.75" customHeight="1" x14ac:dyDescent="0.25">
      <c r="V583" s="479"/>
    </row>
    <row r="584" spans="22:22" ht="15.75" customHeight="1" x14ac:dyDescent="0.25">
      <c r="V584" s="479"/>
    </row>
    <row r="585" spans="22:22" ht="15.75" customHeight="1" x14ac:dyDescent="0.25">
      <c r="V585" s="479"/>
    </row>
    <row r="586" spans="22:22" ht="15.75" customHeight="1" x14ac:dyDescent="0.25">
      <c r="V586" s="479"/>
    </row>
    <row r="587" spans="22:22" ht="15.75" customHeight="1" x14ac:dyDescent="0.25">
      <c r="V587" s="479"/>
    </row>
    <row r="588" spans="22:22" ht="15.75" customHeight="1" x14ac:dyDescent="0.25">
      <c r="V588" s="479"/>
    </row>
    <row r="589" spans="22:22" ht="15.75" customHeight="1" x14ac:dyDescent="0.25">
      <c r="V589" s="479"/>
    </row>
    <row r="590" spans="22:22" ht="15.75" customHeight="1" x14ac:dyDescent="0.25">
      <c r="V590" s="479"/>
    </row>
    <row r="591" spans="22:22" ht="15.75" customHeight="1" x14ac:dyDescent="0.25">
      <c r="V591" s="479"/>
    </row>
    <row r="592" spans="22:22" ht="15.75" customHeight="1" x14ac:dyDescent="0.25">
      <c r="V592" s="479"/>
    </row>
    <row r="593" spans="22:22" ht="15.75" customHeight="1" x14ac:dyDescent="0.25">
      <c r="V593" s="479"/>
    </row>
    <row r="594" spans="22:22" ht="15.75" customHeight="1" x14ac:dyDescent="0.25">
      <c r="V594" s="479"/>
    </row>
    <row r="595" spans="22:22" ht="15.75" customHeight="1" x14ac:dyDescent="0.25">
      <c r="V595" s="479"/>
    </row>
    <row r="596" spans="22:22" ht="15.75" customHeight="1" x14ac:dyDescent="0.25">
      <c r="V596" s="479"/>
    </row>
    <row r="597" spans="22:22" ht="15.75" customHeight="1" x14ac:dyDescent="0.25">
      <c r="V597" s="479"/>
    </row>
    <row r="598" spans="22:22" ht="15.75" customHeight="1" x14ac:dyDescent="0.25">
      <c r="V598" s="479"/>
    </row>
    <row r="599" spans="22:22" ht="15.75" customHeight="1" x14ac:dyDescent="0.25">
      <c r="V599" s="479"/>
    </row>
    <row r="600" spans="22:22" ht="15.75" customHeight="1" x14ac:dyDescent="0.25">
      <c r="V600" s="479"/>
    </row>
    <row r="601" spans="22:22" ht="15.75" customHeight="1" x14ac:dyDescent="0.25">
      <c r="V601" s="479"/>
    </row>
    <row r="602" spans="22:22" ht="15.75" customHeight="1" x14ac:dyDescent="0.25">
      <c r="V602" s="479"/>
    </row>
    <row r="603" spans="22:22" ht="15.75" customHeight="1" x14ac:dyDescent="0.25">
      <c r="V603" s="479"/>
    </row>
    <row r="604" spans="22:22" ht="15.75" customHeight="1" x14ac:dyDescent="0.25">
      <c r="V604" s="479"/>
    </row>
    <row r="605" spans="22:22" ht="15.75" customHeight="1" x14ac:dyDescent="0.25">
      <c r="V605" s="479"/>
    </row>
    <row r="606" spans="22:22" ht="15.75" customHeight="1" x14ac:dyDescent="0.25">
      <c r="V606" s="479"/>
    </row>
    <row r="607" spans="22:22" ht="15.75" customHeight="1" x14ac:dyDescent="0.25">
      <c r="V607" s="479"/>
    </row>
    <row r="608" spans="22:22" ht="15.75" customHeight="1" x14ac:dyDescent="0.25">
      <c r="V608" s="479"/>
    </row>
    <row r="609" spans="22:22" ht="15.75" customHeight="1" x14ac:dyDescent="0.25">
      <c r="V609" s="479"/>
    </row>
    <row r="610" spans="22:22" ht="15.75" customHeight="1" x14ac:dyDescent="0.25">
      <c r="V610" s="479"/>
    </row>
    <row r="611" spans="22:22" ht="15.75" customHeight="1" x14ac:dyDescent="0.25">
      <c r="V611" s="479"/>
    </row>
    <row r="612" spans="22:22" ht="15.75" customHeight="1" x14ac:dyDescent="0.25">
      <c r="V612" s="479"/>
    </row>
    <row r="613" spans="22:22" ht="15.75" customHeight="1" x14ac:dyDescent="0.25">
      <c r="V613" s="479"/>
    </row>
    <row r="614" spans="22:22" ht="15.75" customHeight="1" x14ac:dyDescent="0.25">
      <c r="V614" s="479"/>
    </row>
    <row r="615" spans="22:22" ht="15.75" customHeight="1" x14ac:dyDescent="0.25">
      <c r="V615" s="479"/>
    </row>
    <row r="616" spans="22:22" ht="15.75" customHeight="1" x14ac:dyDescent="0.25">
      <c r="V616" s="479"/>
    </row>
    <row r="617" spans="22:22" ht="15.75" customHeight="1" x14ac:dyDescent="0.25">
      <c r="V617" s="479"/>
    </row>
    <row r="618" spans="22:22" ht="15.75" customHeight="1" x14ac:dyDescent="0.25">
      <c r="V618" s="479"/>
    </row>
    <row r="619" spans="22:22" ht="15.75" customHeight="1" x14ac:dyDescent="0.25">
      <c r="V619" s="479"/>
    </row>
    <row r="620" spans="22:22" ht="15.75" customHeight="1" x14ac:dyDescent="0.25">
      <c r="V620" s="479"/>
    </row>
    <row r="621" spans="22:22" ht="15.75" customHeight="1" x14ac:dyDescent="0.25">
      <c r="V621" s="479"/>
    </row>
    <row r="622" spans="22:22" ht="15.75" customHeight="1" x14ac:dyDescent="0.25">
      <c r="V622" s="479"/>
    </row>
    <row r="623" spans="22:22" ht="15.75" customHeight="1" x14ac:dyDescent="0.25">
      <c r="V623" s="479"/>
    </row>
    <row r="624" spans="22:22" ht="15.75" customHeight="1" x14ac:dyDescent="0.25">
      <c r="V624" s="479"/>
    </row>
    <row r="625" spans="22:22" ht="15.75" customHeight="1" x14ac:dyDescent="0.25">
      <c r="V625" s="479"/>
    </row>
    <row r="626" spans="22:22" ht="15.75" customHeight="1" x14ac:dyDescent="0.25">
      <c r="V626" s="479"/>
    </row>
    <row r="627" spans="22:22" ht="15.75" customHeight="1" x14ac:dyDescent="0.25">
      <c r="V627" s="479"/>
    </row>
    <row r="628" spans="22:22" ht="15.75" customHeight="1" x14ac:dyDescent="0.25">
      <c r="V628" s="479"/>
    </row>
    <row r="629" spans="22:22" ht="15.75" customHeight="1" x14ac:dyDescent="0.25">
      <c r="V629" s="479"/>
    </row>
    <row r="630" spans="22:22" ht="15.75" customHeight="1" x14ac:dyDescent="0.25">
      <c r="V630" s="479"/>
    </row>
    <row r="631" spans="22:22" ht="15.75" customHeight="1" x14ac:dyDescent="0.25">
      <c r="V631" s="479"/>
    </row>
    <row r="632" spans="22:22" ht="15.75" customHeight="1" x14ac:dyDescent="0.25">
      <c r="V632" s="479"/>
    </row>
    <row r="633" spans="22:22" ht="15.75" customHeight="1" x14ac:dyDescent="0.25">
      <c r="V633" s="479"/>
    </row>
    <row r="634" spans="22:22" ht="15.75" customHeight="1" x14ac:dyDescent="0.25">
      <c r="V634" s="479"/>
    </row>
    <row r="635" spans="22:22" ht="15.75" customHeight="1" x14ac:dyDescent="0.25">
      <c r="V635" s="479"/>
    </row>
    <row r="636" spans="22:22" ht="15.75" customHeight="1" x14ac:dyDescent="0.25">
      <c r="V636" s="479"/>
    </row>
    <row r="637" spans="22:22" ht="15.75" customHeight="1" x14ac:dyDescent="0.25">
      <c r="V637" s="479"/>
    </row>
    <row r="638" spans="22:22" ht="15.75" customHeight="1" x14ac:dyDescent="0.25">
      <c r="V638" s="479"/>
    </row>
    <row r="639" spans="22:22" ht="15.75" customHeight="1" x14ac:dyDescent="0.25">
      <c r="V639" s="479"/>
    </row>
    <row r="640" spans="22:22" ht="15.75" customHeight="1" x14ac:dyDescent="0.25">
      <c r="V640" s="479"/>
    </row>
    <row r="641" spans="22:22" ht="15.75" customHeight="1" x14ac:dyDescent="0.25">
      <c r="V641" s="479"/>
    </row>
    <row r="642" spans="22:22" ht="15.75" customHeight="1" x14ac:dyDescent="0.25">
      <c r="V642" s="479"/>
    </row>
    <row r="643" spans="22:22" ht="15.75" customHeight="1" x14ac:dyDescent="0.25">
      <c r="V643" s="479"/>
    </row>
    <row r="644" spans="22:22" ht="15.75" customHeight="1" x14ac:dyDescent="0.25">
      <c r="V644" s="479"/>
    </row>
    <row r="645" spans="22:22" ht="15.75" customHeight="1" x14ac:dyDescent="0.25">
      <c r="V645" s="479"/>
    </row>
    <row r="646" spans="22:22" ht="15.75" customHeight="1" x14ac:dyDescent="0.25">
      <c r="V646" s="479"/>
    </row>
    <row r="647" spans="22:22" ht="15.75" customHeight="1" x14ac:dyDescent="0.25">
      <c r="V647" s="479"/>
    </row>
    <row r="648" spans="22:22" ht="15.75" customHeight="1" x14ac:dyDescent="0.25">
      <c r="V648" s="479"/>
    </row>
    <row r="649" spans="22:22" ht="15.75" customHeight="1" x14ac:dyDescent="0.25">
      <c r="V649" s="479"/>
    </row>
    <row r="650" spans="22:22" ht="15.75" customHeight="1" x14ac:dyDescent="0.25">
      <c r="V650" s="479"/>
    </row>
    <row r="651" spans="22:22" ht="15.75" customHeight="1" x14ac:dyDescent="0.25">
      <c r="V651" s="479"/>
    </row>
    <row r="652" spans="22:22" ht="15.75" customHeight="1" x14ac:dyDescent="0.25">
      <c r="V652" s="479"/>
    </row>
    <row r="653" spans="22:22" ht="15.75" customHeight="1" x14ac:dyDescent="0.25">
      <c r="V653" s="479"/>
    </row>
    <row r="654" spans="22:22" ht="15.75" customHeight="1" x14ac:dyDescent="0.25">
      <c r="V654" s="479"/>
    </row>
    <row r="655" spans="22:22" ht="15.75" customHeight="1" x14ac:dyDescent="0.25">
      <c r="V655" s="479"/>
    </row>
    <row r="656" spans="22:22" ht="15.75" customHeight="1" x14ac:dyDescent="0.25">
      <c r="V656" s="479"/>
    </row>
    <row r="657" spans="22:22" ht="15.75" customHeight="1" x14ac:dyDescent="0.25">
      <c r="V657" s="479"/>
    </row>
    <row r="658" spans="22:22" ht="15.75" customHeight="1" x14ac:dyDescent="0.25">
      <c r="V658" s="479"/>
    </row>
    <row r="659" spans="22:22" ht="15.75" customHeight="1" x14ac:dyDescent="0.25">
      <c r="V659" s="479"/>
    </row>
    <row r="660" spans="22:22" ht="15.75" customHeight="1" x14ac:dyDescent="0.25">
      <c r="V660" s="479"/>
    </row>
    <row r="661" spans="22:22" ht="15.75" customHeight="1" x14ac:dyDescent="0.25">
      <c r="V661" s="479"/>
    </row>
    <row r="662" spans="22:22" ht="15.75" customHeight="1" x14ac:dyDescent="0.25">
      <c r="V662" s="479"/>
    </row>
    <row r="663" spans="22:22" ht="15.75" customHeight="1" x14ac:dyDescent="0.25">
      <c r="V663" s="479"/>
    </row>
    <row r="664" spans="22:22" ht="15.75" customHeight="1" x14ac:dyDescent="0.25">
      <c r="V664" s="479"/>
    </row>
    <row r="665" spans="22:22" ht="15.75" customHeight="1" x14ac:dyDescent="0.25">
      <c r="V665" s="479"/>
    </row>
    <row r="666" spans="22:22" ht="15.75" customHeight="1" x14ac:dyDescent="0.25">
      <c r="V666" s="479"/>
    </row>
    <row r="667" spans="22:22" ht="15.75" customHeight="1" x14ac:dyDescent="0.25">
      <c r="V667" s="479"/>
    </row>
    <row r="668" spans="22:22" ht="15.75" customHeight="1" x14ac:dyDescent="0.25">
      <c r="V668" s="479"/>
    </row>
    <row r="669" spans="22:22" ht="15.75" customHeight="1" x14ac:dyDescent="0.25">
      <c r="V669" s="479"/>
    </row>
    <row r="670" spans="22:22" ht="15.75" customHeight="1" x14ac:dyDescent="0.25">
      <c r="V670" s="479"/>
    </row>
    <row r="671" spans="22:22" ht="15.75" customHeight="1" x14ac:dyDescent="0.25">
      <c r="V671" s="479"/>
    </row>
    <row r="672" spans="22:22" ht="15.75" customHeight="1" x14ac:dyDescent="0.25">
      <c r="V672" s="479"/>
    </row>
    <row r="673" spans="22:22" ht="15.75" customHeight="1" x14ac:dyDescent="0.25">
      <c r="V673" s="479"/>
    </row>
    <row r="674" spans="22:22" ht="15.75" customHeight="1" x14ac:dyDescent="0.25">
      <c r="V674" s="479"/>
    </row>
    <row r="675" spans="22:22" ht="15.75" customHeight="1" x14ac:dyDescent="0.25">
      <c r="V675" s="479"/>
    </row>
    <row r="676" spans="22:22" ht="15.75" customHeight="1" x14ac:dyDescent="0.25">
      <c r="V676" s="479"/>
    </row>
    <row r="677" spans="22:22" ht="15.75" customHeight="1" x14ac:dyDescent="0.25">
      <c r="V677" s="479"/>
    </row>
    <row r="678" spans="22:22" ht="15.75" customHeight="1" x14ac:dyDescent="0.25">
      <c r="V678" s="479"/>
    </row>
    <row r="679" spans="22:22" ht="15.75" customHeight="1" x14ac:dyDescent="0.25">
      <c r="V679" s="479"/>
    </row>
    <row r="680" spans="22:22" ht="15.75" customHeight="1" x14ac:dyDescent="0.25">
      <c r="V680" s="479"/>
    </row>
    <row r="681" spans="22:22" ht="15.75" customHeight="1" x14ac:dyDescent="0.25">
      <c r="V681" s="479"/>
    </row>
    <row r="682" spans="22:22" ht="15.75" customHeight="1" x14ac:dyDescent="0.25">
      <c r="V682" s="479"/>
    </row>
    <row r="683" spans="22:22" ht="15.75" customHeight="1" x14ac:dyDescent="0.25">
      <c r="V683" s="479"/>
    </row>
    <row r="684" spans="22:22" ht="15.75" customHeight="1" x14ac:dyDescent="0.25">
      <c r="V684" s="479"/>
    </row>
    <row r="685" spans="22:22" ht="15.75" customHeight="1" x14ac:dyDescent="0.25">
      <c r="V685" s="479"/>
    </row>
    <row r="686" spans="22:22" ht="15.75" customHeight="1" x14ac:dyDescent="0.25">
      <c r="V686" s="479"/>
    </row>
    <row r="687" spans="22:22" ht="15.75" customHeight="1" x14ac:dyDescent="0.25">
      <c r="V687" s="479"/>
    </row>
    <row r="688" spans="22:22" ht="15.75" customHeight="1" x14ac:dyDescent="0.25">
      <c r="V688" s="479"/>
    </row>
    <row r="689" spans="22:22" ht="15.75" customHeight="1" x14ac:dyDescent="0.25">
      <c r="V689" s="479"/>
    </row>
    <row r="690" spans="22:22" ht="15.75" customHeight="1" x14ac:dyDescent="0.25">
      <c r="V690" s="479"/>
    </row>
    <row r="691" spans="22:22" ht="15.75" customHeight="1" x14ac:dyDescent="0.25">
      <c r="V691" s="479"/>
    </row>
    <row r="692" spans="22:22" ht="15.75" customHeight="1" x14ac:dyDescent="0.25">
      <c r="V692" s="479"/>
    </row>
    <row r="693" spans="22:22" ht="15.75" customHeight="1" x14ac:dyDescent="0.25">
      <c r="V693" s="479"/>
    </row>
    <row r="694" spans="22:22" ht="15.75" customHeight="1" x14ac:dyDescent="0.25">
      <c r="V694" s="479"/>
    </row>
    <row r="695" spans="22:22" ht="15.75" customHeight="1" x14ac:dyDescent="0.25">
      <c r="V695" s="479"/>
    </row>
    <row r="696" spans="22:22" ht="15.75" customHeight="1" x14ac:dyDescent="0.25">
      <c r="V696" s="479"/>
    </row>
    <row r="697" spans="22:22" ht="15.75" customHeight="1" x14ac:dyDescent="0.25">
      <c r="V697" s="479"/>
    </row>
    <row r="698" spans="22:22" ht="15.75" customHeight="1" x14ac:dyDescent="0.25">
      <c r="V698" s="479"/>
    </row>
    <row r="699" spans="22:22" ht="15.75" customHeight="1" x14ac:dyDescent="0.25">
      <c r="V699" s="479"/>
    </row>
    <row r="700" spans="22:22" ht="15.75" customHeight="1" x14ac:dyDescent="0.25">
      <c r="V700" s="479"/>
    </row>
    <row r="701" spans="22:22" ht="15.75" customHeight="1" x14ac:dyDescent="0.25">
      <c r="V701" s="479"/>
    </row>
    <row r="702" spans="22:22" ht="15.75" customHeight="1" x14ac:dyDescent="0.25">
      <c r="V702" s="479"/>
    </row>
    <row r="703" spans="22:22" ht="15.75" customHeight="1" x14ac:dyDescent="0.25">
      <c r="V703" s="479"/>
    </row>
    <row r="704" spans="22:22" ht="15.75" customHeight="1" x14ac:dyDescent="0.25">
      <c r="V704" s="479"/>
    </row>
    <row r="705" spans="22:22" ht="15.75" customHeight="1" x14ac:dyDescent="0.25">
      <c r="V705" s="479"/>
    </row>
    <row r="706" spans="22:22" ht="15.75" customHeight="1" x14ac:dyDescent="0.25">
      <c r="V706" s="479"/>
    </row>
    <row r="707" spans="22:22" ht="15.75" customHeight="1" x14ac:dyDescent="0.25">
      <c r="V707" s="479"/>
    </row>
    <row r="708" spans="22:22" ht="15.75" customHeight="1" x14ac:dyDescent="0.25">
      <c r="V708" s="479"/>
    </row>
    <row r="709" spans="22:22" ht="15.75" customHeight="1" x14ac:dyDescent="0.25">
      <c r="V709" s="479"/>
    </row>
    <row r="710" spans="22:22" ht="15.75" customHeight="1" x14ac:dyDescent="0.25">
      <c r="V710" s="479"/>
    </row>
    <row r="711" spans="22:22" ht="15.75" customHeight="1" x14ac:dyDescent="0.25">
      <c r="V711" s="479"/>
    </row>
    <row r="712" spans="22:22" ht="15.75" customHeight="1" x14ac:dyDescent="0.25">
      <c r="V712" s="479"/>
    </row>
    <row r="713" spans="22:22" ht="15.75" customHeight="1" x14ac:dyDescent="0.25">
      <c r="V713" s="479"/>
    </row>
    <row r="714" spans="22:22" ht="15.75" customHeight="1" x14ac:dyDescent="0.25">
      <c r="V714" s="479"/>
    </row>
    <row r="715" spans="22:22" ht="15.75" customHeight="1" x14ac:dyDescent="0.25">
      <c r="V715" s="479"/>
    </row>
    <row r="716" spans="22:22" ht="15.75" customHeight="1" x14ac:dyDescent="0.25">
      <c r="V716" s="479"/>
    </row>
    <row r="717" spans="22:22" ht="15.75" customHeight="1" x14ac:dyDescent="0.25">
      <c r="V717" s="479"/>
    </row>
    <row r="718" spans="22:22" ht="15.75" customHeight="1" x14ac:dyDescent="0.25">
      <c r="V718" s="479"/>
    </row>
    <row r="719" spans="22:22" ht="15.75" customHeight="1" x14ac:dyDescent="0.25">
      <c r="V719" s="479"/>
    </row>
    <row r="720" spans="22:22" ht="15.75" customHeight="1" x14ac:dyDescent="0.25">
      <c r="V720" s="479"/>
    </row>
    <row r="721" spans="22:22" ht="15.75" customHeight="1" x14ac:dyDescent="0.25">
      <c r="V721" s="479"/>
    </row>
    <row r="722" spans="22:22" ht="15.75" customHeight="1" x14ac:dyDescent="0.25">
      <c r="V722" s="479"/>
    </row>
    <row r="723" spans="22:22" ht="15.75" customHeight="1" x14ac:dyDescent="0.25">
      <c r="V723" s="479"/>
    </row>
    <row r="724" spans="22:22" ht="15.75" customHeight="1" x14ac:dyDescent="0.25">
      <c r="V724" s="479"/>
    </row>
    <row r="725" spans="22:22" ht="15.75" customHeight="1" x14ac:dyDescent="0.25">
      <c r="V725" s="479"/>
    </row>
    <row r="726" spans="22:22" ht="15.75" customHeight="1" x14ac:dyDescent="0.25">
      <c r="V726" s="479"/>
    </row>
    <row r="727" spans="22:22" ht="15.75" customHeight="1" x14ac:dyDescent="0.25">
      <c r="V727" s="479"/>
    </row>
    <row r="728" spans="22:22" ht="15.75" customHeight="1" x14ac:dyDescent="0.25">
      <c r="V728" s="479"/>
    </row>
    <row r="729" spans="22:22" ht="15.75" customHeight="1" x14ac:dyDescent="0.25">
      <c r="V729" s="479"/>
    </row>
    <row r="730" spans="22:22" ht="15.75" customHeight="1" x14ac:dyDescent="0.25">
      <c r="V730" s="479"/>
    </row>
    <row r="731" spans="22:22" ht="15.75" customHeight="1" x14ac:dyDescent="0.25">
      <c r="V731" s="479"/>
    </row>
    <row r="732" spans="22:22" ht="15.75" customHeight="1" x14ac:dyDescent="0.25">
      <c r="V732" s="479"/>
    </row>
    <row r="733" spans="22:22" ht="15.75" customHeight="1" x14ac:dyDescent="0.25">
      <c r="V733" s="479"/>
    </row>
    <row r="734" spans="22:22" ht="15.75" customHeight="1" x14ac:dyDescent="0.25">
      <c r="V734" s="479"/>
    </row>
    <row r="735" spans="22:22" ht="15.75" customHeight="1" x14ac:dyDescent="0.25">
      <c r="V735" s="479"/>
    </row>
    <row r="736" spans="22:22" ht="15.75" customHeight="1" x14ac:dyDescent="0.25">
      <c r="V736" s="479"/>
    </row>
    <row r="737" spans="22:22" ht="15.75" customHeight="1" x14ac:dyDescent="0.25">
      <c r="V737" s="479"/>
    </row>
    <row r="738" spans="22:22" ht="15.75" customHeight="1" x14ac:dyDescent="0.25">
      <c r="V738" s="479"/>
    </row>
    <row r="739" spans="22:22" ht="15.75" customHeight="1" x14ac:dyDescent="0.25">
      <c r="V739" s="479"/>
    </row>
    <row r="740" spans="22:22" ht="15.75" customHeight="1" x14ac:dyDescent="0.25">
      <c r="V740" s="479"/>
    </row>
    <row r="741" spans="22:22" ht="15.75" customHeight="1" x14ac:dyDescent="0.25">
      <c r="V741" s="479"/>
    </row>
    <row r="742" spans="22:22" ht="15.75" customHeight="1" x14ac:dyDescent="0.25">
      <c r="V742" s="479"/>
    </row>
    <row r="743" spans="22:22" ht="15.75" customHeight="1" x14ac:dyDescent="0.25">
      <c r="V743" s="479"/>
    </row>
    <row r="744" spans="22:22" ht="15.75" customHeight="1" x14ac:dyDescent="0.25">
      <c r="V744" s="479"/>
    </row>
    <row r="745" spans="22:22" ht="15.75" customHeight="1" x14ac:dyDescent="0.25">
      <c r="V745" s="479"/>
    </row>
    <row r="746" spans="22:22" ht="15.75" customHeight="1" x14ac:dyDescent="0.25">
      <c r="V746" s="479"/>
    </row>
    <row r="747" spans="22:22" ht="15.75" customHeight="1" x14ac:dyDescent="0.25">
      <c r="V747" s="479"/>
    </row>
    <row r="748" spans="22:22" ht="15.75" customHeight="1" x14ac:dyDescent="0.25">
      <c r="V748" s="479"/>
    </row>
    <row r="749" spans="22:22" ht="15.75" customHeight="1" x14ac:dyDescent="0.25">
      <c r="V749" s="479"/>
    </row>
    <row r="750" spans="22:22" ht="15.75" customHeight="1" x14ac:dyDescent="0.25">
      <c r="V750" s="479"/>
    </row>
    <row r="751" spans="22:22" ht="15.75" customHeight="1" x14ac:dyDescent="0.25">
      <c r="V751" s="479"/>
    </row>
    <row r="752" spans="22:22" ht="15.75" customHeight="1" x14ac:dyDescent="0.25">
      <c r="V752" s="479"/>
    </row>
    <row r="753" spans="22:22" ht="15.75" customHeight="1" x14ac:dyDescent="0.25">
      <c r="V753" s="479"/>
    </row>
    <row r="754" spans="22:22" ht="15.75" customHeight="1" x14ac:dyDescent="0.25">
      <c r="V754" s="479"/>
    </row>
    <row r="755" spans="22:22" ht="15.75" customHeight="1" x14ac:dyDescent="0.25">
      <c r="V755" s="479"/>
    </row>
    <row r="756" spans="22:22" ht="15.75" customHeight="1" x14ac:dyDescent="0.25">
      <c r="V756" s="479"/>
    </row>
    <row r="757" spans="22:22" ht="15.75" customHeight="1" x14ac:dyDescent="0.25">
      <c r="V757" s="479"/>
    </row>
    <row r="758" spans="22:22" ht="15.75" customHeight="1" x14ac:dyDescent="0.25">
      <c r="V758" s="479"/>
    </row>
    <row r="759" spans="22:22" ht="15.75" customHeight="1" x14ac:dyDescent="0.25">
      <c r="V759" s="479"/>
    </row>
    <row r="760" spans="22:22" ht="15.75" customHeight="1" x14ac:dyDescent="0.25">
      <c r="V760" s="479"/>
    </row>
    <row r="761" spans="22:22" ht="15.75" customHeight="1" x14ac:dyDescent="0.25">
      <c r="V761" s="479"/>
    </row>
    <row r="762" spans="22:22" ht="15.75" customHeight="1" x14ac:dyDescent="0.25">
      <c r="V762" s="479"/>
    </row>
    <row r="763" spans="22:22" ht="15.75" customHeight="1" x14ac:dyDescent="0.25">
      <c r="V763" s="479"/>
    </row>
    <row r="764" spans="22:22" ht="15.75" customHeight="1" x14ac:dyDescent="0.25">
      <c r="V764" s="479"/>
    </row>
    <row r="765" spans="22:22" ht="15.75" customHeight="1" x14ac:dyDescent="0.25">
      <c r="V765" s="479"/>
    </row>
    <row r="766" spans="22:22" ht="15.75" customHeight="1" x14ac:dyDescent="0.25">
      <c r="V766" s="479"/>
    </row>
    <row r="767" spans="22:22" ht="15.75" customHeight="1" x14ac:dyDescent="0.25">
      <c r="V767" s="479"/>
    </row>
    <row r="768" spans="22:22" ht="15.75" customHeight="1" x14ac:dyDescent="0.25">
      <c r="V768" s="479"/>
    </row>
    <row r="769" spans="22:22" ht="15.75" customHeight="1" x14ac:dyDescent="0.25">
      <c r="V769" s="479"/>
    </row>
    <row r="770" spans="22:22" ht="15.75" customHeight="1" x14ac:dyDescent="0.25">
      <c r="V770" s="479"/>
    </row>
    <row r="771" spans="22:22" ht="15.75" customHeight="1" x14ac:dyDescent="0.25">
      <c r="V771" s="479"/>
    </row>
    <row r="772" spans="22:22" ht="15.75" customHeight="1" x14ac:dyDescent="0.25">
      <c r="V772" s="479"/>
    </row>
    <row r="773" spans="22:22" ht="15.75" customHeight="1" x14ac:dyDescent="0.25">
      <c r="V773" s="479"/>
    </row>
    <row r="774" spans="22:22" ht="15.75" customHeight="1" x14ac:dyDescent="0.25">
      <c r="V774" s="479"/>
    </row>
    <row r="775" spans="22:22" ht="15.75" customHeight="1" x14ac:dyDescent="0.25">
      <c r="V775" s="479"/>
    </row>
    <row r="776" spans="22:22" ht="15.75" customHeight="1" x14ac:dyDescent="0.25">
      <c r="V776" s="479"/>
    </row>
    <row r="777" spans="22:22" ht="15.75" customHeight="1" x14ac:dyDescent="0.25">
      <c r="V777" s="479"/>
    </row>
    <row r="778" spans="22:22" ht="15.75" customHeight="1" x14ac:dyDescent="0.25">
      <c r="V778" s="479"/>
    </row>
    <row r="779" spans="22:22" ht="15.75" customHeight="1" x14ac:dyDescent="0.25">
      <c r="V779" s="479"/>
    </row>
    <row r="780" spans="22:22" ht="15.75" customHeight="1" x14ac:dyDescent="0.25">
      <c r="V780" s="479"/>
    </row>
    <row r="781" spans="22:22" ht="15.75" customHeight="1" x14ac:dyDescent="0.25">
      <c r="V781" s="479"/>
    </row>
    <row r="782" spans="22:22" ht="15.75" customHeight="1" x14ac:dyDescent="0.25">
      <c r="V782" s="479"/>
    </row>
    <row r="783" spans="22:22" ht="15.75" customHeight="1" x14ac:dyDescent="0.25">
      <c r="V783" s="479"/>
    </row>
    <row r="784" spans="22:22" ht="15.75" customHeight="1" x14ac:dyDescent="0.25">
      <c r="V784" s="479"/>
    </row>
    <row r="785" spans="22:22" ht="15.75" customHeight="1" x14ac:dyDescent="0.25">
      <c r="V785" s="479"/>
    </row>
    <row r="786" spans="22:22" ht="15.75" customHeight="1" x14ac:dyDescent="0.25">
      <c r="V786" s="479"/>
    </row>
    <row r="787" spans="22:22" ht="15.75" customHeight="1" x14ac:dyDescent="0.25">
      <c r="V787" s="479"/>
    </row>
    <row r="788" spans="22:22" ht="15.75" customHeight="1" x14ac:dyDescent="0.25">
      <c r="V788" s="479"/>
    </row>
    <row r="789" spans="22:22" ht="15.75" customHeight="1" x14ac:dyDescent="0.25">
      <c r="V789" s="479"/>
    </row>
    <row r="790" spans="22:22" ht="15.75" customHeight="1" x14ac:dyDescent="0.25">
      <c r="V790" s="479"/>
    </row>
    <row r="791" spans="22:22" ht="15.75" customHeight="1" x14ac:dyDescent="0.25">
      <c r="V791" s="479"/>
    </row>
    <row r="792" spans="22:22" ht="15.75" customHeight="1" x14ac:dyDescent="0.25">
      <c r="V792" s="479"/>
    </row>
    <row r="793" spans="22:22" ht="15.75" customHeight="1" x14ac:dyDescent="0.25">
      <c r="V793" s="479"/>
    </row>
    <row r="794" spans="22:22" ht="15.75" customHeight="1" x14ac:dyDescent="0.25">
      <c r="V794" s="479"/>
    </row>
    <row r="795" spans="22:22" ht="15.75" customHeight="1" x14ac:dyDescent="0.25">
      <c r="V795" s="479"/>
    </row>
    <row r="796" spans="22:22" ht="15.75" customHeight="1" x14ac:dyDescent="0.25">
      <c r="V796" s="479"/>
    </row>
    <row r="797" spans="22:22" ht="15.75" customHeight="1" x14ac:dyDescent="0.25">
      <c r="V797" s="479"/>
    </row>
    <row r="798" spans="22:22" ht="15.75" customHeight="1" x14ac:dyDescent="0.25">
      <c r="V798" s="479"/>
    </row>
    <row r="799" spans="22:22" ht="15.75" customHeight="1" x14ac:dyDescent="0.25">
      <c r="V799" s="479"/>
    </row>
    <row r="800" spans="22:22" ht="15.75" customHeight="1" x14ac:dyDescent="0.25">
      <c r="V800" s="479"/>
    </row>
    <row r="801" spans="22:22" ht="15.75" customHeight="1" x14ac:dyDescent="0.25">
      <c r="V801" s="479"/>
    </row>
    <row r="802" spans="22:22" ht="15.75" customHeight="1" x14ac:dyDescent="0.25">
      <c r="V802" s="479"/>
    </row>
    <row r="803" spans="22:22" ht="15.75" customHeight="1" x14ac:dyDescent="0.25">
      <c r="V803" s="479"/>
    </row>
    <row r="804" spans="22:22" ht="15.75" customHeight="1" x14ac:dyDescent="0.25">
      <c r="V804" s="479"/>
    </row>
    <row r="805" spans="22:22" ht="15.75" customHeight="1" x14ac:dyDescent="0.25">
      <c r="V805" s="479"/>
    </row>
    <row r="806" spans="22:22" ht="15.75" customHeight="1" x14ac:dyDescent="0.25">
      <c r="V806" s="479"/>
    </row>
    <row r="807" spans="22:22" ht="15.75" customHeight="1" x14ac:dyDescent="0.25">
      <c r="V807" s="479"/>
    </row>
    <row r="808" spans="22:22" ht="15.75" customHeight="1" x14ac:dyDescent="0.25">
      <c r="V808" s="479"/>
    </row>
    <row r="809" spans="22:22" ht="15.75" customHeight="1" x14ac:dyDescent="0.25">
      <c r="V809" s="479"/>
    </row>
    <row r="810" spans="22:22" ht="15.75" customHeight="1" x14ac:dyDescent="0.25">
      <c r="V810" s="479"/>
    </row>
    <row r="811" spans="22:22" ht="15.75" customHeight="1" x14ac:dyDescent="0.25">
      <c r="V811" s="479"/>
    </row>
    <row r="812" spans="22:22" ht="15.75" customHeight="1" x14ac:dyDescent="0.25">
      <c r="V812" s="479"/>
    </row>
    <row r="813" spans="22:22" ht="15.75" customHeight="1" x14ac:dyDescent="0.25">
      <c r="V813" s="479"/>
    </row>
    <row r="814" spans="22:22" ht="15.75" customHeight="1" x14ac:dyDescent="0.25">
      <c r="V814" s="479"/>
    </row>
    <row r="815" spans="22:22" ht="15.75" customHeight="1" x14ac:dyDescent="0.25">
      <c r="V815" s="479"/>
    </row>
    <row r="816" spans="22:22" ht="15.75" customHeight="1" x14ac:dyDescent="0.25">
      <c r="V816" s="479"/>
    </row>
    <row r="817" spans="22:22" ht="15.75" customHeight="1" x14ac:dyDescent="0.25">
      <c r="V817" s="479"/>
    </row>
    <row r="818" spans="22:22" ht="15.75" customHeight="1" x14ac:dyDescent="0.25">
      <c r="V818" s="479"/>
    </row>
    <row r="819" spans="22:22" ht="15.75" customHeight="1" x14ac:dyDescent="0.25">
      <c r="V819" s="479"/>
    </row>
    <row r="820" spans="22:22" ht="15.75" customHeight="1" x14ac:dyDescent="0.25">
      <c r="V820" s="479"/>
    </row>
    <row r="821" spans="22:22" ht="15.75" customHeight="1" x14ac:dyDescent="0.25">
      <c r="V821" s="479"/>
    </row>
    <row r="822" spans="22:22" ht="15.75" customHeight="1" x14ac:dyDescent="0.25">
      <c r="V822" s="479"/>
    </row>
    <row r="823" spans="22:22" ht="15.75" customHeight="1" x14ac:dyDescent="0.25">
      <c r="V823" s="479"/>
    </row>
    <row r="824" spans="22:22" ht="15.75" customHeight="1" x14ac:dyDescent="0.25">
      <c r="V824" s="479"/>
    </row>
    <row r="825" spans="22:22" ht="15.75" customHeight="1" x14ac:dyDescent="0.25">
      <c r="V825" s="479"/>
    </row>
    <row r="826" spans="22:22" ht="15.75" customHeight="1" x14ac:dyDescent="0.25">
      <c r="V826" s="479"/>
    </row>
    <row r="827" spans="22:22" ht="15.75" customHeight="1" x14ac:dyDescent="0.25">
      <c r="V827" s="479"/>
    </row>
    <row r="828" spans="22:22" ht="15.75" customHeight="1" x14ac:dyDescent="0.25">
      <c r="V828" s="479"/>
    </row>
    <row r="829" spans="22:22" ht="15.75" customHeight="1" x14ac:dyDescent="0.25">
      <c r="V829" s="479"/>
    </row>
    <row r="830" spans="22:22" ht="15.75" customHeight="1" x14ac:dyDescent="0.25">
      <c r="V830" s="479"/>
    </row>
    <row r="831" spans="22:22" ht="15.75" customHeight="1" x14ac:dyDescent="0.25">
      <c r="V831" s="479"/>
    </row>
    <row r="832" spans="22:22" ht="15.75" customHeight="1" x14ac:dyDescent="0.25">
      <c r="V832" s="479"/>
    </row>
    <row r="833" spans="22:22" ht="15.75" customHeight="1" x14ac:dyDescent="0.25">
      <c r="V833" s="479"/>
    </row>
    <row r="834" spans="22:22" ht="15.75" customHeight="1" x14ac:dyDescent="0.25">
      <c r="V834" s="479"/>
    </row>
    <row r="835" spans="22:22" ht="15.75" customHeight="1" x14ac:dyDescent="0.25">
      <c r="V835" s="479"/>
    </row>
    <row r="836" spans="22:22" ht="15.75" customHeight="1" x14ac:dyDescent="0.25">
      <c r="V836" s="479"/>
    </row>
    <row r="837" spans="22:22" ht="15.75" customHeight="1" x14ac:dyDescent="0.25">
      <c r="V837" s="479"/>
    </row>
    <row r="838" spans="22:22" ht="15.75" customHeight="1" x14ac:dyDescent="0.25">
      <c r="V838" s="479"/>
    </row>
    <row r="839" spans="22:22" ht="15.75" customHeight="1" x14ac:dyDescent="0.25">
      <c r="V839" s="479"/>
    </row>
    <row r="840" spans="22:22" ht="15.75" customHeight="1" x14ac:dyDescent="0.25">
      <c r="V840" s="479"/>
    </row>
    <row r="841" spans="22:22" ht="15.75" customHeight="1" x14ac:dyDescent="0.25">
      <c r="V841" s="479"/>
    </row>
    <row r="842" spans="22:22" ht="15.75" customHeight="1" x14ac:dyDescent="0.25">
      <c r="V842" s="479"/>
    </row>
    <row r="843" spans="22:22" ht="15.75" customHeight="1" x14ac:dyDescent="0.25">
      <c r="V843" s="479"/>
    </row>
    <row r="844" spans="22:22" ht="15.75" customHeight="1" x14ac:dyDescent="0.25">
      <c r="V844" s="479"/>
    </row>
    <row r="845" spans="22:22" ht="15.75" customHeight="1" x14ac:dyDescent="0.25">
      <c r="V845" s="479"/>
    </row>
    <row r="846" spans="22:22" ht="15.75" customHeight="1" x14ac:dyDescent="0.25">
      <c r="V846" s="479"/>
    </row>
    <row r="847" spans="22:22" ht="15.75" customHeight="1" x14ac:dyDescent="0.25">
      <c r="V847" s="479"/>
    </row>
    <row r="848" spans="22:22" ht="15.75" customHeight="1" x14ac:dyDescent="0.25">
      <c r="V848" s="479"/>
    </row>
    <row r="849" spans="22:22" ht="15.75" customHeight="1" x14ac:dyDescent="0.25">
      <c r="V849" s="479"/>
    </row>
    <row r="850" spans="22:22" ht="15.75" customHeight="1" x14ac:dyDescent="0.25">
      <c r="V850" s="479"/>
    </row>
    <row r="851" spans="22:22" ht="15.75" customHeight="1" x14ac:dyDescent="0.25">
      <c r="V851" s="479"/>
    </row>
    <row r="852" spans="22:22" ht="15.75" customHeight="1" x14ac:dyDescent="0.25">
      <c r="V852" s="479"/>
    </row>
    <row r="853" spans="22:22" ht="15.75" customHeight="1" x14ac:dyDescent="0.25">
      <c r="V853" s="479"/>
    </row>
    <row r="854" spans="22:22" ht="15.75" customHeight="1" x14ac:dyDescent="0.25">
      <c r="V854" s="479"/>
    </row>
    <row r="855" spans="22:22" ht="15.75" customHeight="1" x14ac:dyDescent="0.25">
      <c r="V855" s="479"/>
    </row>
    <row r="856" spans="22:22" ht="15.75" customHeight="1" x14ac:dyDescent="0.25">
      <c r="V856" s="479"/>
    </row>
    <row r="857" spans="22:22" ht="15.75" customHeight="1" x14ac:dyDescent="0.25">
      <c r="V857" s="479"/>
    </row>
    <row r="858" spans="22:22" ht="15.75" customHeight="1" x14ac:dyDescent="0.25">
      <c r="V858" s="479"/>
    </row>
    <row r="859" spans="22:22" ht="15.75" customHeight="1" x14ac:dyDescent="0.25">
      <c r="V859" s="479"/>
    </row>
    <row r="860" spans="22:22" ht="15.75" customHeight="1" x14ac:dyDescent="0.25">
      <c r="V860" s="479"/>
    </row>
    <row r="861" spans="22:22" ht="15.75" customHeight="1" x14ac:dyDescent="0.25">
      <c r="V861" s="479"/>
    </row>
    <row r="862" spans="22:22" ht="15.75" customHeight="1" x14ac:dyDescent="0.25">
      <c r="V862" s="479"/>
    </row>
    <row r="863" spans="22:22" ht="15.75" customHeight="1" x14ac:dyDescent="0.25">
      <c r="V863" s="479"/>
    </row>
    <row r="864" spans="22:22" ht="15.75" customHeight="1" x14ac:dyDescent="0.25">
      <c r="V864" s="479"/>
    </row>
    <row r="865" spans="22:22" ht="15.75" customHeight="1" x14ac:dyDescent="0.25">
      <c r="V865" s="479"/>
    </row>
    <row r="866" spans="22:22" ht="15.75" customHeight="1" x14ac:dyDescent="0.25">
      <c r="V866" s="479"/>
    </row>
    <row r="867" spans="22:22" ht="15.75" customHeight="1" x14ac:dyDescent="0.25">
      <c r="V867" s="479"/>
    </row>
    <row r="868" spans="22:22" ht="15.75" customHeight="1" x14ac:dyDescent="0.25">
      <c r="V868" s="479"/>
    </row>
    <row r="869" spans="22:22" ht="15.75" customHeight="1" x14ac:dyDescent="0.25">
      <c r="V869" s="479"/>
    </row>
    <row r="870" spans="22:22" ht="15.75" customHeight="1" x14ac:dyDescent="0.25">
      <c r="V870" s="479"/>
    </row>
    <row r="871" spans="22:22" ht="15.75" customHeight="1" x14ac:dyDescent="0.25">
      <c r="V871" s="479"/>
    </row>
    <row r="872" spans="22:22" ht="15.75" customHeight="1" x14ac:dyDescent="0.25">
      <c r="V872" s="479"/>
    </row>
    <row r="873" spans="22:22" ht="15.75" customHeight="1" x14ac:dyDescent="0.25">
      <c r="V873" s="479"/>
    </row>
    <row r="874" spans="22:22" ht="15.75" customHeight="1" x14ac:dyDescent="0.25">
      <c r="V874" s="479"/>
    </row>
    <row r="875" spans="22:22" ht="15.75" customHeight="1" x14ac:dyDescent="0.25">
      <c r="V875" s="479"/>
    </row>
    <row r="876" spans="22:22" ht="15.75" customHeight="1" x14ac:dyDescent="0.25">
      <c r="V876" s="479"/>
    </row>
    <row r="877" spans="22:22" ht="15.75" customHeight="1" x14ac:dyDescent="0.25">
      <c r="V877" s="479"/>
    </row>
    <row r="878" spans="22:22" ht="15.75" customHeight="1" x14ac:dyDescent="0.25">
      <c r="V878" s="479"/>
    </row>
    <row r="879" spans="22:22" ht="15.75" customHeight="1" x14ac:dyDescent="0.25">
      <c r="V879" s="479"/>
    </row>
    <row r="880" spans="22:22" ht="15.75" customHeight="1" x14ac:dyDescent="0.25">
      <c r="V880" s="479"/>
    </row>
    <row r="881" spans="22:22" ht="15.75" customHeight="1" x14ac:dyDescent="0.25">
      <c r="V881" s="479"/>
    </row>
    <row r="882" spans="22:22" ht="15.75" customHeight="1" x14ac:dyDescent="0.25">
      <c r="V882" s="479"/>
    </row>
    <row r="883" spans="22:22" ht="15.75" customHeight="1" x14ac:dyDescent="0.25">
      <c r="V883" s="479"/>
    </row>
    <row r="884" spans="22:22" ht="15.75" customHeight="1" x14ac:dyDescent="0.25">
      <c r="V884" s="479"/>
    </row>
    <row r="885" spans="22:22" ht="15.75" customHeight="1" x14ac:dyDescent="0.25">
      <c r="V885" s="479"/>
    </row>
    <row r="886" spans="22:22" ht="15.75" customHeight="1" x14ac:dyDescent="0.25">
      <c r="V886" s="479"/>
    </row>
    <row r="887" spans="22:22" ht="15.75" customHeight="1" x14ac:dyDescent="0.25">
      <c r="V887" s="479"/>
    </row>
    <row r="888" spans="22:22" ht="15.75" customHeight="1" x14ac:dyDescent="0.25">
      <c r="V888" s="479"/>
    </row>
    <row r="889" spans="22:22" ht="15.75" customHeight="1" x14ac:dyDescent="0.25">
      <c r="V889" s="479"/>
    </row>
    <row r="890" spans="22:22" ht="15.75" customHeight="1" x14ac:dyDescent="0.25">
      <c r="V890" s="479"/>
    </row>
    <row r="891" spans="22:22" ht="15.75" customHeight="1" x14ac:dyDescent="0.25">
      <c r="V891" s="479"/>
    </row>
    <row r="892" spans="22:22" ht="15.75" customHeight="1" x14ac:dyDescent="0.25">
      <c r="V892" s="479"/>
    </row>
    <row r="893" spans="22:22" ht="15.75" customHeight="1" x14ac:dyDescent="0.25">
      <c r="V893" s="479"/>
    </row>
    <row r="894" spans="22:22" ht="15.75" customHeight="1" x14ac:dyDescent="0.25">
      <c r="V894" s="479"/>
    </row>
    <row r="895" spans="22:22" ht="15.75" customHeight="1" x14ac:dyDescent="0.25">
      <c r="V895" s="479"/>
    </row>
    <row r="896" spans="22:22" ht="15.75" customHeight="1" x14ac:dyDescent="0.25">
      <c r="V896" s="479"/>
    </row>
    <row r="897" spans="22:22" ht="15.75" customHeight="1" x14ac:dyDescent="0.25">
      <c r="V897" s="479"/>
    </row>
    <row r="898" spans="22:22" ht="15.75" customHeight="1" x14ac:dyDescent="0.25">
      <c r="V898" s="479"/>
    </row>
    <row r="899" spans="22:22" ht="15.75" customHeight="1" x14ac:dyDescent="0.25">
      <c r="V899" s="479"/>
    </row>
    <row r="900" spans="22:22" ht="15.75" customHeight="1" x14ac:dyDescent="0.25">
      <c r="V900" s="479"/>
    </row>
    <row r="901" spans="22:22" ht="15.75" customHeight="1" x14ac:dyDescent="0.25">
      <c r="V901" s="479"/>
    </row>
    <row r="902" spans="22:22" ht="15.75" customHeight="1" x14ac:dyDescent="0.25">
      <c r="V902" s="479"/>
    </row>
    <row r="903" spans="22:22" ht="15.75" customHeight="1" x14ac:dyDescent="0.25">
      <c r="V903" s="479"/>
    </row>
    <row r="904" spans="22:22" ht="15.75" customHeight="1" x14ac:dyDescent="0.25">
      <c r="V904" s="479"/>
    </row>
    <row r="905" spans="22:22" ht="15.75" customHeight="1" x14ac:dyDescent="0.25">
      <c r="V905" s="479"/>
    </row>
    <row r="906" spans="22:22" ht="15.75" customHeight="1" x14ac:dyDescent="0.25">
      <c r="V906" s="479"/>
    </row>
    <row r="907" spans="22:22" ht="15.75" customHeight="1" x14ac:dyDescent="0.25">
      <c r="V907" s="479"/>
    </row>
    <row r="908" spans="22:22" ht="15.75" customHeight="1" x14ac:dyDescent="0.25">
      <c r="V908" s="479"/>
    </row>
    <row r="909" spans="22:22" ht="15.75" customHeight="1" x14ac:dyDescent="0.25">
      <c r="V909" s="479"/>
    </row>
    <row r="910" spans="22:22" ht="15.75" customHeight="1" x14ac:dyDescent="0.25">
      <c r="V910" s="479"/>
    </row>
    <row r="911" spans="22:22" ht="15.75" customHeight="1" x14ac:dyDescent="0.25">
      <c r="V911" s="479"/>
    </row>
    <row r="912" spans="22:22" ht="15.75" customHeight="1" x14ac:dyDescent="0.25">
      <c r="V912" s="479"/>
    </row>
    <row r="913" spans="22:22" ht="15.75" customHeight="1" x14ac:dyDescent="0.25">
      <c r="V913" s="479"/>
    </row>
    <row r="914" spans="22:22" ht="15.75" customHeight="1" x14ac:dyDescent="0.25">
      <c r="V914" s="479"/>
    </row>
    <row r="915" spans="22:22" ht="15.75" customHeight="1" x14ac:dyDescent="0.25">
      <c r="V915" s="479"/>
    </row>
    <row r="916" spans="22:22" ht="15.75" customHeight="1" x14ac:dyDescent="0.25">
      <c r="V916" s="479"/>
    </row>
    <row r="917" spans="22:22" ht="15.75" customHeight="1" x14ac:dyDescent="0.25">
      <c r="V917" s="479"/>
    </row>
    <row r="918" spans="22:22" ht="15.75" customHeight="1" x14ac:dyDescent="0.25">
      <c r="V918" s="479"/>
    </row>
    <row r="919" spans="22:22" ht="15.75" customHeight="1" x14ac:dyDescent="0.25">
      <c r="V919" s="479"/>
    </row>
    <row r="920" spans="22:22" ht="15.75" customHeight="1" x14ac:dyDescent="0.25">
      <c r="V920" s="479"/>
    </row>
    <row r="921" spans="22:22" ht="15.75" customHeight="1" x14ac:dyDescent="0.25">
      <c r="V921" s="479"/>
    </row>
    <row r="922" spans="22:22" ht="15.75" customHeight="1" x14ac:dyDescent="0.25">
      <c r="V922" s="479"/>
    </row>
    <row r="923" spans="22:22" ht="15.75" customHeight="1" x14ac:dyDescent="0.25">
      <c r="V923" s="479"/>
    </row>
    <row r="924" spans="22:22" ht="15.75" customHeight="1" x14ac:dyDescent="0.25">
      <c r="V924" s="479"/>
    </row>
    <row r="925" spans="22:22" ht="15.75" customHeight="1" x14ac:dyDescent="0.25">
      <c r="V925" s="479"/>
    </row>
    <row r="926" spans="22:22" ht="15.75" customHeight="1" x14ac:dyDescent="0.25">
      <c r="V926" s="479"/>
    </row>
    <row r="927" spans="22:22" ht="15.75" customHeight="1" x14ac:dyDescent="0.25">
      <c r="V927" s="479"/>
    </row>
    <row r="928" spans="22:22" ht="15.75" customHeight="1" x14ac:dyDescent="0.25">
      <c r="V928" s="479"/>
    </row>
    <row r="929" spans="22:22" ht="15.75" customHeight="1" x14ac:dyDescent="0.25">
      <c r="V929" s="479"/>
    </row>
    <row r="930" spans="22:22" ht="15.75" customHeight="1" x14ac:dyDescent="0.25">
      <c r="V930" s="479"/>
    </row>
    <row r="931" spans="22:22" ht="15.75" customHeight="1" x14ac:dyDescent="0.25">
      <c r="V931" s="479"/>
    </row>
    <row r="932" spans="22:22" ht="15.75" customHeight="1" x14ac:dyDescent="0.25">
      <c r="V932" s="479"/>
    </row>
    <row r="933" spans="22:22" ht="15.75" customHeight="1" x14ac:dyDescent="0.25">
      <c r="V933" s="479"/>
    </row>
    <row r="934" spans="22:22" ht="15.75" customHeight="1" x14ac:dyDescent="0.25">
      <c r="V934" s="479"/>
    </row>
    <row r="935" spans="22:22" ht="15.75" customHeight="1" x14ac:dyDescent="0.25">
      <c r="V935" s="479"/>
    </row>
    <row r="936" spans="22:22" ht="15.75" customHeight="1" x14ac:dyDescent="0.25">
      <c r="V936" s="479"/>
    </row>
    <row r="937" spans="22:22" ht="15.75" customHeight="1" x14ac:dyDescent="0.25">
      <c r="V937" s="479"/>
    </row>
    <row r="938" spans="22:22" ht="15.75" customHeight="1" x14ac:dyDescent="0.25">
      <c r="V938" s="479"/>
    </row>
    <row r="939" spans="22:22" ht="15.75" customHeight="1" x14ac:dyDescent="0.25">
      <c r="V939" s="479"/>
    </row>
    <row r="940" spans="22:22" ht="15.75" customHeight="1" x14ac:dyDescent="0.25">
      <c r="V940" s="479"/>
    </row>
    <row r="941" spans="22:22" ht="15.75" customHeight="1" x14ac:dyDescent="0.25">
      <c r="V941" s="479"/>
    </row>
    <row r="942" spans="22:22" ht="15.75" customHeight="1" x14ac:dyDescent="0.25">
      <c r="V942" s="479"/>
    </row>
    <row r="943" spans="22:22" ht="15.75" customHeight="1" x14ac:dyDescent="0.25">
      <c r="V943" s="479"/>
    </row>
    <row r="944" spans="22:22" ht="15.75" customHeight="1" x14ac:dyDescent="0.25">
      <c r="V944" s="479"/>
    </row>
    <row r="945" spans="22:22" ht="15.75" customHeight="1" x14ac:dyDescent="0.25">
      <c r="V945" s="479"/>
    </row>
    <row r="946" spans="22:22" ht="15.75" customHeight="1" x14ac:dyDescent="0.25">
      <c r="V946" s="479"/>
    </row>
    <row r="947" spans="22:22" ht="15.75" customHeight="1" x14ac:dyDescent="0.25">
      <c r="V947" s="479"/>
    </row>
    <row r="948" spans="22:22" ht="15.75" customHeight="1" x14ac:dyDescent="0.25">
      <c r="V948" s="479"/>
    </row>
    <row r="949" spans="22:22" ht="15.75" customHeight="1" x14ac:dyDescent="0.25">
      <c r="V949" s="479"/>
    </row>
    <row r="950" spans="22:22" ht="15.75" customHeight="1" x14ac:dyDescent="0.25">
      <c r="V950" s="479"/>
    </row>
    <row r="951" spans="22:22" ht="15.75" customHeight="1" x14ac:dyDescent="0.25">
      <c r="V951" s="479"/>
    </row>
    <row r="952" spans="22:22" ht="15.75" customHeight="1" x14ac:dyDescent="0.25">
      <c r="V952" s="479"/>
    </row>
    <row r="953" spans="22:22" ht="15.75" customHeight="1" x14ac:dyDescent="0.25">
      <c r="V953" s="479"/>
    </row>
    <row r="954" spans="22:22" ht="15.75" customHeight="1" x14ac:dyDescent="0.25">
      <c r="V954" s="479"/>
    </row>
    <row r="955" spans="22:22" ht="15.75" customHeight="1" x14ac:dyDescent="0.25">
      <c r="V955" s="479"/>
    </row>
    <row r="956" spans="22:22" ht="15.75" customHeight="1" x14ac:dyDescent="0.25">
      <c r="V956" s="479"/>
    </row>
    <row r="957" spans="22:22" ht="15.75" customHeight="1" x14ac:dyDescent="0.25">
      <c r="V957" s="479"/>
    </row>
    <row r="958" spans="22:22" ht="15.75" customHeight="1" x14ac:dyDescent="0.25">
      <c r="V958" s="479"/>
    </row>
    <row r="959" spans="22:22" ht="15.75" customHeight="1" x14ac:dyDescent="0.25">
      <c r="V959" s="479"/>
    </row>
    <row r="960" spans="22:22" ht="15.75" customHeight="1" x14ac:dyDescent="0.25">
      <c r="V960" s="479"/>
    </row>
    <row r="961" spans="22:22" ht="15.75" customHeight="1" x14ac:dyDescent="0.25">
      <c r="V961" s="479"/>
    </row>
    <row r="962" spans="22:22" ht="15.75" customHeight="1" x14ac:dyDescent="0.25">
      <c r="V962" s="479"/>
    </row>
    <row r="963" spans="22:22" ht="15.75" customHeight="1" x14ac:dyDescent="0.25">
      <c r="V963" s="479"/>
    </row>
    <row r="964" spans="22:22" ht="15.75" customHeight="1" x14ac:dyDescent="0.25">
      <c r="V964" s="479"/>
    </row>
    <row r="965" spans="22:22" ht="15.75" customHeight="1" x14ac:dyDescent="0.25">
      <c r="V965" s="479"/>
    </row>
    <row r="966" spans="22:22" ht="15.75" customHeight="1" x14ac:dyDescent="0.25">
      <c r="V966" s="479"/>
    </row>
    <row r="967" spans="22:22" ht="15.75" customHeight="1" x14ac:dyDescent="0.25">
      <c r="V967" s="479"/>
    </row>
    <row r="968" spans="22:22" ht="15.75" customHeight="1" x14ac:dyDescent="0.25">
      <c r="V968" s="479"/>
    </row>
    <row r="969" spans="22:22" ht="15.75" customHeight="1" x14ac:dyDescent="0.25">
      <c r="V969" s="479"/>
    </row>
    <row r="970" spans="22:22" ht="15.75" customHeight="1" x14ac:dyDescent="0.25">
      <c r="V970" s="479"/>
    </row>
    <row r="971" spans="22:22" ht="15.75" customHeight="1" x14ac:dyDescent="0.25">
      <c r="V971" s="479"/>
    </row>
    <row r="972" spans="22:22" ht="15.75" customHeight="1" x14ac:dyDescent="0.25">
      <c r="V972" s="479"/>
    </row>
    <row r="973" spans="22:22" ht="15.75" customHeight="1" x14ac:dyDescent="0.25">
      <c r="V973" s="479"/>
    </row>
    <row r="974" spans="22:22" ht="15.75" customHeight="1" x14ac:dyDescent="0.25">
      <c r="V974" s="479"/>
    </row>
    <row r="975" spans="22:22" ht="15.75" customHeight="1" x14ac:dyDescent="0.25">
      <c r="V975" s="479"/>
    </row>
    <row r="976" spans="22:22" ht="15.75" customHeight="1" x14ac:dyDescent="0.25">
      <c r="V976" s="479"/>
    </row>
    <row r="977" spans="22:22" ht="15.75" customHeight="1" x14ac:dyDescent="0.25">
      <c r="V977" s="479"/>
    </row>
    <row r="978" spans="22:22" ht="15.75" customHeight="1" x14ac:dyDescent="0.25">
      <c r="V978" s="479"/>
    </row>
    <row r="979" spans="22:22" ht="15.75" customHeight="1" x14ac:dyDescent="0.25">
      <c r="V979" s="479"/>
    </row>
    <row r="980" spans="22:22" ht="15.75" customHeight="1" x14ac:dyDescent="0.25">
      <c r="V980" s="479"/>
    </row>
    <row r="981" spans="22:22" ht="15.75" customHeight="1" x14ac:dyDescent="0.25">
      <c r="V981" s="479"/>
    </row>
    <row r="982" spans="22:22" ht="15.75" customHeight="1" x14ac:dyDescent="0.25">
      <c r="V982" s="479"/>
    </row>
    <row r="983" spans="22:22" ht="15.75" customHeight="1" x14ac:dyDescent="0.25">
      <c r="V983" s="479"/>
    </row>
    <row r="984" spans="22:22" ht="15.75" customHeight="1" x14ac:dyDescent="0.25">
      <c r="V984" s="479"/>
    </row>
    <row r="985" spans="22:22" ht="15.75" customHeight="1" x14ac:dyDescent="0.25">
      <c r="V985" s="479"/>
    </row>
    <row r="986" spans="22:22" ht="15.75" customHeight="1" x14ac:dyDescent="0.25">
      <c r="V986" s="479"/>
    </row>
    <row r="987" spans="22:22" ht="15.75" customHeight="1" x14ac:dyDescent="0.25">
      <c r="V987" s="479"/>
    </row>
    <row r="988" spans="22:22" ht="15.75" customHeight="1" x14ac:dyDescent="0.25">
      <c r="V988" s="479"/>
    </row>
    <row r="989" spans="22:22" ht="15.75" customHeight="1" x14ac:dyDescent="0.25">
      <c r="V989" s="479"/>
    </row>
    <row r="990" spans="22:22" ht="15.75" customHeight="1" x14ac:dyDescent="0.25">
      <c r="V990" s="479"/>
    </row>
    <row r="991" spans="22:22" ht="15.75" customHeight="1" x14ac:dyDescent="0.25">
      <c r="V991" s="479"/>
    </row>
    <row r="992" spans="22:22" ht="15.75" customHeight="1" x14ac:dyDescent="0.25">
      <c r="V992" s="479"/>
    </row>
    <row r="993" spans="22:22" ht="15.75" customHeight="1" x14ac:dyDescent="0.25">
      <c r="V993" s="479"/>
    </row>
    <row r="994" spans="22:22" ht="15.75" customHeight="1" x14ac:dyDescent="0.25">
      <c r="V994" s="479"/>
    </row>
    <row r="995" spans="22:22" ht="15.75" customHeight="1" x14ac:dyDescent="0.25">
      <c r="V995" s="479"/>
    </row>
    <row r="996" spans="22:22" ht="15.75" customHeight="1" x14ac:dyDescent="0.25">
      <c r="V996" s="479"/>
    </row>
    <row r="997" spans="22:22" ht="15.75" customHeight="1" x14ac:dyDescent="0.25">
      <c r="V997" s="479"/>
    </row>
    <row r="998" spans="22:22" ht="15.75" customHeight="1" x14ac:dyDescent="0.25">
      <c r="V998" s="479"/>
    </row>
    <row r="999" spans="22:22" ht="15.75" customHeight="1" x14ac:dyDescent="0.25">
      <c r="V999" s="479"/>
    </row>
    <row r="1000" spans="22:22" ht="15.75" customHeight="1" x14ac:dyDescent="0.25">
      <c r="V1000" s="479"/>
    </row>
  </sheetData>
  <mergeCells count="4">
    <mergeCell ref="A1:J1"/>
    <mergeCell ref="K1:W1"/>
    <mergeCell ref="X1:Y1"/>
    <mergeCell ref="Z1:AB1"/>
  </mergeCells>
  <conditionalFormatting sqref="Z3:Z6">
    <cfRule type="containsText" dxfId="11" priority="1" operator="containsText" text="NO">
      <formula>NOT(ISERROR(SEARCH(("NO"),(Z3))))</formula>
    </cfRule>
    <cfRule type="containsText" dxfId="10" priority="2" operator="containsText" text="SI">
      <formula>NOT(ISERROR(SEARCH(("SI"),(Z3))))</formula>
    </cfRule>
    <cfRule type="containsText" dxfId="9" priority="3" operator="containsText" text="Medición inadecuada">
      <formula>NOT(ISERROR(SEARCH(("Medición inadecuada"),(Z3))))</formula>
    </cfRule>
  </conditionalFormatting>
  <hyperlinks>
    <hyperlink ref="W3" r:id="rId1" xr:uid="{00000000-0004-0000-0F00-000000000000}"/>
    <hyperlink ref="W4" r:id="rId2" xr:uid="{00000000-0004-0000-0F00-000001000000}"/>
    <hyperlink ref="W5" r:id="rId3" xr:uid="{00000000-0004-0000-0F00-000002000000}"/>
    <hyperlink ref="W6" r:id="rId4" xr:uid="{00000000-0004-0000-0F00-000003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F00-000000000000}">
          <x14:formula1>
            <xm:f>Listados!$D$2:$D$5</xm:f>
          </x14:formula1>
          <xm:sqref>E3:E6</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F00-000001000000}">
          <x14:formula1>
            <xm:f>Listados!$F$2:$F$5</xm:f>
          </x14:formula1>
          <xm:sqref>Z3:Z6</xm:sqref>
        </x14:dataValidation>
        <x14:dataValidation type="list" allowBlank="1" showErrorMessage="1" xr:uid="{00000000-0002-0000-0F00-000002000000}">
          <x14:formula1>
            <xm:f>Listados!$A$2:$A$18</xm:f>
          </x14:formula1>
          <xm:sqref>A4:A6</xm:sqref>
        </x14:dataValidation>
        <x14:dataValidation type="list" allowBlank="1" showErrorMessage="1" xr:uid="{00000000-0002-0000-0F00-000003000000}">
          <x14:formula1>
            <xm:f>Listados!$B$2:$B$30</xm:f>
          </x14:formula1>
          <xm:sqref>B4:B6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000"/>
  <sheetViews>
    <sheetView workbookViewId="0">
      <pane ySplit="1" topLeftCell="A2" activePane="bottomLeft" state="frozen"/>
      <selection pane="bottomLeft" activeCell="B3" sqref="B3"/>
    </sheetView>
  </sheetViews>
  <sheetFormatPr baseColWidth="10" defaultColWidth="10.08984375" defaultRowHeight="15" customHeight="1" x14ac:dyDescent="0.25"/>
  <cols>
    <col min="1" max="1" width="13.08984375" customWidth="1"/>
    <col min="2" max="2" width="13.453125" customWidth="1"/>
    <col min="3" max="3" width="19.36328125" customWidth="1"/>
    <col min="4" max="4" width="27.453125" customWidth="1"/>
    <col min="5" max="5" width="12.08984375" customWidth="1"/>
    <col min="6" max="6" width="33.81640625" customWidth="1"/>
    <col min="7" max="8" width="9" customWidth="1"/>
    <col min="9" max="9" width="14.453125" customWidth="1"/>
    <col min="10" max="10" width="19" customWidth="1"/>
    <col min="11" max="11" width="4.453125" customWidth="1"/>
    <col min="12" max="12" width="4.6328125" customWidth="1"/>
    <col min="13" max="13" width="6.08984375" customWidth="1"/>
    <col min="14" max="14" width="5" customWidth="1"/>
    <col min="15" max="15" width="4.90625" customWidth="1"/>
    <col min="16" max="16" width="7.36328125" customWidth="1"/>
    <col min="17" max="17" width="4.36328125" customWidth="1"/>
    <col min="18" max="18" width="4.6328125" customWidth="1"/>
    <col min="19" max="19" width="4.54296875" customWidth="1"/>
    <col min="20" max="20" width="5.453125" customWidth="1"/>
    <col min="21" max="21" width="4.90625" customWidth="1"/>
    <col min="22" max="22" width="5" customWidth="1"/>
    <col min="23" max="23" width="21.453125" customWidth="1"/>
    <col min="24" max="24" width="7.1796875" customWidth="1"/>
    <col min="25" max="25" width="52.54296875" customWidth="1"/>
    <col min="26" max="26" width="9" customWidth="1"/>
    <col min="27" max="27" width="8.36328125" customWidth="1"/>
    <col min="28" max="28" width="47.90625" customWidth="1"/>
  </cols>
  <sheetData>
    <row r="1" spans="1:30"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4" t="s">
        <v>109</v>
      </c>
      <c r="Y1" s="570"/>
      <c r="Z1" s="575" t="s">
        <v>110</v>
      </c>
      <c r="AA1" s="576"/>
      <c r="AB1" s="577"/>
      <c r="AC1" s="34"/>
      <c r="AD1" s="221"/>
    </row>
    <row r="2" spans="1:30" ht="52.5" customHeight="1" x14ac:dyDescent="0.25">
      <c r="A2" s="36" t="s">
        <v>76</v>
      </c>
      <c r="B2" s="36" t="s">
        <v>493</v>
      </c>
      <c r="C2" s="36" t="s">
        <v>112</v>
      </c>
      <c r="D2" s="36" t="s">
        <v>113</v>
      </c>
      <c r="E2" s="36" t="s">
        <v>114</v>
      </c>
      <c r="F2" s="36" t="s">
        <v>115</v>
      </c>
      <c r="G2" s="36" t="s">
        <v>116</v>
      </c>
      <c r="H2" s="36" t="s">
        <v>117</v>
      </c>
      <c r="I2" s="36" t="s">
        <v>118</v>
      </c>
      <c r="J2" s="36" t="s">
        <v>119</v>
      </c>
      <c r="K2" s="244" t="s">
        <v>120</v>
      </c>
      <c r="L2" s="244" t="s">
        <v>121</v>
      </c>
      <c r="M2" s="244" t="s">
        <v>122</v>
      </c>
      <c r="N2" s="244" t="s">
        <v>123</v>
      </c>
      <c r="O2" s="244" t="s">
        <v>124</v>
      </c>
      <c r="P2" s="244" t="s">
        <v>125</v>
      </c>
      <c r="Q2" s="244" t="s">
        <v>126</v>
      </c>
      <c r="R2" s="244" t="s">
        <v>127</v>
      </c>
      <c r="S2" s="244" t="s">
        <v>128</v>
      </c>
      <c r="T2" s="244" t="s">
        <v>129</v>
      </c>
      <c r="U2" s="244" t="s">
        <v>130</v>
      </c>
      <c r="V2" s="244" t="s">
        <v>131</v>
      </c>
      <c r="W2" s="265" t="s">
        <v>132</v>
      </c>
      <c r="X2" s="266" t="s">
        <v>134</v>
      </c>
      <c r="Y2" s="247" t="s">
        <v>902</v>
      </c>
      <c r="Z2" s="455" t="s">
        <v>133</v>
      </c>
      <c r="AA2" s="455" t="s">
        <v>134</v>
      </c>
      <c r="AB2" s="456" t="s">
        <v>135</v>
      </c>
    </row>
    <row r="3" spans="1:30" ht="399.75" customHeight="1" x14ac:dyDescent="0.25">
      <c r="A3" s="57" t="s">
        <v>17</v>
      </c>
      <c r="B3" s="57" t="s">
        <v>35</v>
      </c>
      <c r="C3" s="96" t="s">
        <v>482</v>
      </c>
      <c r="D3" s="62" t="s">
        <v>237</v>
      </c>
      <c r="E3" s="60" t="s">
        <v>14</v>
      </c>
      <c r="F3" s="62" t="s">
        <v>903</v>
      </c>
      <c r="G3" s="58" t="s">
        <v>139</v>
      </c>
      <c r="H3" s="96" t="s">
        <v>239</v>
      </c>
      <c r="I3" s="75" t="s">
        <v>240</v>
      </c>
      <c r="J3" s="480" t="s">
        <v>241</v>
      </c>
      <c r="K3" s="481">
        <v>0.92</v>
      </c>
      <c r="L3" s="482">
        <v>1</v>
      </c>
      <c r="M3" s="482">
        <v>0.96</v>
      </c>
      <c r="N3" s="482">
        <v>0.97</v>
      </c>
      <c r="O3" s="482">
        <v>0.88</v>
      </c>
      <c r="P3" s="482">
        <v>0.82</v>
      </c>
      <c r="Q3" s="482">
        <v>0.85</v>
      </c>
      <c r="R3" s="483">
        <v>0.99</v>
      </c>
      <c r="S3" s="483">
        <v>1</v>
      </c>
      <c r="T3" s="482">
        <v>1</v>
      </c>
      <c r="U3" s="482">
        <v>0.97</v>
      </c>
      <c r="V3" s="484">
        <v>0.9</v>
      </c>
      <c r="W3" s="263" t="s">
        <v>904</v>
      </c>
      <c r="X3" s="415">
        <v>45793</v>
      </c>
      <c r="Y3" s="48" t="s">
        <v>905</v>
      </c>
      <c r="Z3" s="258" t="s">
        <v>10</v>
      </c>
      <c r="AA3" s="259"/>
      <c r="AB3" s="48"/>
    </row>
    <row r="4" spans="1:30" ht="138" customHeight="1" x14ac:dyDescent="0.25">
      <c r="A4" s="57" t="s">
        <v>17</v>
      </c>
      <c r="B4" s="57" t="s">
        <v>35</v>
      </c>
      <c r="C4" s="96" t="s">
        <v>550</v>
      </c>
      <c r="D4" s="62" t="s">
        <v>245</v>
      </c>
      <c r="E4" s="60" t="s">
        <v>14</v>
      </c>
      <c r="F4" s="62" t="s">
        <v>903</v>
      </c>
      <c r="G4" s="58" t="s">
        <v>139</v>
      </c>
      <c r="H4" s="96" t="s">
        <v>239</v>
      </c>
      <c r="I4" s="75" t="s">
        <v>240</v>
      </c>
      <c r="J4" s="480" t="s">
        <v>249</v>
      </c>
      <c r="K4" s="485">
        <v>0.68</v>
      </c>
      <c r="L4" s="486">
        <v>0.76</v>
      </c>
      <c r="M4" s="486">
        <v>0.77</v>
      </c>
      <c r="N4" s="486">
        <v>0.69</v>
      </c>
      <c r="O4" s="486">
        <v>0.84</v>
      </c>
      <c r="P4" s="486">
        <v>0.91</v>
      </c>
      <c r="Q4" s="486">
        <v>0.93</v>
      </c>
      <c r="R4" s="487">
        <v>0.74</v>
      </c>
      <c r="S4" s="488">
        <v>0.75</v>
      </c>
      <c r="T4" s="487">
        <v>0.74</v>
      </c>
      <c r="U4" s="487">
        <v>0.74</v>
      </c>
      <c r="V4" s="489">
        <v>0.66</v>
      </c>
      <c r="W4" s="263" t="s">
        <v>906</v>
      </c>
      <c r="X4" s="317">
        <v>45791</v>
      </c>
      <c r="Y4" s="59" t="s">
        <v>907</v>
      </c>
      <c r="Z4" s="258" t="s">
        <v>16</v>
      </c>
      <c r="AA4" s="259">
        <v>46044</v>
      </c>
      <c r="AB4" s="48" t="s">
        <v>908</v>
      </c>
    </row>
    <row r="5" spans="1:30" ht="132" customHeight="1" x14ac:dyDescent="0.25">
      <c r="A5" s="57" t="s">
        <v>17</v>
      </c>
      <c r="B5" s="57" t="s">
        <v>35</v>
      </c>
      <c r="C5" s="96" t="s">
        <v>546</v>
      </c>
      <c r="D5" s="62" t="s">
        <v>909</v>
      </c>
      <c r="E5" s="60" t="s">
        <v>14</v>
      </c>
      <c r="F5" s="62" t="s">
        <v>903</v>
      </c>
      <c r="G5" s="58" t="s">
        <v>139</v>
      </c>
      <c r="H5" s="96" t="s">
        <v>239</v>
      </c>
      <c r="I5" s="75" t="s">
        <v>240</v>
      </c>
      <c r="J5" s="480" t="s">
        <v>910</v>
      </c>
      <c r="K5" s="490">
        <v>1</v>
      </c>
      <c r="L5" s="491">
        <v>0.79</v>
      </c>
      <c r="M5" s="491">
        <v>0.94</v>
      </c>
      <c r="N5" s="491">
        <v>0.82</v>
      </c>
      <c r="O5" s="491">
        <v>1</v>
      </c>
      <c r="P5" s="491">
        <v>0.89</v>
      </c>
      <c r="Q5" s="491">
        <v>0.85</v>
      </c>
      <c r="R5" s="488">
        <v>0.64</v>
      </c>
      <c r="S5" s="488">
        <v>0.79</v>
      </c>
      <c r="T5" s="488">
        <v>0.84</v>
      </c>
      <c r="U5" s="488">
        <v>0.83</v>
      </c>
      <c r="V5" s="492">
        <v>0.5</v>
      </c>
      <c r="W5" s="263" t="s">
        <v>906</v>
      </c>
      <c r="X5" s="317">
        <v>45791</v>
      </c>
      <c r="Y5" s="59" t="s">
        <v>911</v>
      </c>
      <c r="Z5" s="258" t="s">
        <v>16</v>
      </c>
      <c r="AA5" s="259">
        <v>46044</v>
      </c>
      <c r="AB5" s="48" t="s">
        <v>912</v>
      </c>
    </row>
    <row r="6" spans="1:30" ht="87" customHeight="1" x14ac:dyDescent="0.25">
      <c r="A6" s="493" t="s">
        <v>17</v>
      </c>
      <c r="B6" s="494" t="s">
        <v>38</v>
      </c>
      <c r="C6" s="493" t="s">
        <v>913</v>
      </c>
      <c r="D6" s="495" t="s">
        <v>914</v>
      </c>
      <c r="E6" s="302" t="s">
        <v>14</v>
      </c>
      <c r="F6" s="496" t="s">
        <v>915</v>
      </c>
      <c r="G6" s="302" t="s">
        <v>139</v>
      </c>
      <c r="H6" s="493" t="s">
        <v>916</v>
      </c>
      <c r="I6" s="497" t="s">
        <v>917</v>
      </c>
      <c r="J6" s="498" t="s">
        <v>918</v>
      </c>
      <c r="K6" s="499"/>
      <c r="L6" s="499"/>
      <c r="M6" s="499"/>
      <c r="N6" s="499"/>
      <c r="O6" s="499"/>
      <c r="P6" s="500">
        <v>0</v>
      </c>
      <c r="Q6" s="499"/>
      <c r="R6" s="499"/>
      <c r="S6" s="499"/>
      <c r="T6" s="499"/>
      <c r="U6" s="499"/>
      <c r="V6" s="501"/>
      <c r="W6" s="337" t="s">
        <v>919</v>
      </c>
      <c r="X6" s="317">
        <v>45884</v>
      </c>
      <c r="Y6" s="234" t="s">
        <v>920</v>
      </c>
      <c r="Z6" s="258" t="s">
        <v>22</v>
      </c>
      <c r="AA6" s="259">
        <v>46044</v>
      </c>
      <c r="AB6" s="62" t="s">
        <v>921</v>
      </c>
    </row>
    <row r="7" spans="1:30" ht="228.75" customHeight="1" x14ac:dyDescent="0.25">
      <c r="A7" s="493" t="s">
        <v>17</v>
      </c>
      <c r="B7" s="494" t="s">
        <v>38</v>
      </c>
      <c r="C7" s="493" t="s">
        <v>922</v>
      </c>
      <c r="D7" s="495" t="s">
        <v>923</v>
      </c>
      <c r="E7" s="302" t="s">
        <v>14</v>
      </c>
      <c r="F7" s="495" t="s">
        <v>924</v>
      </c>
      <c r="G7" s="302" t="s">
        <v>139</v>
      </c>
      <c r="H7" s="493" t="s">
        <v>925</v>
      </c>
      <c r="I7" s="497" t="s">
        <v>917</v>
      </c>
      <c r="J7" s="498" t="s">
        <v>926</v>
      </c>
      <c r="K7" s="502">
        <v>0.20499999999999999</v>
      </c>
      <c r="L7" s="502">
        <v>0.28299999999999997</v>
      </c>
      <c r="M7" s="502">
        <v>1.2110000000000001</v>
      </c>
      <c r="N7" s="502">
        <v>0.74299999999999999</v>
      </c>
      <c r="O7" s="502">
        <v>0.84799999999999998</v>
      </c>
      <c r="P7" s="503">
        <v>0.91400000000000003</v>
      </c>
      <c r="Q7" s="332">
        <v>0.72799999999999998</v>
      </c>
      <c r="R7" s="504">
        <v>0.97599999999999998</v>
      </c>
      <c r="S7" s="332">
        <v>0.97599999999999998</v>
      </c>
      <c r="T7" s="505">
        <v>1.2</v>
      </c>
      <c r="U7" s="505">
        <v>1.079</v>
      </c>
      <c r="V7" s="506">
        <v>0.27400000000000002</v>
      </c>
      <c r="W7" s="263" t="s">
        <v>927</v>
      </c>
      <c r="X7" s="317">
        <v>45884</v>
      </c>
      <c r="Y7" s="234" t="s">
        <v>928</v>
      </c>
      <c r="Z7" s="258" t="s">
        <v>27</v>
      </c>
      <c r="AA7" s="259">
        <v>46044</v>
      </c>
      <c r="AB7" s="62" t="s">
        <v>929</v>
      </c>
    </row>
    <row r="8" spans="1:30" ht="123" customHeight="1" x14ac:dyDescent="0.25">
      <c r="A8" s="493" t="s">
        <v>17</v>
      </c>
      <c r="B8" s="494" t="s">
        <v>38</v>
      </c>
      <c r="C8" s="493" t="s">
        <v>930</v>
      </c>
      <c r="D8" s="495" t="s">
        <v>931</v>
      </c>
      <c r="E8" s="302" t="s">
        <v>14</v>
      </c>
      <c r="F8" s="495" t="s">
        <v>932</v>
      </c>
      <c r="G8" s="302" t="s">
        <v>139</v>
      </c>
      <c r="H8" s="493" t="s">
        <v>229</v>
      </c>
      <c r="I8" s="497" t="s">
        <v>917</v>
      </c>
      <c r="J8" s="507" t="s">
        <v>933</v>
      </c>
      <c r="K8" s="499"/>
      <c r="L8" s="499"/>
      <c r="M8" s="499"/>
      <c r="N8" s="499"/>
      <c r="O8" s="499"/>
      <c r="P8" s="500">
        <v>0.77</v>
      </c>
      <c r="Q8" s="499"/>
      <c r="R8" s="499"/>
      <c r="S8" s="499"/>
      <c r="T8" s="499"/>
      <c r="U8" s="499"/>
      <c r="V8" s="501"/>
      <c r="W8" s="263" t="s">
        <v>934</v>
      </c>
      <c r="X8" s="317">
        <v>45884</v>
      </c>
      <c r="Y8" s="59" t="s">
        <v>935</v>
      </c>
      <c r="Z8" s="258" t="s">
        <v>22</v>
      </c>
      <c r="AA8" s="259">
        <v>46044</v>
      </c>
      <c r="AB8" s="62" t="s">
        <v>936</v>
      </c>
    </row>
    <row r="9" spans="1:30" ht="127.5" customHeight="1" x14ac:dyDescent="0.25">
      <c r="A9" s="493" t="s">
        <v>17</v>
      </c>
      <c r="B9" s="494" t="s">
        <v>38</v>
      </c>
      <c r="C9" s="493" t="s">
        <v>937</v>
      </c>
      <c r="D9" s="495" t="s">
        <v>938</v>
      </c>
      <c r="E9" s="302" t="s">
        <v>14</v>
      </c>
      <c r="F9" s="495" t="s">
        <v>939</v>
      </c>
      <c r="G9" s="302" t="s">
        <v>139</v>
      </c>
      <c r="H9" s="493" t="s">
        <v>156</v>
      </c>
      <c r="I9" s="497" t="s">
        <v>940</v>
      </c>
      <c r="J9" s="508" t="s">
        <v>926</v>
      </c>
      <c r="K9" s="499"/>
      <c r="L9" s="499"/>
      <c r="M9" s="499"/>
      <c r="N9" s="499"/>
      <c r="O9" s="499"/>
      <c r="P9" s="509">
        <v>0.91439999999999999</v>
      </c>
      <c r="Q9" s="499"/>
      <c r="R9" s="499"/>
      <c r="S9" s="499"/>
      <c r="T9" s="499"/>
      <c r="U9" s="499"/>
      <c r="V9" s="140">
        <v>0.76790000000000003</v>
      </c>
      <c r="W9" s="263" t="s">
        <v>941</v>
      </c>
      <c r="X9" s="317">
        <v>45884</v>
      </c>
      <c r="Y9" s="59" t="s">
        <v>942</v>
      </c>
      <c r="Z9" s="258" t="s">
        <v>10</v>
      </c>
      <c r="AA9" s="259">
        <v>46044</v>
      </c>
      <c r="AB9" s="62" t="s">
        <v>943</v>
      </c>
    </row>
    <row r="10" spans="1:30" ht="11.25" customHeight="1" x14ac:dyDescent="0.25">
      <c r="A10" s="153">
        <f>COUNTA(A3:A9)</f>
        <v>7</v>
      </c>
      <c r="B10" s="154"/>
      <c r="C10" s="155"/>
      <c r="D10" s="156"/>
      <c r="E10" s="153"/>
      <c r="F10" s="156"/>
      <c r="G10" s="153"/>
      <c r="H10" s="153"/>
      <c r="I10" s="155"/>
      <c r="J10" s="153"/>
      <c r="K10" s="153"/>
      <c r="L10" s="153"/>
      <c r="M10" s="153"/>
      <c r="N10" s="153"/>
      <c r="O10" s="153"/>
      <c r="P10" s="153"/>
      <c r="Q10" s="153"/>
      <c r="R10" s="153"/>
      <c r="S10" s="153"/>
      <c r="T10" s="153"/>
      <c r="U10" s="153"/>
      <c r="V10" s="153"/>
      <c r="W10" s="153"/>
      <c r="X10" s="153"/>
      <c r="Y10" s="153"/>
      <c r="Z10" s="153"/>
      <c r="AA10" s="153"/>
    </row>
    <row r="11" spans="1:30"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3"/>
      <c r="V11" s="153"/>
      <c r="W11" s="153"/>
      <c r="X11" s="153"/>
      <c r="Y11" s="153"/>
      <c r="Z11" s="153"/>
      <c r="AA11" s="153"/>
    </row>
    <row r="12" spans="1:30" ht="11.25" customHeight="1" x14ac:dyDescent="0.25">
      <c r="A12" s="153"/>
      <c r="B12" s="154"/>
      <c r="C12" s="155"/>
      <c r="D12" s="156"/>
      <c r="E12" s="153"/>
      <c r="G12" s="153"/>
      <c r="H12" s="153"/>
      <c r="I12" s="155"/>
      <c r="J12" s="153"/>
      <c r="K12" s="153"/>
      <c r="L12" s="153"/>
      <c r="M12" s="153"/>
      <c r="N12" s="153"/>
      <c r="O12" s="153"/>
      <c r="P12" s="153"/>
      <c r="Q12" s="153"/>
      <c r="R12" s="153"/>
      <c r="S12" s="153"/>
      <c r="T12" s="153"/>
      <c r="U12" s="153"/>
      <c r="V12" s="153"/>
      <c r="W12" s="153"/>
      <c r="X12" s="153"/>
      <c r="Y12" s="153"/>
      <c r="Z12" s="153"/>
      <c r="AA12" s="153"/>
    </row>
    <row r="13" spans="1:30" ht="11.25" customHeight="1" x14ac:dyDescent="0.25">
      <c r="A13" s="153"/>
      <c r="B13" s="154"/>
      <c r="C13" s="155"/>
      <c r="D13" s="156"/>
      <c r="E13" s="153"/>
      <c r="G13" s="153"/>
      <c r="H13" s="153"/>
      <c r="I13" s="155"/>
      <c r="J13" s="153"/>
      <c r="K13" s="153"/>
      <c r="L13" s="153"/>
      <c r="M13" s="153"/>
      <c r="N13" s="153"/>
      <c r="O13" s="153"/>
      <c r="P13" s="153"/>
      <c r="Q13" s="153"/>
      <c r="R13" s="153"/>
      <c r="S13" s="153"/>
      <c r="T13" s="153"/>
      <c r="U13" s="153"/>
      <c r="V13" s="153"/>
      <c r="W13" s="153"/>
      <c r="X13" s="153"/>
      <c r="Y13" s="153"/>
      <c r="Z13" s="153"/>
      <c r="AA13" s="153"/>
    </row>
    <row r="14" spans="1:30" ht="11.25" customHeight="1" x14ac:dyDescent="0.25">
      <c r="A14" s="153"/>
      <c r="B14" s="154"/>
      <c r="C14" s="155"/>
      <c r="D14" s="156"/>
      <c r="E14" s="153"/>
      <c r="G14" s="153"/>
      <c r="H14" s="153"/>
      <c r="I14" s="155"/>
      <c r="J14" s="153"/>
      <c r="K14" s="153"/>
      <c r="L14" s="153"/>
      <c r="M14" s="153"/>
      <c r="N14" s="153"/>
      <c r="O14" s="153"/>
      <c r="P14" s="153"/>
      <c r="Q14" s="153"/>
      <c r="R14" s="153"/>
      <c r="S14" s="153"/>
      <c r="T14" s="153"/>
      <c r="U14" s="153"/>
      <c r="V14" s="153"/>
      <c r="W14" s="153"/>
      <c r="X14" s="153"/>
      <c r="Y14" s="153"/>
      <c r="Z14" s="153"/>
      <c r="AA14" s="153"/>
    </row>
    <row r="15" spans="1:30"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3"/>
      <c r="V15" s="153"/>
      <c r="W15" s="153"/>
      <c r="X15" s="153"/>
      <c r="Y15" s="153"/>
      <c r="Z15" s="153"/>
      <c r="AA15" s="153"/>
    </row>
    <row r="16" spans="1:30"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3"/>
      <c r="V16" s="153"/>
      <c r="W16" s="153"/>
      <c r="X16" s="153"/>
      <c r="Y16" s="153"/>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3"/>
      <c r="V17" s="153"/>
      <c r="W17" s="153"/>
      <c r="X17" s="153"/>
      <c r="Y17" s="153"/>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3"/>
      <c r="V18" s="153"/>
      <c r="W18" s="153"/>
      <c r="X18" s="153"/>
      <c r="Y18" s="153"/>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3"/>
      <c r="V19" s="153"/>
      <c r="W19" s="153"/>
      <c r="X19" s="153"/>
      <c r="Y19" s="153"/>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3"/>
      <c r="V20" s="153"/>
      <c r="W20" s="153"/>
      <c r="X20" s="153"/>
      <c r="Y20" s="153"/>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3"/>
      <c r="V21" s="153"/>
      <c r="W21" s="153"/>
      <c r="X21" s="153"/>
      <c r="Y21" s="153"/>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3"/>
      <c r="V22" s="153"/>
      <c r="W22" s="153"/>
      <c r="X22" s="153"/>
      <c r="Y22" s="153"/>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3"/>
      <c r="V23" s="153"/>
      <c r="W23" s="153"/>
      <c r="X23" s="153"/>
      <c r="Y23" s="153"/>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3"/>
      <c r="V24" s="153"/>
      <c r="W24" s="153"/>
      <c r="X24" s="153"/>
      <c r="Y24" s="153"/>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3"/>
      <c r="V25" s="153"/>
      <c r="W25" s="153"/>
      <c r="X25" s="153"/>
      <c r="Y25" s="153"/>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3"/>
      <c r="V26" s="153"/>
      <c r="W26" s="153"/>
      <c r="X26" s="153"/>
      <c r="Y26" s="153"/>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3"/>
      <c r="V27" s="153"/>
      <c r="W27" s="153"/>
      <c r="X27" s="153"/>
      <c r="Y27" s="153"/>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3"/>
      <c r="V28" s="153"/>
      <c r="W28" s="153"/>
      <c r="X28" s="153"/>
      <c r="Y28" s="153"/>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3"/>
      <c r="V29" s="153"/>
      <c r="W29" s="153"/>
      <c r="X29" s="153"/>
      <c r="Y29" s="153"/>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3"/>
      <c r="V30" s="153"/>
      <c r="W30" s="153"/>
      <c r="X30" s="153"/>
      <c r="Y30" s="153"/>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3"/>
      <c r="V31" s="153"/>
      <c r="W31" s="153"/>
      <c r="X31" s="153"/>
      <c r="Y31" s="153"/>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3"/>
      <c r="V32" s="153"/>
      <c r="W32" s="153"/>
      <c r="X32" s="153"/>
      <c r="Y32" s="153"/>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3"/>
      <c r="V33" s="153"/>
      <c r="W33" s="153"/>
      <c r="X33" s="153"/>
      <c r="Y33" s="153"/>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3"/>
      <c r="V34" s="153"/>
      <c r="W34" s="153"/>
      <c r="X34" s="153"/>
      <c r="Y34" s="153"/>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3"/>
      <c r="V35" s="153"/>
      <c r="W35" s="153"/>
      <c r="X35" s="153"/>
      <c r="Y35" s="153"/>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3"/>
      <c r="V36" s="153"/>
      <c r="W36" s="153"/>
      <c r="X36" s="153"/>
      <c r="Y36" s="153"/>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3"/>
      <c r="V37" s="153"/>
      <c r="W37" s="153"/>
      <c r="X37" s="153"/>
      <c r="Y37" s="153"/>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3"/>
      <c r="V38" s="153"/>
      <c r="W38" s="153"/>
      <c r="X38" s="153"/>
      <c r="Y38" s="153"/>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3"/>
      <c r="V39" s="153"/>
      <c r="W39" s="153"/>
      <c r="X39" s="153"/>
      <c r="Y39" s="153"/>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3"/>
      <c r="V40" s="153"/>
      <c r="W40" s="153"/>
      <c r="X40" s="153"/>
      <c r="Y40" s="153"/>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3"/>
      <c r="V41" s="153"/>
      <c r="W41" s="153"/>
      <c r="X41" s="153"/>
      <c r="Y41" s="153"/>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3"/>
      <c r="V42" s="153"/>
      <c r="W42" s="153"/>
      <c r="X42" s="153"/>
      <c r="Y42" s="153"/>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3"/>
      <c r="V43" s="153"/>
      <c r="W43" s="153"/>
      <c r="X43" s="153"/>
      <c r="Y43" s="153"/>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3"/>
      <c r="V44" s="153"/>
      <c r="W44" s="153"/>
      <c r="X44" s="153"/>
      <c r="Y44" s="153"/>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3"/>
      <c r="V45" s="153"/>
      <c r="W45" s="153"/>
      <c r="X45" s="153"/>
      <c r="Y45" s="153"/>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3"/>
      <c r="V46" s="153"/>
      <c r="W46" s="153"/>
      <c r="X46" s="153"/>
      <c r="Y46" s="153"/>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3"/>
      <c r="V47" s="153"/>
      <c r="W47" s="153"/>
      <c r="X47" s="153"/>
      <c r="Y47" s="153"/>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3"/>
      <c r="V48" s="153"/>
      <c r="W48" s="153"/>
      <c r="X48" s="153"/>
      <c r="Y48" s="153"/>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3"/>
      <c r="V49" s="153"/>
      <c r="W49" s="153"/>
      <c r="X49" s="153"/>
      <c r="Y49" s="153"/>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3"/>
      <c r="V50" s="153"/>
      <c r="W50" s="153"/>
      <c r="X50" s="153"/>
      <c r="Y50" s="153"/>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3"/>
      <c r="V51" s="153"/>
      <c r="W51" s="153"/>
      <c r="X51" s="153"/>
      <c r="Y51" s="153"/>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3"/>
      <c r="V52" s="153"/>
      <c r="W52" s="153"/>
      <c r="X52" s="153"/>
      <c r="Y52" s="153"/>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3"/>
      <c r="V53" s="153"/>
      <c r="W53" s="153"/>
      <c r="X53" s="153"/>
      <c r="Y53" s="153"/>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3"/>
      <c r="V54" s="153"/>
      <c r="W54" s="153"/>
      <c r="X54" s="153"/>
      <c r="Y54" s="153"/>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3"/>
      <c r="V55" s="153"/>
      <c r="W55" s="153"/>
      <c r="X55" s="153"/>
      <c r="Y55" s="153"/>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3"/>
      <c r="V56" s="153"/>
      <c r="W56" s="153"/>
      <c r="X56" s="153"/>
      <c r="Y56" s="153"/>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3"/>
      <c r="V57" s="153"/>
      <c r="W57" s="153"/>
      <c r="X57" s="153"/>
      <c r="Y57" s="153"/>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3"/>
      <c r="V58" s="153"/>
      <c r="W58" s="153"/>
      <c r="X58" s="153"/>
      <c r="Y58" s="153"/>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3"/>
      <c r="V59" s="153"/>
      <c r="W59" s="153"/>
      <c r="X59" s="153"/>
      <c r="Y59" s="153"/>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3"/>
      <c r="V60" s="153"/>
      <c r="W60" s="153"/>
      <c r="X60" s="153"/>
      <c r="Y60" s="153"/>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3"/>
      <c r="V61" s="153"/>
      <c r="W61" s="153"/>
      <c r="X61" s="153"/>
      <c r="Y61" s="153"/>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3"/>
      <c r="V62" s="153"/>
      <c r="W62" s="153"/>
      <c r="X62" s="153"/>
      <c r="Y62" s="153"/>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3"/>
      <c r="V63" s="153"/>
      <c r="W63" s="153"/>
      <c r="X63" s="153"/>
      <c r="Y63" s="153"/>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3"/>
      <c r="V64" s="153"/>
      <c r="W64" s="153"/>
      <c r="X64" s="153"/>
      <c r="Y64" s="153"/>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3"/>
      <c r="V65" s="153"/>
      <c r="W65" s="153"/>
      <c r="X65" s="153"/>
      <c r="Y65" s="153"/>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3"/>
      <c r="V66" s="153"/>
      <c r="W66" s="153"/>
      <c r="X66" s="153"/>
      <c r="Y66" s="153"/>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3"/>
      <c r="V67" s="153"/>
      <c r="W67" s="153"/>
      <c r="X67" s="153"/>
      <c r="Y67" s="153"/>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3"/>
      <c r="V68" s="153"/>
      <c r="W68" s="153"/>
      <c r="X68" s="153"/>
      <c r="Y68" s="153"/>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3"/>
      <c r="V69" s="153"/>
      <c r="W69" s="153"/>
      <c r="X69" s="153"/>
      <c r="Y69" s="153"/>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3"/>
      <c r="V70" s="153"/>
      <c r="W70" s="153"/>
      <c r="X70" s="153"/>
      <c r="Y70" s="153"/>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3"/>
      <c r="V71" s="153"/>
      <c r="W71" s="153"/>
      <c r="X71" s="153"/>
      <c r="Y71" s="153"/>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3"/>
      <c r="V72" s="153"/>
      <c r="W72" s="153"/>
      <c r="X72" s="153"/>
      <c r="Y72" s="153"/>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3"/>
      <c r="V73" s="153"/>
      <c r="W73" s="153"/>
      <c r="X73" s="153"/>
      <c r="Y73" s="153"/>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3"/>
      <c r="V74" s="153"/>
      <c r="W74" s="153"/>
      <c r="X74" s="153"/>
      <c r="Y74" s="153"/>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3"/>
      <c r="V75" s="153"/>
      <c r="W75" s="153"/>
      <c r="X75" s="153"/>
      <c r="Y75" s="153"/>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3"/>
      <c r="V76" s="153"/>
      <c r="W76" s="153"/>
      <c r="X76" s="153"/>
      <c r="Y76" s="153"/>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3"/>
      <c r="V77" s="153"/>
      <c r="W77" s="153"/>
      <c r="X77" s="153"/>
      <c r="Y77" s="153"/>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3"/>
      <c r="V78" s="153"/>
      <c r="W78" s="153"/>
      <c r="X78" s="153"/>
      <c r="Y78" s="153"/>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3"/>
      <c r="V79" s="153"/>
      <c r="W79" s="153"/>
      <c r="X79" s="153"/>
      <c r="Y79" s="153"/>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3"/>
      <c r="V80" s="153"/>
      <c r="W80" s="153"/>
      <c r="X80" s="153"/>
      <c r="Y80" s="153"/>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3"/>
      <c r="V81" s="153"/>
      <c r="W81" s="153"/>
      <c r="X81" s="153"/>
      <c r="Y81" s="153"/>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3"/>
      <c r="V82" s="153"/>
      <c r="W82" s="153"/>
      <c r="X82" s="153"/>
      <c r="Y82" s="153"/>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3"/>
      <c r="V83" s="153"/>
      <c r="W83" s="153"/>
      <c r="X83" s="153"/>
      <c r="Y83" s="153"/>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3"/>
      <c r="V84" s="153"/>
      <c r="W84" s="153"/>
      <c r="X84" s="153"/>
      <c r="Y84" s="153"/>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3"/>
      <c r="V85" s="153"/>
      <c r="W85" s="153"/>
      <c r="X85" s="153"/>
      <c r="Y85" s="153"/>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3"/>
      <c r="V86" s="153"/>
      <c r="W86" s="153"/>
      <c r="X86" s="153"/>
      <c r="Y86" s="153"/>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3"/>
      <c r="V87" s="153"/>
      <c r="W87" s="153"/>
      <c r="X87" s="153"/>
      <c r="Y87" s="153"/>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3"/>
      <c r="V88" s="153"/>
      <c r="W88" s="153"/>
      <c r="X88" s="153"/>
      <c r="Y88" s="153"/>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3"/>
      <c r="V89" s="153"/>
      <c r="W89" s="153"/>
      <c r="X89" s="153"/>
      <c r="Y89" s="153"/>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3"/>
      <c r="V90" s="153"/>
      <c r="W90" s="153"/>
      <c r="X90" s="153"/>
      <c r="Y90" s="153"/>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3"/>
      <c r="V91" s="153"/>
      <c r="W91" s="153"/>
      <c r="X91" s="153"/>
      <c r="Y91" s="153"/>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3"/>
      <c r="V92" s="153"/>
      <c r="W92" s="153"/>
      <c r="X92" s="153"/>
      <c r="Y92" s="153"/>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3"/>
      <c r="V93" s="153"/>
      <c r="W93" s="153"/>
      <c r="X93" s="153"/>
      <c r="Y93" s="153"/>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3"/>
      <c r="V94" s="153"/>
      <c r="W94" s="153"/>
      <c r="X94" s="153"/>
      <c r="Y94" s="153"/>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3"/>
      <c r="V95" s="153"/>
      <c r="W95" s="153"/>
      <c r="X95" s="153"/>
      <c r="Y95" s="153"/>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3"/>
      <c r="V96" s="153"/>
      <c r="W96" s="153"/>
      <c r="X96" s="153"/>
      <c r="Y96" s="153"/>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3"/>
      <c r="V97" s="153"/>
      <c r="W97" s="153"/>
      <c r="X97" s="153"/>
      <c r="Y97" s="153"/>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3"/>
      <c r="V98" s="153"/>
      <c r="W98" s="153"/>
      <c r="X98" s="153"/>
      <c r="Y98" s="153"/>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3"/>
      <c r="V99" s="153"/>
      <c r="W99" s="153"/>
      <c r="X99" s="153"/>
      <c r="Y99" s="153"/>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3"/>
      <c r="V100" s="153"/>
      <c r="W100" s="153"/>
      <c r="X100" s="153"/>
      <c r="Y100" s="153"/>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3"/>
      <c r="V101" s="153"/>
      <c r="W101" s="153"/>
      <c r="X101" s="153"/>
      <c r="Y101" s="153"/>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3"/>
      <c r="V102" s="153"/>
      <c r="W102" s="153"/>
      <c r="X102" s="153"/>
      <c r="Y102" s="153"/>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3"/>
      <c r="V103" s="153"/>
      <c r="W103" s="153"/>
      <c r="X103" s="153"/>
      <c r="Y103" s="153"/>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3"/>
      <c r="V104" s="153"/>
      <c r="W104" s="153"/>
      <c r="X104" s="153"/>
      <c r="Y104" s="153"/>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3"/>
      <c r="V105" s="153"/>
      <c r="W105" s="153"/>
      <c r="X105" s="153"/>
      <c r="Y105" s="153"/>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3"/>
      <c r="V106" s="153"/>
      <c r="W106" s="153"/>
      <c r="X106" s="153"/>
      <c r="Y106" s="153"/>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3"/>
      <c r="V107" s="153"/>
      <c r="W107" s="153"/>
      <c r="X107" s="153"/>
      <c r="Y107" s="153"/>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3"/>
      <c r="V108" s="153"/>
      <c r="W108" s="153"/>
      <c r="X108" s="153"/>
      <c r="Y108" s="153"/>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3"/>
      <c r="V109" s="153"/>
      <c r="W109" s="153"/>
      <c r="X109" s="153"/>
      <c r="Y109" s="153"/>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3"/>
      <c r="V110" s="153"/>
      <c r="W110" s="153"/>
      <c r="X110" s="153"/>
      <c r="Y110" s="153"/>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3"/>
      <c r="V111" s="153"/>
      <c r="W111" s="153"/>
      <c r="X111" s="153"/>
      <c r="Y111" s="153"/>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3"/>
      <c r="V112" s="153"/>
      <c r="W112" s="153"/>
      <c r="X112" s="153"/>
      <c r="Y112" s="153"/>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3"/>
      <c r="V113" s="153"/>
      <c r="W113" s="153"/>
      <c r="X113" s="153"/>
      <c r="Y113" s="153"/>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3"/>
      <c r="V114" s="153"/>
      <c r="W114" s="153"/>
      <c r="X114" s="153"/>
      <c r="Y114" s="153"/>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3"/>
      <c r="V115" s="153"/>
      <c r="W115" s="153"/>
      <c r="X115" s="153"/>
      <c r="Y115" s="153"/>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3"/>
      <c r="V116" s="153"/>
      <c r="W116" s="153"/>
      <c r="X116" s="153"/>
      <c r="Y116" s="153"/>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3"/>
      <c r="V117" s="153"/>
      <c r="W117" s="153"/>
      <c r="X117" s="153"/>
      <c r="Y117" s="153"/>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3"/>
      <c r="V118" s="153"/>
      <c r="W118" s="153"/>
      <c r="X118" s="153"/>
      <c r="Y118" s="153"/>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3"/>
      <c r="V119" s="153"/>
      <c r="W119" s="153"/>
      <c r="X119" s="153"/>
      <c r="Y119" s="153"/>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3"/>
      <c r="V120" s="153"/>
      <c r="W120" s="153"/>
      <c r="X120" s="153"/>
      <c r="Y120" s="153"/>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3"/>
      <c r="V121" s="153"/>
      <c r="W121" s="153"/>
      <c r="X121" s="153"/>
      <c r="Y121" s="153"/>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3"/>
      <c r="V122" s="153"/>
      <c r="W122" s="153"/>
      <c r="X122" s="153"/>
      <c r="Y122" s="153"/>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3"/>
      <c r="V123" s="153"/>
      <c r="W123" s="153"/>
      <c r="X123" s="153"/>
      <c r="Y123" s="153"/>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3"/>
      <c r="V124" s="153"/>
      <c r="W124" s="153"/>
      <c r="X124" s="153"/>
      <c r="Y124" s="153"/>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3"/>
      <c r="V125" s="153"/>
      <c r="W125" s="153"/>
      <c r="X125" s="153"/>
      <c r="Y125" s="153"/>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3"/>
      <c r="V126" s="153"/>
      <c r="W126" s="153"/>
      <c r="X126" s="153"/>
      <c r="Y126" s="153"/>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3"/>
      <c r="V127" s="153"/>
      <c r="W127" s="153"/>
      <c r="X127" s="153"/>
      <c r="Y127" s="153"/>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3"/>
      <c r="V128" s="153"/>
      <c r="W128" s="153"/>
      <c r="X128" s="153"/>
      <c r="Y128" s="153"/>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3"/>
      <c r="V129" s="153"/>
      <c r="W129" s="153"/>
      <c r="X129" s="153"/>
      <c r="Y129" s="153"/>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3"/>
      <c r="V130" s="153"/>
      <c r="W130" s="153"/>
      <c r="X130" s="153"/>
      <c r="Y130" s="153"/>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3"/>
      <c r="V131" s="153"/>
      <c r="W131" s="153"/>
      <c r="X131" s="153"/>
      <c r="Y131" s="153"/>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3"/>
      <c r="V132" s="153"/>
      <c r="W132" s="153"/>
      <c r="X132" s="153"/>
      <c r="Y132" s="153"/>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3"/>
      <c r="V133" s="153"/>
      <c r="W133" s="153"/>
      <c r="X133" s="153"/>
      <c r="Y133" s="153"/>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3"/>
      <c r="V134" s="153"/>
      <c r="W134" s="153"/>
      <c r="X134" s="153"/>
      <c r="Y134" s="153"/>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3"/>
      <c r="V135" s="153"/>
      <c r="W135" s="153"/>
      <c r="X135" s="153"/>
      <c r="Y135" s="153"/>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3"/>
      <c r="V136" s="153"/>
      <c r="W136" s="153"/>
      <c r="X136" s="153"/>
      <c r="Y136" s="153"/>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3"/>
      <c r="V137" s="153"/>
      <c r="W137" s="153"/>
      <c r="X137" s="153"/>
      <c r="Y137" s="153"/>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3"/>
      <c r="V138" s="153"/>
      <c r="W138" s="153"/>
      <c r="X138" s="153"/>
      <c r="Y138" s="153"/>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3"/>
      <c r="V139" s="153"/>
      <c r="W139" s="153"/>
      <c r="X139" s="153"/>
      <c r="Y139" s="153"/>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3"/>
      <c r="V140" s="153"/>
      <c r="W140" s="153"/>
      <c r="X140" s="153"/>
      <c r="Y140" s="153"/>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3"/>
      <c r="V141" s="153"/>
      <c r="W141" s="153"/>
      <c r="X141" s="153"/>
      <c r="Y141" s="153"/>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3"/>
      <c r="V142" s="153"/>
      <c r="W142" s="153"/>
      <c r="X142" s="153"/>
      <c r="Y142" s="153"/>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3"/>
      <c r="V143" s="153"/>
      <c r="W143" s="153"/>
      <c r="X143" s="153"/>
      <c r="Y143" s="153"/>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3"/>
      <c r="V144" s="153"/>
      <c r="W144" s="153"/>
      <c r="X144" s="153"/>
      <c r="Y144" s="153"/>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3"/>
      <c r="V145" s="153"/>
      <c r="W145" s="153"/>
      <c r="X145" s="153"/>
      <c r="Y145" s="153"/>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3"/>
      <c r="V146" s="153"/>
      <c r="W146" s="153"/>
      <c r="X146" s="153"/>
      <c r="Y146" s="153"/>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3"/>
      <c r="V147" s="153"/>
      <c r="W147" s="153"/>
      <c r="X147" s="153"/>
      <c r="Y147" s="153"/>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3"/>
      <c r="V148" s="153"/>
      <c r="W148" s="153"/>
      <c r="X148" s="153"/>
      <c r="Y148" s="153"/>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3"/>
      <c r="V149" s="153"/>
      <c r="W149" s="153"/>
      <c r="X149" s="153"/>
      <c r="Y149" s="153"/>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3"/>
      <c r="V150" s="153"/>
      <c r="W150" s="153"/>
      <c r="X150" s="153"/>
      <c r="Y150" s="153"/>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3"/>
      <c r="V151" s="153"/>
      <c r="W151" s="153"/>
      <c r="X151" s="153"/>
      <c r="Y151" s="153"/>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3"/>
      <c r="V152" s="153"/>
      <c r="W152" s="153"/>
      <c r="X152" s="153"/>
      <c r="Y152" s="153"/>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3"/>
      <c r="V153" s="153"/>
      <c r="W153" s="153"/>
      <c r="X153" s="153"/>
      <c r="Y153" s="153"/>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3"/>
      <c r="V154" s="153"/>
      <c r="W154" s="153"/>
      <c r="X154" s="153"/>
      <c r="Y154" s="153"/>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3"/>
      <c r="V155" s="153"/>
      <c r="W155" s="153"/>
      <c r="X155" s="153"/>
      <c r="Y155" s="153"/>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3"/>
      <c r="V156" s="153"/>
      <c r="W156" s="153"/>
      <c r="X156" s="153"/>
      <c r="Y156" s="153"/>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3"/>
      <c r="V157" s="153"/>
      <c r="W157" s="153"/>
      <c r="X157" s="153"/>
      <c r="Y157" s="153"/>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3"/>
      <c r="V158" s="153"/>
      <c r="W158" s="153"/>
      <c r="X158" s="153"/>
      <c r="Y158" s="153"/>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3"/>
      <c r="V159" s="153"/>
      <c r="W159" s="153"/>
      <c r="X159" s="153"/>
      <c r="Y159" s="153"/>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3"/>
      <c r="V160" s="153"/>
      <c r="W160" s="153"/>
      <c r="X160" s="153"/>
      <c r="Y160" s="153"/>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3"/>
      <c r="V161" s="153"/>
      <c r="W161" s="153"/>
      <c r="X161" s="153"/>
      <c r="Y161" s="153"/>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3"/>
      <c r="V162" s="153"/>
      <c r="W162" s="153"/>
      <c r="X162" s="153"/>
      <c r="Y162" s="153"/>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3"/>
      <c r="V163" s="153"/>
      <c r="W163" s="153"/>
      <c r="X163" s="153"/>
      <c r="Y163" s="153"/>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3"/>
      <c r="V164" s="153"/>
      <c r="W164" s="153"/>
      <c r="X164" s="153"/>
      <c r="Y164" s="153"/>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3"/>
      <c r="V165" s="153"/>
      <c r="W165" s="153"/>
      <c r="X165" s="153"/>
      <c r="Y165" s="153"/>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3"/>
      <c r="V166" s="153"/>
      <c r="W166" s="153"/>
      <c r="X166" s="153"/>
      <c r="Y166" s="153"/>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3"/>
      <c r="V167" s="153"/>
      <c r="W167" s="153"/>
      <c r="X167" s="153"/>
      <c r="Y167" s="153"/>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3"/>
      <c r="V168" s="153"/>
      <c r="W168" s="153"/>
      <c r="X168" s="153"/>
      <c r="Y168" s="153"/>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3"/>
      <c r="V169" s="153"/>
      <c r="W169" s="153"/>
      <c r="X169" s="153"/>
      <c r="Y169" s="153"/>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3"/>
      <c r="V170" s="153"/>
      <c r="W170" s="153"/>
      <c r="X170" s="153"/>
      <c r="Y170" s="153"/>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3"/>
      <c r="V171" s="153"/>
      <c r="W171" s="153"/>
      <c r="X171" s="153"/>
      <c r="Y171" s="153"/>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3"/>
      <c r="V172" s="153"/>
      <c r="W172" s="153"/>
      <c r="X172" s="153"/>
      <c r="Y172" s="153"/>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3"/>
      <c r="V173" s="153"/>
      <c r="W173" s="153"/>
      <c r="X173" s="153"/>
      <c r="Y173" s="153"/>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3"/>
      <c r="V174" s="153"/>
      <c r="W174" s="153"/>
      <c r="X174" s="153"/>
      <c r="Y174" s="153"/>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3"/>
      <c r="V175" s="153"/>
      <c r="W175" s="153"/>
      <c r="X175" s="153"/>
      <c r="Y175" s="153"/>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3"/>
      <c r="V176" s="153"/>
      <c r="W176" s="153"/>
      <c r="X176" s="153"/>
      <c r="Y176" s="153"/>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3"/>
      <c r="V177" s="153"/>
      <c r="W177" s="153"/>
      <c r="X177" s="153"/>
      <c r="Y177" s="153"/>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3"/>
      <c r="V178" s="153"/>
      <c r="W178" s="153"/>
      <c r="X178" s="153"/>
      <c r="Y178" s="153"/>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3"/>
      <c r="V179" s="153"/>
      <c r="W179" s="153"/>
      <c r="X179" s="153"/>
      <c r="Y179" s="153"/>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3"/>
      <c r="V180" s="153"/>
      <c r="W180" s="153"/>
      <c r="X180" s="153"/>
      <c r="Y180" s="153"/>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3"/>
      <c r="V181" s="153"/>
      <c r="W181" s="153"/>
      <c r="X181" s="153"/>
      <c r="Y181" s="153"/>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3"/>
      <c r="V182" s="153"/>
      <c r="W182" s="153"/>
      <c r="X182" s="153"/>
      <c r="Y182" s="153"/>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3"/>
      <c r="V183" s="153"/>
      <c r="W183" s="153"/>
      <c r="X183" s="153"/>
      <c r="Y183" s="153"/>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3"/>
      <c r="V184" s="153"/>
      <c r="W184" s="153"/>
      <c r="X184" s="153"/>
      <c r="Y184" s="153"/>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3"/>
      <c r="V185" s="153"/>
      <c r="W185" s="153"/>
      <c r="X185" s="153"/>
      <c r="Y185" s="153"/>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3"/>
      <c r="V186" s="153"/>
      <c r="W186" s="153"/>
      <c r="X186" s="153"/>
      <c r="Y186" s="153"/>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3"/>
      <c r="V187" s="153"/>
      <c r="W187" s="153"/>
      <c r="X187" s="153"/>
      <c r="Y187" s="153"/>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3"/>
      <c r="V188" s="153"/>
      <c r="W188" s="153"/>
      <c r="X188" s="153"/>
      <c r="Y188" s="153"/>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3"/>
      <c r="V189" s="153"/>
      <c r="W189" s="153"/>
      <c r="X189" s="153"/>
      <c r="Y189" s="153"/>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3"/>
      <c r="V190" s="153"/>
      <c r="W190" s="153"/>
      <c r="X190" s="153"/>
      <c r="Y190" s="153"/>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3"/>
      <c r="V191" s="153"/>
      <c r="W191" s="153"/>
      <c r="X191" s="153"/>
      <c r="Y191" s="153"/>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3"/>
      <c r="V192" s="153"/>
      <c r="W192" s="153"/>
      <c r="X192" s="153"/>
      <c r="Y192" s="153"/>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3"/>
      <c r="V193" s="153"/>
      <c r="W193" s="153"/>
      <c r="X193" s="153"/>
      <c r="Y193" s="153"/>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3"/>
      <c r="V194" s="153"/>
      <c r="W194" s="153"/>
      <c r="X194" s="153"/>
      <c r="Y194" s="153"/>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3"/>
      <c r="V195" s="153"/>
      <c r="W195" s="153"/>
      <c r="X195" s="153"/>
      <c r="Y195" s="153"/>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3"/>
      <c r="V196" s="153"/>
      <c r="W196" s="153"/>
      <c r="X196" s="153"/>
      <c r="Y196" s="153"/>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3"/>
      <c r="V197" s="153"/>
      <c r="W197" s="153"/>
      <c r="X197" s="153"/>
      <c r="Y197" s="153"/>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3"/>
      <c r="V198" s="153"/>
      <c r="W198" s="153"/>
      <c r="X198" s="153"/>
      <c r="Y198" s="153"/>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3"/>
      <c r="V199" s="153"/>
      <c r="W199" s="153"/>
      <c r="X199" s="153"/>
      <c r="Y199" s="153"/>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3"/>
      <c r="V200" s="153"/>
      <c r="W200" s="153"/>
      <c r="X200" s="153"/>
      <c r="Y200" s="153"/>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3"/>
      <c r="V201" s="153"/>
      <c r="W201" s="153"/>
      <c r="X201" s="153"/>
      <c r="Y201" s="153"/>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3"/>
      <c r="V202" s="153"/>
      <c r="W202" s="153"/>
      <c r="X202" s="153"/>
      <c r="Y202" s="153"/>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3"/>
      <c r="V203" s="153"/>
      <c r="W203" s="153"/>
      <c r="X203" s="153"/>
      <c r="Y203" s="153"/>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3"/>
      <c r="V204" s="153"/>
      <c r="W204" s="153"/>
      <c r="X204" s="153"/>
      <c r="Y204" s="153"/>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3"/>
      <c r="V205" s="153"/>
      <c r="W205" s="153"/>
      <c r="X205" s="153"/>
      <c r="Y205" s="153"/>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3"/>
      <c r="V206" s="153"/>
      <c r="W206" s="153"/>
      <c r="X206" s="153"/>
      <c r="Y206" s="153"/>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3"/>
      <c r="V207" s="153"/>
      <c r="W207" s="153"/>
      <c r="X207" s="153"/>
      <c r="Y207" s="153"/>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3"/>
      <c r="V208" s="153"/>
      <c r="W208" s="153"/>
      <c r="X208" s="153"/>
      <c r="Y208" s="153"/>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3"/>
      <c r="V209" s="153"/>
      <c r="W209" s="153"/>
      <c r="X209" s="153"/>
      <c r="Y209" s="153"/>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3"/>
      <c r="V210" s="153"/>
      <c r="W210" s="153"/>
      <c r="X210" s="153"/>
      <c r="Y210" s="153"/>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3"/>
      <c r="V211" s="153"/>
      <c r="W211" s="153"/>
      <c r="X211" s="153"/>
      <c r="Y211" s="153"/>
      <c r="Z211" s="153"/>
      <c r="AA211" s="153"/>
    </row>
    <row r="212" spans="1:27"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3"/>
      <c r="V212" s="153"/>
      <c r="W212" s="153"/>
      <c r="X212" s="153"/>
      <c r="Y212" s="153"/>
      <c r="Z212" s="153"/>
      <c r="AA212" s="153"/>
    </row>
    <row r="213" spans="1:27"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3"/>
      <c r="V213" s="153"/>
      <c r="W213" s="153"/>
      <c r="X213" s="153"/>
      <c r="Y213" s="153"/>
      <c r="Z213" s="153"/>
      <c r="AA213" s="153"/>
    </row>
    <row r="214" spans="1:27"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3"/>
      <c r="V214" s="153"/>
      <c r="W214" s="153"/>
      <c r="X214" s="153"/>
      <c r="Y214" s="153"/>
      <c r="Z214" s="153"/>
      <c r="AA214" s="153"/>
    </row>
    <row r="215" spans="1:27"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3"/>
      <c r="V215" s="153"/>
      <c r="W215" s="153"/>
      <c r="X215" s="153"/>
      <c r="Y215" s="153"/>
      <c r="Z215" s="153"/>
      <c r="AA215" s="153"/>
    </row>
    <row r="216" spans="1:27"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3"/>
      <c r="V216" s="153"/>
      <c r="W216" s="153"/>
      <c r="X216" s="153"/>
      <c r="Y216" s="153"/>
      <c r="Z216" s="153"/>
      <c r="AA216" s="153"/>
    </row>
    <row r="217" spans="1:27"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3"/>
      <c r="V217" s="153"/>
      <c r="W217" s="153"/>
      <c r="X217" s="153"/>
      <c r="Y217" s="153"/>
      <c r="Z217" s="153"/>
      <c r="AA217" s="153"/>
    </row>
    <row r="218" spans="1:27"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3"/>
      <c r="V218" s="153"/>
      <c r="W218" s="153"/>
      <c r="X218" s="153"/>
      <c r="Y218" s="153"/>
      <c r="Z218" s="153"/>
      <c r="AA218" s="153"/>
    </row>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9">
    <cfRule type="containsText" dxfId="8" priority="1" operator="containsText" text="NO">
      <formula>NOT(ISERROR(SEARCH(("NO"),(Z3))))</formula>
    </cfRule>
    <cfRule type="containsText" dxfId="7" priority="2" operator="containsText" text="SI">
      <formula>NOT(ISERROR(SEARCH(("SI"),(Z3))))</formula>
    </cfRule>
    <cfRule type="containsText" dxfId="6" priority="3" operator="containsText" text="Medición inadecuada">
      <formula>NOT(ISERROR(SEARCH(("Medición inadecuada"),(Z3))))</formula>
    </cfRule>
  </conditionalFormatting>
  <hyperlinks>
    <hyperlink ref="W3" r:id="rId1" xr:uid="{00000000-0004-0000-1000-000000000000}"/>
    <hyperlink ref="W4" r:id="rId2" xr:uid="{00000000-0004-0000-1000-000001000000}"/>
    <hyperlink ref="W5" r:id="rId3" xr:uid="{00000000-0004-0000-1000-000002000000}"/>
    <hyperlink ref="W6" r:id="rId4" xr:uid="{00000000-0004-0000-1000-000003000000}"/>
    <hyperlink ref="W7" r:id="rId5" xr:uid="{00000000-0004-0000-1000-000004000000}"/>
    <hyperlink ref="W8" r:id="rId6" xr:uid="{00000000-0004-0000-1000-000005000000}"/>
    <hyperlink ref="W9" r:id="rId7" xr:uid="{00000000-0004-0000-1000-000006000000}"/>
  </hyperlinks>
  <pageMargins left="0.7" right="0.7" top="0.75" bottom="0.75" header="0" footer="0"/>
  <pageSetup orientation="landscape"/>
  <legacyDrawing r:id="rId8"/>
  <extLst>
    <ext xmlns:x14="http://schemas.microsoft.com/office/spreadsheetml/2009/9/main" uri="{CCE6A557-97BC-4b89-ADB6-D9C93CAAB3DF}">
      <x14:dataValidations xmlns:xm="http://schemas.microsoft.com/office/excel/2006/main" count="4">
        <x14:dataValidation type="list" allowBlank="1" showErrorMessage="1" xr:uid="{00000000-0002-0000-1000-000000000000}">
          <x14:formula1>
            <xm:f>Listados!$D$2:$D$5</xm:f>
          </x14:formula1>
          <xm:sqref>E3:E5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000-000001000000}">
          <x14:formula1>
            <xm:f>Listados!$F$2:$F$5</xm:f>
          </x14:formula1>
          <xm:sqref>Z3:Z9</xm:sqref>
        </x14:dataValidation>
        <x14:dataValidation type="list" allowBlank="1" showErrorMessage="1" xr:uid="{00000000-0002-0000-1000-000002000000}">
          <x14:formula1>
            <xm:f>Listados!$A$2:$A$18</xm:f>
          </x14:formula1>
          <xm:sqref>A3:A5</xm:sqref>
        </x14:dataValidation>
        <x14:dataValidation type="list" allowBlank="1" showErrorMessage="1" xr:uid="{00000000-0002-0000-1000-000003000000}">
          <x14:formula1>
            <xm:f>Listados!$B$2:$B$30</xm:f>
          </x14:formula1>
          <xm:sqref>B3:B5</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0.08984375" defaultRowHeight="15" customHeight="1" x14ac:dyDescent="0.25"/>
  <cols>
    <col min="1" max="1" width="13.08984375" customWidth="1"/>
    <col min="2" max="2" width="26.6328125" customWidth="1"/>
    <col min="3" max="3" width="20.54296875" customWidth="1"/>
    <col min="4" max="4" width="27.453125" customWidth="1"/>
    <col min="5" max="5" width="12.08984375" customWidth="1"/>
    <col min="6" max="6" width="28.81640625" customWidth="1"/>
    <col min="7" max="7" width="9.90625" customWidth="1"/>
    <col min="8" max="8" width="9" customWidth="1"/>
    <col min="9" max="9" width="16.54296875" customWidth="1"/>
    <col min="10" max="10" width="16" hidden="1" customWidth="1"/>
    <col min="11" max="15" width="2.36328125" hidden="1" customWidth="1"/>
    <col min="16" max="16" width="15" customWidth="1"/>
    <col min="17" max="17" width="2.6328125" customWidth="1"/>
    <col min="18" max="20" width="2.36328125" customWidth="1"/>
    <col min="21" max="21" width="2.54296875" customWidth="1"/>
    <col min="22" max="22" width="23" customWidth="1"/>
    <col min="23" max="23" width="12.36328125" customWidth="1"/>
    <col min="24" max="24" width="8.54296875" customWidth="1"/>
    <col min="25" max="25" width="54.1796875" customWidth="1"/>
    <col min="26" max="26" width="9" customWidth="1"/>
    <col min="27" max="27" width="12.1796875" customWidth="1"/>
    <col min="28" max="28" width="26.453125" customWidth="1"/>
  </cols>
  <sheetData>
    <row r="1" spans="1:28" ht="40.5" customHeight="1" x14ac:dyDescent="0.25">
      <c r="A1" s="568" t="s">
        <v>594</v>
      </c>
      <c r="B1" s="569"/>
      <c r="C1" s="569"/>
      <c r="D1" s="569"/>
      <c r="E1" s="569"/>
      <c r="F1" s="569"/>
      <c r="G1" s="569"/>
      <c r="H1" s="569"/>
      <c r="I1" s="569"/>
      <c r="J1" s="570"/>
      <c r="K1" s="571" t="s">
        <v>595</v>
      </c>
      <c r="L1" s="572"/>
      <c r="M1" s="572"/>
      <c r="N1" s="572"/>
      <c r="O1" s="572"/>
      <c r="P1" s="572"/>
      <c r="Q1" s="572"/>
      <c r="R1" s="572"/>
      <c r="S1" s="572"/>
      <c r="T1" s="572"/>
      <c r="U1" s="572"/>
      <c r="V1" s="572"/>
      <c r="W1" s="573"/>
      <c r="X1" s="578" t="s">
        <v>109</v>
      </c>
      <c r="Y1" s="579"/>
      <c r="Z1" s="592" t="s">
        <v>110</v>
      </c>
      <c r="AA1" s="593"/>
      <c r="AB1" s="594"/>
    </row>
    <row r="2" spans="1:28" ht="52.5" customHeight="1" x14ac:dyDescent="0.25">
      <c r="A2" s="510" t="s">
        <v>76</v>
      </c>
      <c r="B2" s="511" t="s">
        <v>493</v>
      </c>
      <c r="C2" s="511" t="s">
        <v>112</v>
      </c>
      <c r="D2" s="511" t="s">
        <v>113</v>
      </c>
      <c r="E2" s="511" t="s">
        <v>114</v>
      </c>
      <c r="F2" s="511" t="s">
        <v>115</v>
      </c>
      <c r="G2" s="511" t="s">
        <v>116</v>
      </c>
      <c r="H2" s="511" t="s">
        <v>117</v>
      </c>
      <c r="I2" s="511" t="s">
        <v>118</v>
      </c>
      <c r="J2" s="512" t="s">
        <v>119</v>
      </c>
      <c r="K2" s="513" t="s">
        <v>120</v>
      </c>
      <c r="L2" s="244" t="s">
        <v>121</v>
      </c>
      <c r="M2" s="244" t="s">
        <v>122</v>
      </c>
      <c r="N2" s="244" t="s">
        <v>123</v>
      </c>
      <c r="O2" s="244" t="s">
        <v>124</v>
      </c>
      <c r="P2" s="244" t="s">
        <v>125</v>
      </c>
      <c r="Q2" s="244" t="s">
        <v>126</v>
      </c>
      <c r="R2" s="244" t="s">
        <v>127</v>
      </c>
      <c r="S2" s="244" t="s">
        <v>128</v>
      </c>
      <c r="T2" s="244" t="s">
        <v>129</v>
      </c>
      <c r="U2" s="244" t="s">
        <v>130</v>
      </c>
      <c r="V2" s="244" t="s">
        <v>131</v>
      </c>
      <c r="W2" s="245" t="s">
        <v>132</v>
      </c>
      <c r="X2" s="246" t="s">
        <v>134</v>
      </c>
      <c r="Y2" s="247" t="s">
        <v>944</v>
      </c>
      <c r="Z2" s="248" t="s">
        <v>133</v>
      </c>
      <c r="AA2" s="249" t="s">
        <v>134</v>
      </c>
      <c r="AB2" s="42" t="s">
        <v>135</v>
      </c>
    </row>
    <row r="3" spans="1:28" ht="91.8" x14ac:dyDescent="0.25">
      <c r="A3" s="43" t="s">
        <v>23</v>
      </c>
      <c r="B3" s="43" t="s">
        <v>44</v>
      </c>
      <c r="C3" s="44" t="s">
        <v>255</v>
      </c>
      <c r="D3" s="45" t="s">
        <v>256</v>
      </c>
      <c r="E3" s="46" t="s">
        <v>14</v>
      </c>
      <c r="F3" s="45" t="s">
        <v>945</v>
      </c>
      <c r="G3" s="44" t="s">
        <v>139</v>
      </c>
      <c r="H3" s="514" t="s">
        <v>156</v>
      </c>
      <c r="I3" s="515" t="s">
        <v>946</v>
      </c>
      <c r="J3" s="87" t="s">
        <v>947</v>
      </c>
      <c r="K3" s="152"/>
      <c r="L3" s="152"/>
      <c r="M3" s="152"/>
      <c r="N3" s="152"/>
      <c r="O3" s="152"/>
      <c r="P3" s="516" t="s">
        <v>948</v>
      </c>
      <c r="Q3" s="152"/>
      <c r="R3" s="152"/>
      <c r="S3" s="152"/>
      <c r="T3" s="152"/>
      <c r="U3" s="457"/>
      <c r="V3" s="457" t="s">
        <v>949</v>
      </c>
      <c r="W3" s="328" t="s">
        <v>950</v>
      </c>
      <c r="X3" s="517">
        <v>46014</v>
      </c>
      <c r="Y3" s="43" t="s">
        <v>951</v>
      </c>
      <c r="Z3" s="258" t="s">
        <v>16</v>
      </c>
      <c r="AA3" s="352" t="s">
        <v>952</v>
      </c>
      <c r="AB3" s="234" t="s">
        <v>953</v>
      </c>
    </row>
    <row r="4" spans="1:28" ht="97.5" customHeight="1" x14ac:dyDescent="0.25">
      <c r="A4" s="355" t="s">
        <v>23</v>
      </c>
      <c r="B4" s="355" t="s">
        <v>44</v>
      </c>
      <c r="C4" s="356" t="s">
        <v>258</v>
      </c>
      <c r="D4" s="234" t="s">
        <v>259</v>
      </c>
      <c r="E4" s="111" t="s">
        <v>14</v>
      </c>
      <c r="F4" s="355" t="s">
        <v>954</v>
      </c>
      <c r="G4" s="58" t="s">
        <v>139</v>
      </c>
      <c r="H4" s="356" t="s">
        <v>156</v>
      </c>
      <c r="I4" s="515" t="s">
        <v>946</v>
      </c>
      <c r="J4" s="518" t="s">
        <v>955</v>
      </c>
      <c r="K4" s="65"/>
      <c r="L4" s="65"/>
      <c r="M4" s="78"/>
      <c r="N4" s="58"/>
      <c r="O4" s="65"/>
      <c r="P4" s="111" t="s">
        <v>956</v>
      </c>
      <c r="Q4" s="65"/>
      <c r="R4" s="65"/>
      <c r="S4" s="58"/>
      <c r="T4" s="65"/>
      <c r="U4" s="77"/>
      <c r="V4" s="58" t="s">
        <v>957</v>
      </c>
      <c r="W4" s="279" t="s">
        <v>950</v>
      </c>
      <c r="X4" s="517">
        <v>46014</v>
      </c>
      <c r="Y4" s="57" t="s">
        <v>958</v>
      </c>
      <c r="Z4" s="258" t="s">
        <v>10</v>
      </c>
      <c r="AA4" s="352" t="s">
        <v>952</v>
      </c>
      <c r="AB4" s="234" t="s">
        <v>959</v>
      </c>
    </row>
    <row r="5" spans="1:28" ht="87" customHeight="1" x14ac:dyDescent="0.25">
      <c r="A5" s="57" t="s">
        <v>23</v>
      </c>
      <c r="B5" s="57" t="s">
        <v>44</v>
      </c>
      <c r="C5" s="58" t="s">
        <v>267</v>
      </c>
      <c r="D5" s="59" t="s">
        <v>573</v>
      </c>
      <c r="E5" s="60" t="s">
        <v>14</v>
      </c>
      <c r="F5" s="57" t="s">
        <v>960</v>
      </c>
      <c r="G5" s="58" t="s">
        <v>139</v>
      </c>
      <c r="H5" s="356" t="s">
        <v>156</v>
      </c>
      <c r="I5" s="515" t="s">
        <v>946</v>
      </c>
      <c r="J5" s="62" t="s">
        <v>961</v>
      </c>
      <c r="K5" s="65"/>
      <c r="L5" s="65"/>
      <c r="M5" s="65"/>
      <c r="N5" s="65"/>
      <c r="O5" s="65"/>
      <c r="P5" s="111" t="s">
        <v>962</v>
      </c>
      <c r="Q5" s="65"/>
      <c r="R5" s="65"/>
      <c r="S5" s="65"/>
      <c r="T5" s="65"/>
      <c r="V5" s="77" t="s">
        <v>963</v>
      </c>
      <c r="W5" s="279" t="s">
        <v>964</v>
      </c>
      <c r="X5" s="517">
        <v>46014</v>
      </c>
      <c r="Y5" s="57" t="s">
        <v>965</v>
      </c>
      <c r="Z5" s="258" t="s">
        <v>16</v>
      </c>
      <c r="AA5" s="358">
        <v>46045</v>
      </c>
      <c r="AB5" s="234" t="s">
        <v>966</v>
      </c>
    </row>
    <row r="6" spans="1:28" ht="64.5" customHeight="1" x14ac:dyDescent="0.25">
      <c r="A6" s="57" t="s">
        <v>23</v>
      </c>
      <c r="B6" s="57" t="s">
        <v>44</v>
      </c>
      <c r="C6" s="58" t="s">
        <v>271</v>
      </c>
      <c r="D6" s="59" t="s">
        <v>272</v>
      </c>
      <c r="E6" s="60" t="s">
        <v>14</v>
      </c>
      <c r="F6" s="57" t="s">
        <v>967</v>
      </c>
      <c r="G6" s="58" t="s">
        <v>139</v>
      </c>
      <c r="H6" s="356" t="s">
        <v>156</v>
      </c>
      <c r="I6" s="515" t="s">
        <v>946</v>
      </c>
      <c r="J6" s="62" t="s">
        <v>968</v>
      </c>
      <c r="K6" s="65"/>
      <c r="L6" s="65"/>
      <c r="M6" s="65"/>
      <c r="N6" s="65"/>
      <c r="O6" s="65"/>
      <c r="P6" s="111" t="s">
        <v>969</v>
      </c>
      <c r="Q6" s="65"/>
      <c r="R6" s="65"/>
      <c r="S6" s="65"/>
      <c r="T6" s="65"/>
      <c r="V6" s="77" t="s">
        <v>970</v>
      </c>
      <c r="W6" s="279" t="s">
        <v>964</v>
      </c>
      <c r="X6" s="517">
        <v>46014</v>
      </c>
      <c r="Y6" s="57" t="s">
        <v>971</v>
      </c>
      <c r="Z6" s="258" t="s">
        <v>16</v>
      </c>
      <c r="AA6" s="358">
        <v>46045</v>
      </c>
      <c r="AB6" s="234" t="s">
        <v>972</v>
      </c>
    </row>
    <row r="7" spans="1:28" ht="237.75" customHeight="1" x14ac:dyDescent="0.25">
      <c r="A7" s="234" t="s">
        <v>23</v>
      </c>
      <c r="B7" s="234" t="s">
        <v>41</v>
      </c>
      <c r="C7" s="234" t="s">
        <v>541</v>
      </c>
      <c r="D7" s="234" t="s">
        <v>973</v>
      </c>
      <c r="E7" s="60" t="s">
        <v>14</v>
      </c>
      <c r="F7" s="234" t="s">
        <v>974</v>
      </c>
      <c r="G7" s="356" t="s">
        <v>139</v>
      </c>
      <c r="H7" s="356" t="s">
        <v>277</v>
      </c>
      <c r="I7" s="515" t="s">
        <v>278</v>
      </c>
      <c r="J7" s="62" t="s">
        <v>968</v>
      </c>
      <c r="K7" s="65"/>
      <c r="L7" s="65"/>
      <c r="M7" s="65"/>
      <c r="N7" s="65"/>
      <c r="O7" s="65"/>
      <c r="P7" s="278">
        <v>0.5</v>
      </c>
      <c r="Q7" s="65"/>
      <c r="R7" s="65"/>
      <c r="S7" s="64"/>
      <c r="T7" s="65"/>
      <c r="U7" s="77"/>
      <c r="V7" s="519">
        <v>1</v>
      </c>
      <c r="W7" s="520" t="s">
        <v>975</v>
      </c>
      <c r="X7" s="517">
        <v>46014</v>
      </c>
      <c r="Y7" s="521" t="s">
        <v>976</v>
      </c>
      <c r="Z7" s="258" t="s">
        <v>10</v>
      </c>
      <c r="AA7" s="358">
        <v>46045</v>
      </c>
      <c r="AB7" s="234" t="s">
        <v>977</v>
      </c>
    </row>
    <row r="8" spans="1:28" ht="366.75" customHeight="1" x14ac:dyDescent="0.25">
      <c r="A8" s="234" t="s">
        <v>23</v>
      </c>
      <c r="B8" s="234" t="s">
        <v>41</v>
      </c>
      <c r="C8" s="234" t="s">
        <v>543</v>
      </c>
      <c r="D8" s="234" t="s">
        <v>978</v>
      </c>
      <c r="E8" s="60" t="s">
        <v>26</v>
      </c>
      <c r="F8" s="234" t="s">
        <v>979</v>
      </c>
      <c r="G8" s="356" t="s">
        <v>980</v>
      </c>
      <c r="H8" s="356" t="s">
        <v>156</v>
      </c>
      <c r="I8" s="515" t="s">
        <v>445</v>
      </c>
      <c r="J8" s="62" t="s">
        <v>981</v>
      </c>
      <c r="K8" s="65"/>
      <c r="L8" s="65"/>
      <c r="M8" s="65"/>
      <c r="N8" s="65"/>
      <c r="O8" s="65"/>
      <c r="P8" s="522" t="s">
        <v>982</v>
      </c>
      <c r="Q8" s="523"/>
      <c r="R8" s="65"/>
      <c r="S8" s="64"/>
      <c r="T8" s="65"/>
      <c r="U8" s="77"/>
      <c r="V8" s="523" t="s">
        <v>983</v>
      </c>
      <c r="W8" s="524" t="s">
        <v>984</v>
      </c>
      <c r="X8" s="517">
        <v>46014</v>
      </c>
      <c r="Y8" s="525" t="s">
        <v>985</v>
      </c>
      <c r="Z8" s="258" t="s">
        <v>10</v>
      </c>
      <c r="AA8" s="358">
        <v>46044</v>
      </c>
      <c r="AB8" s="59" t="s">
        <v>986</v>
      </c>
    </row>
    <row r="9" spans="1:28" ht="11.25" customHeight="1" x14ac:dyDescent="0.25">
      <c r="A9" s="153">
        <f>COUNTA(A3:A8)</f>
        <v>6</v>
      </c>
      <c r="B9" s="154"/>
      <c r="C9" s="155"/>
      <c r="D9" s="156"/>
      <c r="E9" s="153"/>
      <c r="F9" s="156"/>
      <c r="G9" s="153"/>
      <c r="H9" s="153"/>
      <c r="I9" s="155"/>
      <c r="J9" s="153"/>
      <c r="K9" s="153"/>
      <c r="L9" s="153"/>
      <c r="M9" s="153"/>
      <c r="N9" s="153"/>
      <c r="O9" s="153"/>
      <c r="P9" s="153"/>
      <c r="Q9" s="153"/>
      <c r="R9" s="153"/>
      <c r="S9" s="153"/>
      <c r="T9" s="153"/>
      <c r="U9" s="155"/>
      <c r="V9" s="153"/>
      <c r="W9" s="153"/>
      <c r="X9" s="153"/>
      <c r="Y9" s="153"/>
      <c r="Z9" s="153"/>
      <c r="AA9" s="153"/>
    </row>
    <row r="10" spans="1:28" ht="11.25" customHeight="1" x14ac:dyDescent="0.25">
      <c r="A10" s="153"/>
      <c r="B10" s="154"/>
      <c r="C10" s="155"/>
      <c r="D10" s="156"/>
      <c r="E10" s="153"/>
      <c r="F10" s="156"/>
      <c r="G10" s="153"/>
      <c r="H10" s="153"/>
      <c r="I10" s="155"/>
      <c r="J10" s="153"/>
      <c r="K10" s="153"/>
      <c r="L10" s="153"/>
      <c r="M10" s="153"/>
      <c r="N10" s="153"/>
      <c r="O10" s="153"/>
      <c r="P10" s="153"/>
      <c r="Q10" s="153"/>
      <c r="R10" s="153"/>
      <c r="S10" s="153"/>
      <c r="T10" s="153"/>
      <c r="U10" s="155"/>
      <c r="V10" s="153"/>
      <c r="W10" s="153"/>
      <c r="X10" s="153"/>
      <c r="Y10" s="153"/>
      <c r="Z10" s="153"/>
      <c r="AA10" s="153"/>
    </row>
    <row r="11" spans="1:28" ht="11.25" customHeight="1" x14ac:dyDescent="0.25">
      <c r="A11" s="153"/>
      <c r="B11" s="154"/>
      <c r="C11" s="155"/>
      <c r="D11" s="156"/>
      <c r="E11" s="153"/>
      <c r="F11" s="156"/>
      <c r="G11" s="153"/>
      <c r="H11" s="153"/>
      <c r="I11" s="155"/>
      <c r="J11" s="153"/>
      <c r="K11" s="153"/>
      <c r="L11" s="153"/>
      <c r="M11" s="153"/>
      <c r="N11" s="153"/>
      <c r="O11" s="153"/>
      <c r="P11" s="153"/>
      <c r="Q11" s="153"/>
      <c r="R11" s="153"/>
      <c r="S11" s="153"/>
      <c r="T11" s="153"/>
      <c r="U11" s="155"/>
      <c r="V11" s="153"/>
      <c r="W11" s="153"/>
      <c r="X11" s="153"/>
      <c r="Y11" s="153"/>
      <c r="Z11" s="153"/>
      <c r="AA11" s="153"/>
    </row>
    <row r="12" spans="1:28" ht="11.25" customHeight="1" x14ac:dyDescent="0.25">
      <c r="A12" s="153"/>
      <c r="B12" s="154"/>
      <c r="C12" s="155"/>
      <c r="D12" s="156"/>
      <c r="E12" s="153"/>
      <c r="F12" s="156"/>
      <c r="G12" s="153"/>
      <c r="H12" s="153"/>
      <c r="I12" s="155"/>
      <c r="J12" s="153"/>
      <c r="K12" s="153"/>
      <c r="L12" s="153"/>
      <c r="M12" s="153"/>
      <c r="N12" s="153"/>
      <c r="O12" s="153"/>
      <c r="P12" s="153"/>
      <c r="Q12" s="153"/>
      <c r="R12" s="153"/>
      <c r="S12" s="153"/>
      <c r="T12" s="153"/>
      <c r="U12" s="155"/>
      <c r="V12" s="153"/>
      <c r="W12" s="153"/>
      <c r="X12" s="153"/>
      <c r="Y12" s="153"/>
      <c r="Z12" s="153"/>
      <c r="AA12" s="153"/>
    </row>
    <row r="13" spans="1:28" ht="11.25" customHeight="1" x14ac:dyDescent="0.25">
      <c r="A13" s="153"/>
      <c r="B13" s="154"/>
      <c r="C13" s="155"/>
      <c r="D13" s="156"/>
      <c r="E13" s="153"/>
      <c r="F13" s="156"/>
      <c r="G13" s="153"/>
      <c r="H13" s="153"/>
      <c r="I13" s="155"/>
      <c r="J13" s="153"/>
      <c r="K13" s="153"/>
      <c r="L13" s="153"/>
      <c r="M13" s="153"/>
      <c r="N13" s="153"/>
      <c r="O13" s="153"/>
      <c r="P13" s="153"/>
      <c r="Q13" s="153"/>
      <c r="R13" s="153"/>
      <c r="S13" s="153"/>
      <c r="T13" s="153"/>
      <c r="U13" s="155"/>
      <c r="V13" s="153"/>
      <c r="W13" s="153"/>
      <c r="X13" s="153"/>
      <c r="Y13" s="153"/>
      <c r="Z13" s="153"/>
      <c r="AA13" s="153"/>
    </row>
    <row r="14" spans="1:28" ht="11.25" customHeight="1" x14ac:dyDescent="0.25">
      <c r="A14" s="153"/>
      <c r="B14" s="154"/>
      <c r="C14" s="155"/>
      <c r="D14" s="156"/>
      <c r="E14" s="153"/>
      <c r="F14" s="156"/>
      <c r="G14" s="153"/>
      <c r="H14" s="153"/>
      <c r="I14" s="155"/>
      <c r="J14" s="153"/>
      <c r="K14" s="153"/>
      <c r="L14" s="153"/>
      <c r="M14" s="153"/>
      <c r="N14" s="153"/>
      <c r="O14" s="153"/>
      <c r="P14" s="153"/>
      <c r="Q14" s="153"/>
      <c r="R14" s="153"/>
      <c r="S14" s="153"/>
      <c r="T14" s="153"/>
      <c r="U14" s="155"/>
      <c r="V14" s="153"/>
      <c r="W14" s="153"/>
      <c r="X14" s="153"/>
      <c r="Y14" s="153"/>
      <c r="Z14" s="153"/>
      <c r="AA14" s="153"/>
    </row>
    <row r="15" spans="1:28" ht="11.25" customHeight="1" x14ac:dyDescent="0.25">
      <c r="A15" s="153"/>
      <c r="B15" s="154"/>
      <c r="C15" s="155"/>
      <c r="D15" s="156"/>
      <c r="E15" s="153"/>
      <c r="F15" s="156"/>
      <c r="G15" s="153"/>
      <c r="H15" s="153"/>
      <c r="I15" s="155"/>
      <c r="J15" s="153"/>
      <c r="K15" s="153"/>
      <c r="L15" s="153"/>
      <c r="M15" s="153"/>
      <c r="N15" s="153"/>
      <c r="O15" s="153"/>
      <c r="P15" s="153"/>
      <c r="Q15" s="153"/>
      <c r="R15" s="153"/>
      <c r="S15" s="153"/>
      <c r="T15" s="153"/>
      <c r="U15" s="155"/>
      <c r="V15" s="153"/>
      <c r="W15" s="153"/>
      <c r="X15" s="153"/>
      <c r="Y15" s="153"/>
      <c r="Z15" s="153"/>
      <c r="AA15" s="153"/>
    </row>
    <row r="16" spans="1:28" ht="11.25" customHeight="1" x14ac:dyDescent="0.25">
      <c r="A16" s="153"/>
      <c r="B16" s="154"/>
      <c r="C16" s="155"/>
      <c r="D16" s="156"/>
      <c r="E16" s="153"/>
      <c r="F16" s="156"/>
      <c r="G16" s="153"/>
      <c r="H16" s="153"/>
      <c r="I16" s="155"/>
      <c r="J16" s="153"/>
      <c r="K16" s="153"/>
      <c r="L16" s="153"/>
      <c r="M16" s="153"/>
      <c r="N16" s="153"/>
      <c r="O16" s="153"/>
      <c r="P16" s="153"/>
      <c r="Q16" s="153"/>
      <c r="R16" s="153"/>
      <c r="S16" s="153"/>
      <c r="T16" s="153"/>
      <c r="U16" s="155"/>
      <c r="V16" s="153"/>
      <c r="W16" s="153"/>
      <c r="X16" s="153"/>
      <c r="Y16" s="153"/>
      <c r="Z16" s="153"/>
      <c r="AA16" s="153"/>
    </row>
    <row r="17" spans="1:27" ht="11.25" customHeight="1" x14ac:dyDescent="0.25">
      <c r="A17" s="153"/>
      <c r="B17" s="154"/>
      <c r="C17" s="155"/>
      <c r="D17" s="156"/>
      <c r="E17" s="153"/>
      <c r="F17" s="156"/>
      <c r="G17" s="153"/>
      <c r="H17" s="153"/>
      <c r="I17" s="155"/>
      <c r="J17" s="153"/>
      <c r="K17" s="153"/>
      <c r="L17" s="153"/>
      <c r="M17" s="153"/>
      <c r="N17" s="153"/>
      <c r="O17" s="153"/>
      <c r="P17" s="153"/>
      <c r="Q17" s="153"/>
      <c r="R17" s="153"/>
      <c r="S17" s="153"/>
      <c r="T17" s="153"/>
      <c r="U17" s="155"/>
      <c r="V17" s="153"/>
      <c r="W17" s="153"/>
      <c r="X17" s="153"/>
      <c r="Y17" s="153"/>
      <c r="Z17" s="153"/>
      <c r="AA17" s="153"/>
    </row>
    <row r="18" spans="1:27" ht="11.25" customHeight="1" x14ac:dyDescent="0.25">
      <c r="A18" s="153"/>
      <c r="B18" s="154"/>
      <c r="C18" s="155"/>
      <c r="D18" s="156"/>
      <c r="E18" s="153"/>
      <c r="F18" s="156"/>
      <c r="G18" s="153"/>
      <c r="H18" s="153"/>
      <c r="I18" s="155"/>
      <c r="J18" s="153"/>
      <c r="K18" s="153"/>
      <c r="L18" s="153"/>
      <c r="M18" s="153"/>
      <c r="N18" s="153"/>
      <c r="O18" s="153"/>
      <c r="P18" s="153"/>
      <c r="Q18" s="153"/>
      <c r="R18" s="153"/>
      <c r="S18" s="153"/>
      <c r="T18" s="153"/>
      <c r="U18" s="155"/>
      <c r="V18" s="153"/>
      <c r="W18" s="153"/>
      <c r="X18" s="153"/>
      <c r="Y18" s="153"/>
      <c r="Z18" s="153"/>
      <c r="AA18" s="153"/>
    </row>
    <row r="19" spans="1:27" ht="11.25" customHeight="1" x14ac:dyDescent="0.25">
      <c r="A19" s="153"/>
      <c r="B19" s="154"/>
      <c r="C19" s="155"/>
      <c r="D19" s="156"/>
      <c r="E19" s="153"/>
      <c r="F19" s="156"/>
      <c r="G19" s="153"/>
      <c r="H19" s="153"/>
      <c r="I19" s="155"/>
      <c r="J19" s="153"/>
      <c r="K19" s="153"/>
      <c r="L19" s="153"/>
      <c r="M19" s="153"/>
      <c r="N19" s="153"/>
      <c r="O19" s="153"/>
      <c r="P19" s="153"/>
      <c r="Q19" s="153"/>
      <c r="R19" s="153"/>
      <c r="S19" s="153"/>
      <c r="T19" s="153"/>
      <c r="U19" s="155"/>
      <c r="V19" s="153"/>
      <c r="W19" s="153"/>
      <c r="X19" s="153"/>
      <c r="Y19" s="153"/>
      <c r="Z19" s="153"/>
      <c r="AA19" s="153"/>
    </row>
    <row r="20" spans="1:27" ht="11.25" customHeight="1" x14ac:dyDescent="0.25">
      <c r="A20" s="153"/>
      <c r="B20" s="154"/>
      <c r="C20" s="155"/>
      <c r="D20" s="156"/>
      <c r="E20" s="153"/>
      <c r="F20" s="156"/>
      <c r="G20" s="153"/>
      <c r="H20" s="153"/>
      <c r="I20" s="155"/>
      <c r="J20" s="153"/>
      <c r="K20" s="153"/>
      <c r="L20" s="153"/>
      <c r="M20" s="153"/>
      <c r="N20" s="153"/>
      <c r="O20" s="153"/>
      <c r="P20" s="153"/>
      <c r="Q20" s="153"/>
      <c r="R20" s="153"/>
      <c r="S20" s="153"/>
      <c r="T20" s="153"/>
      <c r="U20" s="155"/>
      <c r="V20" s="153"/>
      <c r="W20" s="153"/>
      <c r="X20" s="153"/>
      <c r="Y20" s="153"/>
      <c r="Z20" s="153"/>
      <c r="AA20" s="153"/>
    </row>
    <row r="21" spans="1:27" ht="11.25" customHeight="1" x14ac:dyDescent="0.25">
      <c r="A21" s="153"/>
      <c r="B21" s="154"/>
      <c r="C21" s="155"/>
      <c r="D21" s="156"/>
      <c r="E21" s="153"/>
      <c r="F21" s="156"/>
      <c r="G21" s="153"/>
      <c r="H21" s="153"/>
      <c r="I21" s="155"/>
      <c r="J21" s="153"/>
      <c r="K21" s="153"/>
      <c r="L21" s="153"/>
      <c r="M21" s="153"/>
      <c r="N21" s="153"/>
      <c r="O21" s="153"/>
      <c r="P21" s="153"/>
      <c r="Q21" s="153"/>
      <c r="R21" s="153"/>
      <c r="S21" s="153"/>
      <c r="T21" s="153"/>
      <c r="U21" s="155"/>
      <c r="V21" s="153"/>
      <c r="W21" s="153"/>
      <c r="X21" s="153"/>
      <c r="Y21" s="153"/>
      <c r="Z21" s="153"/>
      <c r="AA21" s="153"/>
    </row>
    <row r="22" spans="1:27" ht="11.25" customHeight="1" x14ac:dyDescent="0.25">
      <c r="A22" s="153"/>
      <c r="B22" s="154"/>
      <c r="C22" s="155"/>
      <c r="D22" s="156"/>
      <c r="E22" s="153"/>
      <c r="F22" s="156"/>
      <c r="G22" s="153"/>
      <c r="H22" s="153"/>
      <c r="I22" s="155"/>
      <c r="J22" s="153"/>
      <c r="K22" s="153"/>
      <c r="L22" s="153"/>
      <c r="M22" s="153"/>
      <c r="N22" s="153"/>
      <c r="O22" s="153"/>
      <c r="P22" s="153"/>
      <c r="Q22" s="153"/>
      <c r="R22" s="153"/>
      <c r="S22" s="153"/>
      <c r="T22" s="153"/>
      <c r="U22" s="155"/>
      <c r="V22" s="153"/>
      <c r="W22" s="153"/>
      <c r="X22" s="153"/>
      <c r="Y22" s="153"/>
      <c r="Z22" s="153"/>
      <c r="AA22" s="153"/>
    </row>
    <row r="23" spans="1:27" ht="11.25" customHeight="1" x14ac:dyDescent="0.25">
      <c r="A23" s="153"/>
      <c r="B23" s="154"/>
      <c r="C23" s="155"/>
      <c r="D23" s="156"/>
      <c r="E23" s="153"/>
      <c r="F23" s="156"/>
      <c r="G23" s="153"/>
      <c r="H23" s="153"/>
      <c r="I23" s="155"/>
      <c r="J23" s="153"/>
      <c r="K23" s="153"/>
      <c r="L23" s="153"/>
      <c r="M23" s="153"/>
      <c r="N23" s="153"/>
      <c r="O23" s="153"/>
      <c r="P23" s="153"/>
      <c r="Q23" s="153"/>
      <c r="R23" s="153"/>
      <c r="S23" s="153"/>
      <c r="T23" s="153"/>
      <c r="U23" s="155"/>
      <c r="V23" s="153"/>
      <c r="W23" s="153"/>
      <c r="X23" s="153"/>
      <c r="Y23" s="153"/>
      <c r="Z23" s="153"/>
      <c r="AA23" s="153"/>
    </row>
    <row r="24" spans="1:27" ht="11.25" customHeight="1" x14ac:dyDescent="0.25">
      <c r="A24" s="153"/>
      <c r="B24" s="154"/>
      <c r="C24" s="155"/>
      <c r="D24" s="156"/>
      <c r="E24" s="153"/>
      <c r="F24" s="156"/>
      <c r="G24" s="153"/>
      <c r="H24" s="153"/>
      <c r="I24" s="155"/>
      <c r="J24" s="153"/>
      <c r="K24" s="153"/>
      <c r="L24" s="153"/>
      <c r="M24" s="153"/>
      <c r="N24" s="153"/>
      <c r="O24" s="153"/>
      <c r="P24" s="153"/>
      <c r="Q24" s="153"/>
      <c r="R24" s="153"/>
      <c r="S24" s="153"/>
      <c r="T24" s="153"/>
      <c r="U24" s="155"/>
      <c r="V24" s="153"/>
      <c r="W24" s="153"/>
      <c r="X24" s="153"/>
      <c r="Y24" s="153"/>
      <c r="Z24" s="153"/>
      <c r="AA24" s="153"/>
    </row>
    <row r="25" spans="1:27" ht="11.25" customHeight="1" x14ac:dyDescent="0.25">
      <c r="A25" s="153"/>
      <c r="B25" s="154"/>
      <c r="C25" s="155"/>
      <c r="D25" s="156"/>
      <c r="E25" s="153"/>
      <c r="F25" s="156"/>
      <c r="G25" s="153"/>
      <c r="H25" s="153"/>
      <c r="I25" s="155"/>
      <c r="J25" s="153"/>
      <c r="K25" s="153"/>
      <c r="L25" s="153"/>
      <c r="M25" s="153"/>
      <c r="N25" s="153"/>
      <c r="O25" s="153"/>
      <c r="P25" s="153"/>
      <c r="Q25" s="153"/>
      <c r="R25" s="153"/>
      <c r="S25" s="153"/>
      <c r="T25" s="153"/>
      <c r="U25" s="155"/>
      <c r="V25" s="153"/>
      <c r="W25" s="153"/>
      <c r="X25" s="153"/>
      <c r="Y25" s="153"/>
      <c r="Z25" s="153"/>
      <c r="AA25" s="153"/>
    </row>
    <row r="26" spans="1:27" ht="11.25" customHeight="1" x14ac:dyDescent="0.25">
      <c r="A26" s="153"/>
      <c r="B26" s="154"/>
      <c r="C26" s="155"/>
      <c r="D26" s="156"/>
      <c r="E26" s="153"/>
      <c r="F26" s="156"/>
      <c r="G26" s="153"/>
      <c r="H26" s="153"/>
      <c r="I26" s="155"/>
      <c r="J26" s="153"/>
      <c r="K26" s="153"/>
      <c r="L26" s="153"/>
      <c r="M26" s="153"/>
      <c r="N26" s="153"/>
      <c r="O26" s="153"/>
      <c r="P26" s="153"/>
      <c r="Q26" s="153"/>
      <c r="R26" s="153"/>
      <c r="S26" s="153"/>
      <c r="T26" s="153"/>
      <c r="U26" s="155"/>
      <c r="V26" s="153"/>
      <c r="W26" s="153"/>
      <c r="X26" s="153"/>
      <c r="Y26" s="153"/>
      <c r="Z26" s="153"/>
      <c r="AA26" s="153"/>
    </row>
    <row r="27" spans="1:27" ht="11.25" customHeight="1" x14ac:dyDescent="0.25">
      <c r="A27" s="153"/>
      <c r="B27" s="154"/>
      <c r="C27" s="155"/>
      <c r="D27" s="156"/>
      <c r="E27" s="153"/>
      <c r="F27" s="156"/>
      <c r="G27" s="153"/>
      <c r="H27" s="153"/>
      <c r="I27" s="155"/>
      <c r="J27" s="153"/>
      <c r="K27" s="153"/>
      <c r="L27" s="153"/>
      <c r="M27" s="153"/>
      <c r="N27" s="153"/>
      <c r="O27" s="153"/>
      <c r="P27" s="153"/>
      <c r="Q27" s="153"/>
      <c r="R27" s="153"/>
      <c r="S27" s="153"/>
      <c r="T27" s="153"/>
      <c r="U27" s="155"/>
      <c r="V27" s="153"/>
      <c r="W27" s="153"/>
      <c r="X27" s="153"/>
      <c r="Y27" s="153"/>
      <c r="Z27" s="153"/>
      <c r="AA27" s="153"/>
    </row>
    <row r="28" spans="1:27" ht="11.25" customHeight="1" x14ac:dyDescent="0.25">
      <c r="A28" s="153"/>
      <c r="B28" s="154"/>
      <c r="C28" s="155"/>
      <c r="D28" s="156"/>
      <c r="E28" s="153"/>
      <c r="F28" s="156"/>
      <c r="G28" s="153"/>
      <c r="H28" s="153"/>
      <c r="I28" s="155"/>
      <c r="J28" s="153"/>
      <c r="K28" s="153"/>
      <c r="L28" s="153"/>
      <c r="M28" s="153"/>
      <c r="N28" s="153"/>
      <c r="O28" s="153"/>
      <c r="P28" s="153"/>
      <c r="Q28" s="153"/>
      <c r="R28" s="153"/>
      <c r="S28" s="153"/>
      <c r="T28" s="153"/>
      <c r="U28" s="155"/>
      <c r="V28" s="153"/>
      <c r="W28" s="153"/>
      <c r="X28" s="153"/>
      <c r="Y28" s="153"/>
      <c r="Z28" s="153"/>
      <c r="AA28" s="153"/>
    </row>
    <row r="29" spans="1:27" ht="11.25" customHeight="1" x14ac:dyDescent="0.25">
      <c r="A29" s="153"/>
      <c r="B29" s="154"/>
      <c r="C29" s="155"/>
      <c r="D29" s="156"/>
      <c r="E29" s="153"/>
      <c r="F29" s="156"/>
      <c r="G29" s="153"/>
      <c r="H29" s="153"/>
      <c r="I29" s="155"/>
      <c r="J29" s="153"/>
      <c r="K29" s="153"/>
      <c r="L29" s="153"/>
      <c r="M29" s="153"/>
      <c r="N29" s="153"/>
      <c r="O29" s="153"/>
      <c r="P29" s="153"/>
      <c r="Q29" s="153"/>
      <c r="R29" s="153"/>
      <c r="S29" s="153"/>
      <c r="T29" s="153"/>
      <c r="U29" s="155"/>
      <c r="V29" s="153"/>
      <c r="W29" s="153"/>
      <c r="X29" s="153"/>
      <c r="Y29" s="153"/>
      <c r="Z29" s="153"/>
      <c r="AA29" s="153"/>
    </row>
    <row r="30" spans="1:27" ht="11.25" customHeight="1" x14ac:dyDescent="0.25">
      <c r="A30" s="153"/>
      <c r="B30" s="154"/>
      <c r="C30" s="155"/>
      <c r="D30" s="156"/>
      <c r="E30" s="153"/>
      <c r="F30" s="156"/>
      <c r="G30" s="153"/>
      <c r="H30" s="153"/>
      <c r="I30" s="155"/>
      <c r="J30" s="153"/>
      <c r="K30" s="153"/>
      <c r="L30" s="153"/>
      <c r="M30" s="153"/>
      <c r="N30" s="153"/>
      <c r="O30" s="153"/>
      <c r="P30" s="153"/>
      <c r="Q30" s="153"/>
      <c r="R30" s="153"/>
      <c r="S30" s="153"/>
      <c r="T30" s="153"/>
      <c r="U30" s="155"/>
      <c r="V30" s="153"/>
      <c r="W30" s="153"/>
      <c r="X30" s="153"/>
      <c r="Y30" s="153"/>
      <c r="Z30" s="153"/>
      <c r="AA30" s="153"/>
    </row>
    <row r="31" spans="1:27" ht="11.25" customHeight="1" x14ac:dyDescent="0.25">
      <c r="A31" s="153"/>
      <c r="B31" s="154"/>
      <c r="C31" s="155"/>
      <c r="D31" s="156"/>
      <c r="E31" s="153"/>
      <c r="F31" s="156"/>
      <c r="G31" s="153"/>
      <c r="H31" s="153"/>
      <c r="I31" s="155"/>
      <c r="J31" s="153"/>
      <c r="K31" s="153"/>
      <c r="L31" s="153"/>
      <c r="M31" s="153"/>
      <c r="N31" s="153"/>
      <c r="O31" s="153"/>
      <c r="P31" s="153"/>
      <c r="Q31" s="153"/>
      <c r="R31" s="153"/>
      <c r="S31" s="153"/>
      <c r="T31" s="153"/>
      <c r="U31" s="155"/>
      <c r="V31" s="153"/>
      <c r="W31" s="153"/>
      <c r="X31" s="153"/>
      <c r="Y31" s="153"/>
      <c r="Z31" s="153"/>
      <c r="AA31" s="153"/>
    </row>
    <row r="32" spans="1:27" ht="11.25" customHeight="1" x14ac:dyDescent="0.25">
      <c r="A32" s="153"/>
      <c r="B32" s="154"/>
      <c r="C32" s="155"/>
      <c r="D32" s="156"/>
      <c r="E32" s="153"/>
      <c r="F32" s="156"/>
      <c r="G32" s="153"/>
      <c r="H32" s="153"/>
      <c r="I32" s="155"/>
      <c r="J32" s="153"/>
      <c r="K32" s="153"/>
      <c r="L32" s="153"/>
      <c r="M32" s="153"/>
      <c r="N32" s="153"/>
      <c r="O32" s="153"/>
      <c r="P32" s="153"/>
      <c r="Q32" s="153"/>
      <c r="R32" s="153"/>
      <c r="S32" s="153"/>
      <c r="T32" s="153"/>
      <c r="U32" s="155"/>
      <c r="V32" s="153"/>
      <c r="W32" s="153"/>
      <c r="X32" s="153"/>
      <c r="Y32" s="153"/>
      <c r="Z32" s="153"/>
      <c r="AA32" s="153"/>
    </row>
    <row r="33" spans="1:27" ht="11.25" customHeight="1" x14ac:dyDescent="0.25">
      <c r="A33" s="153"/>
      <c r="B33" s="154"/>
      <c r="C33" s="155"/>
      <c r="D33" s="156"/>
      <c r="E33" s="153"/>
      <c r="F33" s="156"/>
      <c r="G33" s="153"/>
      <c r="H33" s="153"/>
      <c r="I33" s="155"/>
      <c r="J33" s="153"/>
      <c r="K33" s="153"/>
      <c r="L33" s="153"/>
      <c r="M33" s="153"/>
      <c r="N33" s="153"/>
      <c r="O33" s="153"/>
      <c r="P33" s="153"/>
      <c r="Q33" s="153"/>
      <c r="R33" s="153"/>
      <c r="S33" s="153"/>
      <c r="T33" s="153"/>
      <c r="U33" s="155"/>
      <c r="V33" s="153"/>
      <c r="W33" s="153"/>
      <c r="X33" s="153"/>
      <c r="Y33" s="153"/>
      <c r="Z33" s="153"/>
      <c r="AA33" s="153"/>
    </row>
    <row r="34" spans="1:27" ht="11.25" customHeight="1" x14ac:dyDescent="0.25">
      <c r="A34" s="153"/>
      <c r="B34" s="154"/>
      <c r="C34" s="155"/>
      <c r="D34" s="156"/>
      <c r="E34" s="153"/>
      <c r="F34" s="156"/>
      <c r="G34" s="153"/>
      <c r="H34" s="153"/>
      <c r="I34" s="155"/>
      <c r="J34" s="153"/>
      <c r="K34" s="153"/>
      <c r="L34" s="153"/>
      <c r="M34" s="153"/>
      <c r="N34" s="153"/>
      <c r="O34" s="153"/>
      <c r="P34" s="153"/>
      <c r="Q34" s="153"/>
      <c r="R34" s="153"/>
      <c r="S34" s="153"/>
      <c r="T34" s="153"/>
      <c r="U34" s="155"/>
      <c r="V34" s="153"/>
      <c r="W34" s="153"/>
      <c r="X34" s="153"/>
      <c r="Y34" s="153"/>
      <c r="Z34" s="153"/>
      <c r="AA34" s="153"/>
    </row>
    <row r="35" spans="1:27" ht="11.25" customHeight="1" x14ac:dyDescent="0.25">
      <c r="A35" s="153"/>
      <c r="B35" s="154"/>
      <c r="C35" s="155"/>
      <c r="D35" s="156"/>
      <c r="E35" s="153"/>
      <c r="F35" s="156"/>
      <c r="G35" s="153"/>
      <c r="H35" s="153"/>
      <c r="I35" s="155"/>
      <c r="J35" s="153"/>
      <c r="K35" s="153"/>
      <c r="L35" s="153"/>
      <c r="M35" s="153"/>
      <c r="N35" s="153"/>
      <c r="O35" s="153"/>
      <c r="P35" s="153"/>
      <c r="Q35" s="153"/>
      <c r="R35" s="153"/>
      <c r="S35" s="153"/>
      <c r="T35" s="153"/>
      <c r="U35" s="155"/>
      <c r="V35" s="153"/>
      <c r="W35" s="153"/>
      <c r="X35" s="153"/>
      <c r="Y35" s="153"/>
      <c r="Z35" s="153"/>
      <c r="AA35" s="153"/>
    </row>
    <row r="36" spans="1:27" ht="11.25" customHeight="1" x14ac:dyDescent="0.25">
      <c r="A36" s="153"/>
      <c r="B36" s="154"/>
      <c r="C36" s="155"/>
      <c r="D36" s="156"/>
      <c r="E36" s="153"/>
      <c r="F36" s="156"/>
      <c r="G36" s="153"/>
      <c r="H36" s="153"/>
      <c r="I36" s="155"/>
      <c r="J36" s="153"/>
      <c r="K36" s="153"/>
      <c r="L36" s="153"/>
      <c r="M36" s="153"/>
      <c r="N36" s="153"/>
      <c r="O36" s="153"/>
      <c r="P36" s="153"/>
      <c r="Q36" s="153"/>
      <c r="R36" s="153"/>
      <c r="S36" s="153"/>
      <c r="T36" s="153"/>
      <c r="U36" s="155"/>
      <c r="V36" s="153"/>
      <c r="W36" s="153"/>
      <c r="X36" s="153"/>
      <c r="Y36" s="153"/>
      <c r="Z36" s="153"/>
      <c r="AA36" s="153"/>
    </row>
    <row r="37" spans="1:27" ht="11.25" customHeight="1" x14ac:dyDescent="0.25">
      <c r="A37" s="153"/>
      <c r="B37" s="154"/>
      <c r="C37" s="155"/>
      <c r="D37" s="156"/>
      <c r="E37" s="153"/>
      <c r="F37" s="156"/>
      <c r="G37" s="153"/>
      <c r="H37" s="153"/>
      <c r="I37" s="155"/>
      <c r="J37" s="153"/>
      <c r="K37" s="153"/>
      <c r="L37" s="153"/>
      <c r="M37" s="153"/>
      <c r="N37" s="153"/>
      <c r="O37" s="153"/>
      <c r="P37" s="153"/>
      <c r="Q37" s="153"/>
      <c r="R37" s="153"/>
      <c r="S37" s="153"/>
      <c r="T37" s="153"/>
      <c r="U37" s="155"/>
      <c r="V37" s="153"/>
      <c r="W37" s="153"/>
      <c r="X37" s="153"/>
      <c r="Y37" s="153"/>
      <c r="Z37" s="153"/>
      <c r="AA37" s="153"/>
    </row>
    <row r="38" spans="1:27" ht="11.25" customHeight="1" x14ac:dyDescent="0.25">
      <c r="A38" s="153"/>
      <c r="B38" s="154"/>
      <c r="C38" s="155"/>
      <c r="D38" s="156"/>
      <c r="E38" s="153"/>
      <c r="F38" s="156"/>
      <c r="G38" s="153"/>
      <c r="H38" s="153"/>
      <c r="I38" s="155"/>
      <c r="J38" s="153"/>
      <c r="K38" s="153"/>
      <c r="L38" s="153"/>
      <c r="M38" s="153"/>
      <c r="N38" s="153"/>
      <c r="O38" s="153"/>
      <c r="P38" s="153"/>
      <c r="Q38" s="153"/>
      <c r="R38" s="153"/>
      <c r="S38" s="153"/>
      <c r="T38" s="153"/>
      <c r="U38" s="155"/>
      <c r="V38" s="153"/>
      <c r="W38" s="153"/>
      <c r="X38" s="153"/>
      <c r="Y38" s="153"/>
      <c r="Z38" s="153"/>
      <c r="AA38" s="153"/>
    </row>
    <row r="39" spans="1:27" ht="11.25" customHeight="1" x14ac:dyDescent="0.25">
      <c r="A39" s="153"/>
      <c r="B39" s="154"/>
      <c r="C39" s="155"/>
      <c r="D39" s="156"/>
      <c r="E39" s="153"/>
      <c r="F39" s="156"/>
      <c r="G39" s="153"/>
      <c r="H39" s="153"/>
      <c r="I39" s="155"/>
      <c r="J39" s="153"/>
      <c r="K39" s="153"/>
      <c r="L39" s="153"/>
      <c r="M39" s="153"/>
      <c r="N39" s="153"/>
      <c r="O39" s="153"/>
      <c r="P39" s="153"/>
      <c r="Q39" s="153"/>
      <c r="R39" s="153"/>
      <c r="S39" s="153"/>
      <c r="T39" s="153"/>
      <c r="U39" s="155"/>
      <c r="V39" s="153"/>
      <c r="W39" s="153"/>
      <c r="X39" s="153"/>
      <c r="Y39" s="153"/>
      <c r="Z39" s="153"/>
      <c r="AA39" s="153"/>
    </row>
    <row r="40" spans="1:27" ht="11.25" customHeight="1" x14ac:dyDescent="0.25">
      <c r="A40" s="153"/>
      <c r="B40" s="154"/>
      <c r="C40" s="155"/>
      <c r="D40" s="156"/>
      <c r="E40" s="153"/>
      <c r="F40" s="156"/>
      <c r="G40" s="153"/>
      <c r="H40" s="153"/>
      <c r="I40" s="155"/>
      <c r="J40" s="153"/>
      <c r="K40" s="153"/>
      <c r="L40" s="153"/>
      <c r="M40" s="153"/>
      <c r="N40" s="153"/>
      <c r="O40" s="153"/>
      <c r="P40" s="153"/>
      <c r="Q40" s="153"/>
      <c r="R40" s="153"/>
      <c r="S40" s="153"/>
      <c r="T40" s="153"/>
      <c r="U40" s="155"/>
      <c r="V40" s="153"/>
      <c r="W40" s="153"/>
      <c r="X40" s="153"/>
      <c r="Y40" s="153"/>
      <c r="Z40" s="153"/>
      <c r="AA40" s="153"/>
    </row>
    <row r="41" spans="1:27" ht="11.25" customHeight="1" x14ac:dyDescent="0.25">
      <c r="A41" s="153"/>
      <c r="B41" s="154"/>
      <c r="C41" s="155"/>
      <c r="D41" s="156"/>
      <c r="E41" s="153"/>
      <c r="F41" s="156"/>
      <c r="G41" s="153"/>
      <c r="H41" s="153"/>
      <c r="I41" s="155"/>
      <c r="J41" s="153"/>
      <c r="K41" s="153"/>
      <c r="L41" s="153"/>
      <c r="M41" s="153"/>
      <c r="N41" s="153"/>
      <c r="O41" s="153"/>
      <c r="P41" s="153"/>
      <c r="Q41" s="153"/>
      <c r="R41" s="153"/>
      <c r="S41" s="153"/>
      <c r="T41" s="153"/>
      <c r="U41" s="155"/>
      <c r="V41" s="153"/>
      <c r="W41" s="153"/>
      <c r="X41" s="153"/>
      <c r="Y41" s="153"/>
      <c r="Z41" s="153"/>
      <c r="AA41" s="153"/>
    </row>
    <row r="42" spans="1:27" ht="11.25" customHeight="1" x14ac:dyDescent="0.25">
      <c r="A42" s="153"/>
      <c r="B42" s="154"/>
      <c r="C42" s="155"/>
      <c r="D42" s="156"/>
      <c r="E42" s="153"/>
      <c r="F42" s="156"/>
      <c r="G42" s="153"/>
      <c r="H42" s="153"/>
      <c r="I42" s="155"/>
      <c r="J42" s="153"/>
      <c r="K42" s="153"/>
      <c r="L42" s="153"/>
      <c r="M42" s="153"/>
      <c r="N42" s="153"/>
      <c r="O42" s="153"/>
      <c r="P42" s="153"/>
      <c r="Q42" s="153"/>
      <c r="R42" s="153"/>
      <c r="S42" s="153"/>
      <c r="T42" s="153"/>
      <c r="U42" s="155"/>
      <c r="V42" s="153"/>
      <c r="W42" s="153"/>
      <c r="X42" s="153"/>
      <c r="Y42" s="153"/>
      <c r="Z42" s="153"/>
      <c r="AA42" s="153"/>
    </row>
    <row r="43" spans="1:27" ht="11.25" customHeight="1" x14ac:dyDescent="0.25">
      <c r="A43" s="153"/>
      <c r="B43" s="154"/>
      <c r="C43" s="155"/>
      <c r="D43" s="156"/>
      <c r="E43" s="153"/>
      <c r="F43" s="156"/>
      <c r="G43" s="153"/>
      <c r="H43" s="153"/>
      <c r="I43" s="155"/>
      <c r="J43" s="153"/>
      <c r="K43" s="153"/>
      <c r="L43" s="153"/>
      <c r="M43" s="153"/>
      <c r="N43" s="153"/>
      <c r="O43" s="153"/>
      <c r="P43" s="153"/>
      <c r="Q43" s="153"/>
      <c r="R43" s="153"/>
      <c r="S43" s="153"/>
      <c r="T43" s="153"/>
      <c r="U43" s="155"/>
      <c r="V43" s="153"/>
      <c r="W43" s="153"/>
      <c r="X43" s="153"/>
      <c r="Y43" s="153"/>
      <c r="Z43" s="153"/>
      <c r="AA43" s="153"/>
    </row>
    <row r="44" spans="1:27" ht="11.25" customHeight="1" x14ac:dyDescent="0.25">
      <c r="A44" s="153"/>
      <c r="B44" s="154"/>
      <c r="C44" s="155"/>
      <c r="D44" s="156"/>
      <c r="E44" s="153"/>
      <c r="F44" s="156"/>
      <c r="G44" s="153"/>
      <c r="H44" s="153"/>
      <c r="I44" s="155"/>
      <c r="J44" s="153"/>
      <c r="K44" s="153"/>
      <c r="L44" s="153"/>
      <c r="M44" s="153"/>
      <c r="N44" s="153"/>
      <c r="O44" s="153"/>
      <c r="P44" s="153"/>
      <c r="Q44" s="153"/>
      <c r="R44" s="153"/>
      <c r="S44" s="153"/>
      <c r="T44" s="153"/>
      <c r="U44" s="155"/>
      <c r="V44" s="153"/>
      <c r="W44" s="153"/>
      <c r="X44" s="153"/>
      <c r="Y44" s="153"/>
      <c r="Z44" s="153"/>
      <c r="AA44" s="153"/>
    </row>
    <row r="45" spans="1:27" ht="11.25" customHeight="1" x14ac:dyDescent="0.25">
      <c r="A45" s="153"/>
      <c r="B45" s="154"/>
      <c r="C45" s="155"/>
      <c r="D45" s="156"/>
      <c r="E45" s="153"/>
      <c r="F45" s="156"/>
      <c r="G45" s="153"/>
      <c r="H45" s="153"/>
      <c r="I45" s="155"/>
      <c r="J45" s="153"/>
      <c r="K45" s="153"/>
      <c r="L45" s="153"/>
      <c r="M45" s="153"/>
      <c r="N45" s="153"/>
      <c r="O45" s="153"/>
      <c r="P45" s="153"/>
      <c r="Q45" s="153"/>
      <c r="R45" s="153"/>
      <c r="S45" s="153"/>
      <c r="T45" s="153"/>
      <c r="U45" s="155"/>
      <c r="V45" s="153"/>
      <c r="W45" s="153"/>
      <c r="X45" s="153"/>
      <c r="Y45" s="153"/>
      <c r="Z45" s="153"/>
      <c r="AA45" s="153"/>
    </row>
    <row r="46" spans="1:27" ht="11.25" customHeight="1" x14ac:dyDescent="0.25">
      <c r="A46" s="153"/>
      <c r="B46" s="154"/>
      <c r="C46" s="155"/>
      <c r="D46" s="156"/>
      <c r="E46" s="153"/>
      <c r="F46" s="156"/>
      <c r="G46" s="153"/>
      <c r="H46" s="153"/>
      <c r="I46" s="155"/>
      <c r="J46" s="153"/>
      <c r="K46" s="153"/>
      <c r="L46" s="153"/>
      <c r="M46" s="153"/>
      <c r="N46" s="153"/>
      <c r="O46" s="153"/>
      <c r="P46" s="153"/>
      <c r="Q46" s="153"/>
      <c r="R46" s="153"/>
      <c r="S46" s="153"/>
      <c r="T46" s="153"/>
      <c r="U46" s="155"/>
      <c r="V46" s="153"/>
      <c r="W46" s="153"/>
      <c r="X46" s="153"/>
      <c r="Y46" s="153"/>
      <c r="Z46" s="153"/>
      <c r="AA46" s="153"/>
    </row>
    <row r="47" spans="1:27" ht="11.25" customHeight="1" x14ac:dyDescent="0.25">
      <c r="A47" s="153"/>
      <c r="B47" s="154"/>
      <c r="C47" s="155"/>
      <c r="D47" s="156"/>
      <c r="E47" s="153"/>
      <c r="F47" s="156"/>
      <c r="G47" s="153"/>
      <c r="H47" s="153"/>
      <c r="I47" s="155"/>
      <c r="J47" s="153"/>
      <c r="K47" s="153"/>
      <c r="L47" s="153"/>
      <c r="M47" s="153"/>
      <c r="N47" s="153"/>
      <c r="O47" s="153"/>
      <c r="P47" s="153"/>
      <c r="Q47" s="153"/>
      <c r="R47" s="153"/>
      <c r="S47" s="153"/>
      <c r="T47" s="153"/>
      <c r="U47" s="155"/>
      <c r="V47" s="153"/>
      <c r="W47" s="153"/>
      <c r="X47" s="153"/>
      <c r="Y47" s="153"/>
      <c r="Z47" s="153"/>
      <c r="AA47" s="153"/>
    </row>
    <row r="48" spans="1:27" ht="11.25" customHeight="1" x14ac:dyDescent="0.25">
      <c r="A48" s="153"/>
      <c r="B48" s="154"/>
      <c r="C48" s="155"/>
      <c r="D48" s="156"/>
      <c r="E48" s="153"/>
      <c r="F48" s="156"/>
      <c r="G48" s="153"/>
      <c r="H48" s="153"/>
      <c r="I48" s="155"/>
      <c r="J48" s="153"/>
      <c r="K48" s="153"/>
      <c r="L48" s="153"/>
      <c r="M48" s="153"/>
      <c r="N48" s="153"/>
      <c r="O48" s="153"/>
      <c r="P48" s="153"/>
      <c r="Q48" s="153"/>
      <c r="R48" s="153"/>
      <c r="S48" s="153"/>
      <c r="T48" s="153"/>
      <c r="U48" s="155"/>
      <c r="V48" s="153"/>
      <c r="W48" s="153"/>
      <c r="X48" s="153"/>
      <c r="Y48" s="153"/>
      <c r="Z48" s="153"/>
      <c r="AA48" s="153"/>
    </row>
    <row r="49" spans="1:27" ht="11.25" customHeight="1" x14ac:dyDescent="0.25">
      <c r="A49" s="153"/>
      <c r="B49" s="154"/>
      <c r="C49" s="155"/>
      <c r="D49" s="156"/>
      <c r="E49" s="153"/>
      <c r="F49" s="156"/>
      <c r="G49" s="153"/>
      <c r="H49" s="153"/>
      <c r="I49" s="155"/>
      <c r="J49" s="153"/>
      <c r="K49" s="153"/>
      <c r="L49" s="153"/>
      <c r="M49" s="153"/>
      <c r="N49" s="153"/>
      <c r="O49" s="153"/>
      <c r="P49" s="153"/>
      <c r="Q49" s="153"/>
      <c r="R49" s="153"/>
      <c r="S49" s="153"/>
      <c r="T49" s="153"/>
      <c r="U49" s="155"/>
      <c r="V49" s="153"/>
      <c r="W49" s="153"/>
      <c r="X49" s="153"/>
      <c r="Y49" s="153"/>
      <c r="Z49" s="153"/>
      <c r="AA49" s="153"/>
    </row>
    <row r="50" spans="1:27" ht="11.25" customHeight="1" x14ac:dyDescent="0.25">
      <c r="A50" s="153"/>
      <c r="B50" s="154"/>
      <c r="C50" s="155"/>
      <c r="D50" s="156"/>
      <c r="E50" s="153"/>
      <c r="F50" s="156"/>
      <c r="G50" s="153"/>
      <c r="H50" s="153"/>
      <c r="I50" s="155"/>
      <c r="J50" s="153"/>
      <c r="K50" s="153"/>
      <c r="L50" s="153"/>
      <c r="M50" s="153"/>
      <c r="N50" s="153"/>
      <c r="O50" s="153"/>
      <c r="P50" s="153"/>
      <c r="Q50" s="153"/>
      <c r="R50" s="153"/>
      <c r="S50" s="153"/>
      <c r="T50" s="153"/>
      <c r="U50" s="155"/>
      <c r="V50" s="153"/>
      <c r="W50" s="153"/>
      <c r="X50" s="153"/>
      <c r="Y50" s="153"/>
      <c r="Z50" s="153"/>
      <c r="AA50" s="153"/>
    </row>
    <row r="51" spans="1:27" ht="11.25" customHeight="1" x14ac:dyDescent="0.25">
      <c r="A51" s="153"/>
      <c r="B51" s="154"/>
      <c r="C51" s="155"/>
      <c r="D51" s="156"/>
      <c r="E51" s="153"/>
      <c r="F51" s="156"/>
      <c r="G51" s="153"/>
      <c r="H51" s="153"/>
      <c r="I51" s="155"/>
      <c r="J51" s="153"/>
      <c r="K51" s="153"/>
      <c r="L51" s="153"/>
      <c r="M51" s="153"/>
      <c r="N51" s="153"/>
      <c r="O51" s="153"/>
      <c r="P51" s="153"/>
      <c r="Q51" s="153"/>
      <c r="R51" s="153"/>
      <c r="S51" s="153"/>
      <c r="T51" s="153"/>
      <c r="U51" s="155"/>
      <c r="V51" s="153"/>
      <c r="W51" s="153"/>
      <c r="X51" s="153"/>
      <c r="Y51" s="153"/>
      <c r="Z51" s="153"/>
      <c r="AA51" s="153"/>
    </row>
    <row r="52" spans="1:27" ht="11.25" customHeight="1" x14ac:dyDescent="0.25">
      <c r="A52" s="153"/>
      <c r="B52" s="154"/>
      <c r="C52" s="155"/>
      <c r="D52" s="156"/>
      <c r="E52" s="153"/>
      <c r="F52" s="156"/>
      <c r="G52" s="153"/>
      <c r="H52" s="153"/>
      <c r="I52" s="155"/>
      <c r="J52" s="153"/>
      <c r="K52" s="153"/>
      <c r="L52" s="153"/>
      <c r="M52" s="153"/>
      <c r="N52" s="153"/>
      <c r="O52" s="153"/>
      <c r="P52" s="153"/>
      <c r="Q52" s="153"/>
      <c r="R52" s="153"/>
      <c r="S52" s="153"/>
      <c r="T52" s="153"/>
      <c r="U52" s="155"/>
      <c r="V52" s="153"/>
      <c r="W52" s="153"/>
      <c r="X52" s="153"/>
      <c r="Y52" s="153"/>
      <c r="Z52" s="153"/>
      <c r="AA52" s="153"/>
    </row>
    <row r="53" spans="1:27" ht="11.25" customHeight="1" x14ac:dyDescent="0.25">
      <c r="A53" s="153"/>
      <c r="B53" s="154"/>
      <c r="C53" s="155"/>
      <c r="D53" s="156"/>
      <c r="E53" s="153"/>
      <c r="F53" s="156"/>
      <c r="G53" s="153"/>
      <c r="H53" s="153"/>
      <c r="I53" s="155"/>
      <c r="J53" s="153"/>
      <c r="K53" s="153"/>
      <c r="L53" s="153"/>
      <c r="M53" s="153"/>
      <c r="N53" s="153"/>
      <c r="O53" s="153"/>
      <c r="P53" s="153"/>
      <c r="Q53" s="153"/>
      <c r="R53" s="153"/>
      <c r="S53" s="153"/>
      <c r="T53" s="153"/>
      <c r="U53" s="155"/>
      <c r="V53" s="153"/>
      <c r="W53" s="153"/>
      <c r="X53" s="153"/>
      <c r="Y53" s="153"/>
      <c r="Z53" s="153"/>
      <c r="AA53" s="153"/>
    </row>
    <row r="54" spans="1:27" ht="11.25" customHeight="1" x14ac:dyDescent="0.25">
      <c r="A54" s="153"/>
      <c r="B54" s="154"/>
      <c r="C54" s="155"/>
      <c r="D54" s="156"/>
      <c r="E54" s="153"/>
      <c r="F54" s="156"/>
      <c r="G54" s="153"/>
      <c r="H54" s="153"/>
      <c r="I54" s="155"/>
      <c r="J54" s="153"/>
      <c r="K54" s="153"/>
      <c r="L54" s="153"/>
      <c r="M54" s="153"/>
      <c r="N54" s="153"/>
      <c r="O54" s="153"/>
      <c r="P54" s="153"/>
      <c r="Q54" s="153"/>
      <c r="R54" s="153"/>
      <c r="S54" s="153"/>
      <c r="T54" s="153"/>
      <c r="U54" s="155"/>
      <c r="V54" s="153"/>
      <c r="W54" s="153"/>
      <c r="X54" s="153"/>
      <c r="Y54" s="153"/>
      <c r="Z54" s="153"/>
      <c r="AA54" s="153"/>
    </row>
    <row r="55" spans="1:27" ht="11.25" customHeight="1" x14ac:dyDescent="0.25">
      <c r="A55" s="153"/>
      <c r="B55" s="154"/>
      <c r="C55" s="155"/>
      <c r="D55" s="156"/>
      <c r="E55" s="153"/>
      <c r="F55" s="156"/>
      <c r="G55" s="153"/>
      <c r="H55" s="153"/>
      <c r="I55" s="155"/>
      <c r="J55" s="153"/>
      <c r="K55" s="153"/>
      <c r="L55" s="153"/>
      <c r="M55" s="153"/>
      <c r="N55" s="153"/>
      <c r="O55" s="153"/>
      <c r="P55" s="153"/>
      <c r="Q55" s="153"/>
      <c r="R55" s="153"/>
      <c r="S55" s="153"/>
      <c r="T55" s="153"/>
      <c r="U55" s="155"/>
      <c r="V55" s="153"/>
      <c r="W55" s="153"/>
      <c r="X55" s="153"/>
      <c r="Y55" s="153"/>
      <c r="Z55" s="153"/>
      <c r="AA55" s="153"/>
    </row>
    <row r="56" spans="1:27" ht="11.25" customHeight="1" x14ac:dyDescent="0.25">
      <c r="A56" s="153"/>
      <c r="B56" s="154"/>
      <c r="C56" s="155"/>
      <c r="D56" s="156"/>
      <c r="E56" s="153"/>
      <c r="F56" s="156"/>
      <c r="G56" s="153"/>
      <c r="H56" s="153"/>
      <c r="I56" s="155"/>
      <c r="J56" s="153"/>
      <c r="K56" s="153"/>
      <c r="L56" s="153"/>
      <c r="M56" s="153"/>
      <c r="N56" s="153"/>
      <c r="O56" s="153"/>
      <c r="P56" s="153"/>
      <c r="Q56" s="153"/>
      <c r="R56" s="153"/>
      <c r="S56" s="153"/>
      <c r="T56" s="153"/>
      <c r="U56" s="155"/>
      <c r="V56" s="153"/>
      <c r="W56" s="153"/>
      <c r="X56" s="153"/>
      <c r="Y56" s="153"/>
      <c r="Z56" s="153"/>
      <c r="AA56" s="153"/>
    </row>
    <row r="57" spans="1:27" ht="11.25" customHeight="1" x14ac:dyDescent="0.25">
      <c r="A57" s="153"/>
      <c r="B57" s="154"/>
      <c r="C57" s="155"/>
      <c r="D57" s="156"/>
      <c r="E57" s="153"/>
      <c r="F57" s="156"/>
      <c r="G57" s="153"/>
      <c r="H57" s="153"/>
      <c r="I57" s="155"/>
      <c r="J57" s="153"/>
      <c r="K57" s="153"/>
      <c r="L57" s="153"/>
      <c r="M57" s="153"/>
      <c r="N57" s="153"/>
      <c r="O57" s="153"/>
      <c r="P57" s="153"/>
      <c r="Q57" s="153"/>
      <c r="R57" s="153"/>
      <c r="S57" s="153"/>
      <c r="T57" s="153"/>
      <c r="U57" s="155"/>
      <c r="V57" s="153"/>
      <c r="W57" s="153"/>
      <c r="X57" s="153"/>
      <c r="Y57" s="153"/>
      <c r="Z57" s="153"/>
      <c r="AA57" s="153"/>
    </row>
    <row r="58" spans="1:27" ht="11.25" customHeight="1" x14ac:dyDescent="0.25">
      <c r="A58" s="153"/>
      <c r="B58" s="154"/>
      <c r="C58" s="155"/>
      <c r="D58" s="156"/>
      <c r="E58" s="153"/>
      <c r="F58" s="156"/>
      <c r="G58" s="153"/>
      <c r="H58" s="153"/>
      <c r="I58" s="155"/>
      <c r="J58" s="153"/>
      <c r="K58" s="153"/>
      <c r="L58" s="153"/>
      <c r="M58" s="153"/>
      <c r="N58" s="153"/>
      <c r="O58" s="153"/>
      <c r="P58" s="153"/>
      <c r="Q58" s="153"/>
      <c r="R58" s="153"/>
      <c r="S58" s="153"/>
      <c r="T58" s="153"/>
      <c r="U58" s="155"/>
      <c r="V58" s="153"/>
      <c r="W58" s="153"/>
      <c r="X58" s="153"/>
      <c r="Y58" s="153"/>
      <c r="Z58" s="153"/>
      <c r="AA58" s="153"/>
    </row>
    <row r="59" spans="1:27" ht="11.25" customHeight="1" x14ac:dyDescent="0.25">
      <c r="A59" s="153"/>
      <c r="B59" s="154"/>
      <c r="C59" s="155"/>
      <c r="D59" s="156"/>
      <c r="E59" s="153"/>
      <c r="F59" s="156"/>
      <c r="G59" s="153"/>
      <c r="H59" s="153"/>
      <c r="I59" s="155"/>
      <c r="J59" s="153"/>
      <c r="K59" s="153"/>
      <c r="L59" s="153"/>
      <c r="M59" s="153"/>
      <c r="N59" s="153"/>
      <c r="O59" s="153"/>
      <c r="P59" s="153"/>
      <c r="Q59" s="153"/>
      <c r="R59" s="153"/>
      <c r="S59" s="153"/>
      <c r="T59" s="153"/>
      <c r="U59" s="155"/>
      <c r="V59" s="153"/>
      <c r="W59" s="153"/>
      <c r="X59" s="153"/>
      <c r="Y59" s="153"/>
      <c r="Z59" s="153"/>
      <c r="AA59" s="153"/>
    </row>
    <row r="60" spans="1:27" ht="11.25" customHeight="1" x14ac:dyDescent="0.25">
      <c r="A60" s="153"/>
      <c r="B60" s="154"/>
      <c r="C60" s="155"/>
      <c r="D60" s="156"/>
      <c r="E60" s="153"/>
      <c r="F60" s="156"/>
      <c r="G60" s="153"/>
      <c r="H60" s="153"/>
      <c r="I60" s="155"/>
      <c r="J60" s="153"/>
      <c r="K60" s="153"/>
      <c r="L60" s="153"/>
      <c r="M60" s="153"/>
      <c r="N60" s="153"/>
      <c r="O60" s="153"/>
      <c r="P60" s="153"/>
      <c r="Q60" s="153"/>
      <c r="R60" s="153"/>
      <c r="S60" s="153"/>
      <c r="T60" s="153"/>
      <c r="U60" s="155"/>
      <c r="V60" s="153"/>
      <c r="W60" s="153"/>
      <c r="X60" s="153"/>
      <c r="Y60" s="153"/>
      <c r="Z60" s="153"/>
      <c r="AA60" s="153"/>
    </row>
    <row r="61" spans="1:27" ht="11.25" customHeight="1" x14ac:dyDescent="0.25">
      <c r="A61" s="153"/>
      <c r="B61" s="154"/>
      <c r="C61" s="155"/>
      <c r="D61" s="156"/>
      <c r="E61" s="153"/>
      <c r="F61" s="156"/>
      <c r="G61" s="153"/>
      <c r="H61" s="153"/>
      <c r="I61" s="155"/>
      <c r="J61" s="153"/>
      <c r="K61" s="153"/>
      <c r="L61" s="153"/>
      <c r="M61" s="153"/>
      <c r="N61" s="153"/>
      <c r="O61" s="153"/>
      <c r="P61" s="153"/>
      <c r="Q61" s="153"/>
      <c r="R61" s="153"/>
      <c r="S61" s="153"/>
      <c r="T61" s="153"/>
      <c r="U61" s="155"/>
      <c r="V61" s="153"/>
      <c r="W61" s="153"/>
      <c r="X61" s="153"/>
      <c r="Y61" s="153"/>
      <c r="Z61" s="153"/>
      <c r="AA61" s="153"/>
    </row>
    <row r="62" spans="1:27" ht="11.25" customHeight="1" x14ac:dyDescent="0.25">
      <c r="A62" s="153"/>
      <c r="B62" s="154"/>
      <c r="C62" s="155"/>
      <c r="D62" s="156"/>
      <c r="E62" s="153"/>
      <c r="F62" s="156"/>
      <c r="G62" s="153"/>
      <c r="H62" s="153"/>
      <c r="I62" s="155"/>
      <c r="J62" s="153"/>
      <c r="K62" s="153"/>
      <c r="L62" s="153"/>
      <c r="M62" s="153"/>
      <c r="N62" s="153"/>
      <c r="O62" s="153"/>
      <c r="P62" s="153"/>
      <c r="Q62" s="153"/>
      <c r="R62" s="153"/>
      <c r="S62" s="153"/>
      <c r="T62" s="153"/>
      <c r="U62" s="155"/>
      <c r="V62" s="153"/>
      <c r="W62" s="153"/>
      <c r="X62" s="153"/>
      <c r="Y62" s="153"/>
      <c r="Z62" s="153"/>
      <c r="AA62" s="153"/>
    </row>
    <row r="63" spans="1:27" ht="11.25" customHeight="1" x14ac:dyDescent="0.25">
      <c r="A63" s="153"/>
      <c r="B63" s="154"/>
      <c r="C63" s="155"/>
      <c r="D63" s="156"/>
      <c r="E63" s="153"/>
      <c r="F63" s="156"/>
      <c r="G63" s="153"/>
      <c r="H63" s="153"/>
      <c r="I63" s="155"/>
      <c r="J63" s="153"/>
      <c r="K63" s="153"/>
      <c r="L63" s="153"/>
      <c r="M63" s="153"/>
      <c r="N63" s="153"/>
      <c r="O63" s="153"/>
      <c r="P63" s="153"/>
      <c r="Q63" s="153"/>
      <c r="R63" s="153"/>
      <c r="S63" s="153"/>
      <c r="T63" s="153"/>
      <c r="U63" s="155"/>
      <c r="V63" s="153"/>
      <c r="W63" s="153"/>
      <c r="X63" s="153"/>
      <c r="Y63" s="153"/>
      <c r="Z63" s="153"/>
      <c r="AA63" s="153"/>
    </row>
    <row r="64" spans="1:27" ht="11.25" customHeight="1" x14ac:dyDescent="0.25">
      <c r="A64" s="153"/>
      <c r="B64" s="154"/>
      <c r="C64" s="155"/>
      <c r="D64" s="156"/>
      <c r="E64" s="153"/>
      <c r="F64" s="156"/>
      <c r="G64" s="153"/>
      <c r="H64" s="153"/>
      <c r="I64" s="155"/>
      <c r="J64" s="153"/>
      <c r="K64" s="153"/>
      <c r="L64" s="153"/>
      <c r="M64" s="153"/>
      <c r="N64" s="153"/>
      <c r="O64" s="153"/>
      <c r="P64" s="153"/>
      <c r="Q64" s="153"/>
      <c r="R64" s="153"/>
      <c r="S64" s="153"/>
      <c r="T64" s="153"/>
      <c r="U64" s="155"/>
      <c r="V64" s="153"/>
      <c r="W64" s="153"/>
      <c r="X64" s="153"/>
      <c r="Y64" s="153"/>
      <c r="Z64" s="153"/>
      <c r="AA64" s="153"/>
    </row>
    <row r="65" spans="1:27" ht="11.25" customHeight="1" x14ac:dyDescent="0.25">
      <c r="A65" s="153"/>
      <c r="B65" s="154"/>
      <c r="C65" s="155"/>
      <c r="D65" s="156"/>
      <c r="E65" s="153"/>
      <c r="F65" s="156"/>
      <c r="G65" s="153"/>
      <c r="H65" s="153"/>
      <c r="I65" s="155"/>
      <c r="J65" s="153"/>
      <c r="K65" s="153"/>
      <c r="L65" s="153"/>
      <c r="M65" s="153"/>
      <c r="N65" s="153"/>
      <c r="O65" s="153"/>
      <c r="P65" s="153"/>
      <c r="Q65" s="153"/>
      <c r="R65" s="153"/>
      <c r="S65" s="153"/>
      <c r="T65" s="153"/>
      <c r="U65" s="155"/>
      <c r="V65" s="153"/>
      <c r="W65" s="153"/>
      <c r="X65" s="153"/>
      <c r="Y65" s="153"/>
      <c r="Z65" s="153"/>
      <c r="AA65" s="153"/>
    </row>
    <row r="66" spans="1:27" ht="11.25" customHeight="1" x14ac:dyDescent="0.25">
      <c r="A66" s="153"/>
      <c r="B66" s="154"/>
      <c r="C66" s="155"/>
      <c r="D66" s="156"/>
      <c r="E66" s="153"/>
      <c r="F66" s="156"/>
      <c r="G66" s="153"/>
      <c r="H66" s="153"/>
      <c r="I66" s="155"/>
      <c r="J66" s="153"/>
      <c r="K66" s="153"/>
      <c r="L66" s="153"/>
      <c r="M66" s="153"/>
      <c r="N66" s="153"/>
      <c r="O66" s="153"/>
      <c r="P66" s="153"/>
      <c r="Q66" s="153"/>
      <c r="R66" s="153"/>
      <c r="S66" s="153"/>
      <c r="T66" s="153"/>
      <c r="U66" s="155"/>
      <c r="V66" s="153"/>
      <c r="W66" s="153"/>
      <c r="X66" s="153"/>
      <c r="Y66" s="153"/>
      <c r="Z66" s="153"/>
      <c r="AA66" s="153"/>
    </row>
    <row r="67" spans="1:27" ht="11.25" customHeight="1" x14ac:dyDescent="0.25">
      <c r="A67" s="153"/>
      <c r="B67" s="154"/>
      <c r="C67" s="155"/>
      <c r="D67" s="156"/>
      <c r="E67" s="153"/>
      <c r="F67" s="156"/>
      <c r="G67" s="153"/>
      <c r="H67" s="153"/>
      <c r="I67" s="155"/>
      <c r="J67" s="153"/>
      <c r="K67" s="153"/>
      <c r="L67" s="153"/>
      <c r="M67" s="153"/>
      <c r="N67" s="153"/>
      <c r="O67" s="153"/>
      <c r="P67" s="153"/>
      <c r="Q67" s="153"/>
      <c r="R67" s="153"/>
      <c r="S67" s="153"/>
      <c r="T67" s="153"/>
      <c r="U67" s="155"/>
      <c r="V67" s="153"/>
      <c r="W67" s="153"/>
      <c r="X67" s="153"/>
      <c r="Y67" s="153"/>
      <c r="Z67" s="153"/>
      <c r="AA67" s="153"/>
    </row>
    <row r="68" spans="1:27" ht="11.25" customHeight="1" x14ac:dyDescent="0.25">
      <c r="A68" s="153"/>
      <c r="B68" s="154"/>
      <c r="C68" s="155"/>
      <c r="D68" s="156"/>
      <c r="E68" s="153"/>
      <c r="F68" s="156"/>
      <c r="G68" s="153"/>
      <c r="H68" s="153"/>
      <c r="I68" s="155"/>
      <c r="J68" s="153"/>
      <c r="K68" s="153"/>
      <c r="L68" s="153"/>
      <c r="M68" s="153"/>
      <c r="N68" s="153"/>
      <c r="O68" s="153"/>
      <c r="P68" s="153"/>
      <c r="Q68" s="153"/>
      <c r="R68" s="153"/>
      <c r="S68" s="153"/>
      <c r="T68" s="153"/>
      <c r="U68" s="155"/>
      <c r="V68" s="153"/>
      <c r="W68" s="153"/>
      <c r="X68" s="153"/>
      <c r="Y68" s="153"/>
      <c r="Z68" s="153"/>
      <c r="AA68" s="153"/>
    </row>
    <row r="69" spans="1:27" ht="11.25" customHeight="1" x14ac:dyDescent="0.25">
      <c r="A69" s="153"/>
      <c r="B69" s="154"/>
      <c r="C69" s="155"/>
      <c r="D69" s="156"/>
      <c r="E69" s="153"/>
      <c r="F69" s="156"/>
      <c r="G69" s="153"/>
      <c r="H69" s="153"/>
      <c r="I69" s="155"/>
      <c r="J69" s="153"/>
      <c r="K69" s="153"/>
      <c r="L69" s="153"/>
      <c r="M69" s="153"/>
      <c r="N69" s="153"/>
      <c r="O69" s="153"/>
      <c r="P69" s="153"/>
      <c r="Q69" s="153"/>
      <c r="R69" s="153"/>
      <c r="S69" s="153"/>
      <c r="T69" s="153"/>
      <c r="U69" s="155"/>
      <c r="V69" s="153"/>
      <c r="W69" s="153"/>
      <c r="X69" s="153"/>
      <c r="Y69" s="153"/>
      <c r="Z69" s="153"/>
      <c r="AA69" s="153"/>
    </row>
    <row r="70" spans="1:27" ht="11.25" customHeight="1" x14ac:dyDescent="0.25">
      <c r="A70" s="153"/>
      <c r="B70" s="154"/>
      <c r="C70" s="155"/>
      <c r="D70" s="156"/>
      <c r="E70" s="153"/>
      <c r="F70" s="156"/>
      <c r="G70" s="153"/>
      <c r="H70" s="153"/>
      <c r="I70" s="155"/>
      <c r="J70" s="153"/>
      <c r="K70" s="153"/>
      <c r="L70" s="153"/>
      <c r="M70" s="153"/>
      <c r="N70" s="153"/>
      <c r="O70" s="153"/>
      <c r="P70" s="153"/>
      <c r="Q70" s="153"/>
      <c r="R70" s="153"/>
      <c r="S70" s="153"/>
      <c r="T70" s="153"/>
      <c r="U70" s="155"/>
      <c r="V70" s="153"/>
      <c r="W70" s="153"/>
      <c r="X70" s="153"/>
      <c r="Y70" s="153"/>
      <c r="Z70" s="153"/>
      <c r="AA70" s="153"/>
    </row>
    <row r="71" spans="1:27" ht="11.25" customHeight="1" x14ac:dyDescent="0.25">
      <c r="A71" s="153"/>
      <c r="B71" s="154"/>
      <c r="C71" s="155"/>
      <c r="D71" s="156"/>
      <c r="E71" s="153"/>
      <c r="F71" s="156"/>
      <c r="G71" s="153"/>
      <c r="H71" s="153"/>
      <c r="I71" s="155"/>
      <c r="J71" s="153"/>
      <c r="K71" s="153"/>
      <c r="L71" s="153"/>
      <c r="M71" s="153"/>
      <c r="N71" s="153"/>
      <c r="O71" s="153"/>
      <c r="P71" s="153"/>
      <c r="Q71" s="153"/>
      <c r="R71" s="153"/>
      <c r="S71" s="153"/>
      <c r="T71" s="153"/>
      <c r="U71" s="155"/>
      <c r="V71" s="153"/>
      <c r="W71" s="153"/>
      <c r="X71" s="153"/>
      <c r="Y71" s="153"/>
      <c r="Z71" s="153"/>
      <c r="AA71" s="153"/>
    </row>
    <row r="72" spans="1:27" ht="11.25" customHeight="1" x14ac:dyDescent="0.25">
      <c r="A72" s="153"/>
      <c r="B72" s="154"/>
      <c r="C72" s="155"/>
      <c r="D72" s="156"/>
      <c r="E72" s="153"/>
      <c r="F72" s="156"/>
      <c r="G72" s="153"/>
      <c r="H72" s="153"/>
      <c r="I72" s="155"/>
      <c r="J72" s="153"/>
      <c r="K72" s="153"/>
      <c r="L72" s="153"/>
      <c r="M72" s="153"/>
      <c r="N72" s="153"/>
      <c r="O72" s="153"/>
      <c r="P72" s="153"/>
      <c r="Q72" s="153"/>
      <c r="R72" s="153"/>
      <c r="S72" s="153"/>
      <c r="T72" s="153"/>
      <c r="U72" s="155"/>
      <c r="V72" s="153"/>
      <c r="W72" s="153"/>
      <c r="X72" s="153"/>
      <c r="Y72" s="153"/>
      <c r="Z72" s="153"/>
      <c r="AA72" s="153"/>
    </row>
    <row r="73" spans="1:27" ht="11.25" customHeight="1" x14ac:dyDescent="0.25">
      <c r="A73" s="153"/>
      <c r="B73" s="154"/>
      <c r="C73" s="155"/>
      <c r="D73" s="156"/>
      <c r="E73" s="153"/>
      <c r="F73" s="156"/>
      <c r="G73" s="153"/>
      <c r="H73" s="153"/>
      <c r="I73" s="155"/>
      <c r="J73" s="153"/>
      <c r="K73" s="153"/>
      <c r="L73" s="153"/>
      <c r="M73" s="153"/>
      <c r="N73" s="153"/>
      <c r="O73" s="153"/>
      <c r="P73" s="153"/>
      <c r="Q73" s="153"/>
      <c r="R73" s="153"/>
      <c r="S73" s="153"/>
      <c r="T73" s="153"/>
      <c r="U73" s="155"/>
      <c r="V73" s="153"/>
      <c r="W73" s="153"/>
      <c r="X73" s="153"/>
      <c r="Y73" s="153"/>
      <c r="Z73" s="153"/>
      <c r="AA73" s="153"/>
    </row>
    <row r="74" spans="1:27" ht="11.25" customHeight="1" x14ac:dyDescent="0.25">
      <c r="A74" s="153"/>
      <c r="B74" s="154"/>
      <c r="C74" s="155"/>
      <c r="D74" s="156"/>
      <c r="E74" s="153"/>
      <c r="F74" s="156"/>
      <c r="G74" s="153"/>
      <c r="H74" s="153"/>
      <c r="I74" s="155"/>
      <c r="J74" s="153"/>
      <c r="K74" s="153"/>
      <c r="L74" s="153"/>
      <c r="M74" s="153"/>
      <c r="N74" s="153"/>
      <c r="O74" s="153"/>
      <c r="P74" s="153"/>
      <c r="Q74" s="153"/>
      <c r="R74" s="153"/>
      <c r="S74" s="153"/>
      <c r="T74" s="153"/>
      <c r="U74" s="155"/>
      <c r="V74" s="153"/>
      <c r="W74" s="153"/>
      <c r="X74" s="153"/>
      <c r="Y74" s="153"/>
      <c r="Z74" s="153"/>
      <c r="AA74" s="153"/>
    </row>
    <row r="75" spans="1:27" ht="11.25" customHeight="1" x14ac:dyDescent="0.25">
      <c r="A75" s="153"/>
      <c r="B75" s="154"/>
      <c r="C75" s="155"/>
      <c r="D75" s="156"/>
      <c r="E75" s="153"/>
      <c r="F75" s="156"/>
      <c r="G75" s="153"/>
      <c r="H75" s="153"/>
      <c r="I75" s="155"/>
      <c r="J75" s="153"/>
      <c r="K75" s="153"/>
      <c r="L75" s="153"/>
      <c r="M75" s="153"/>
      <c r="N75" s="153"/>
      <c r="O75" s="153"/>
      <c r="P75" s="153"/>
      <c r="Q75" s="153"/>
      <c r="R75" s="153"/>
      <c r="S75" s="153"/>
      <c r="T75" s="153"/>
      <c r="U75" s="155"/>
      <c r="V75" s="153"/>
      <c r="W75" s="153"/>
      <c r="X75" s="153"/>
      <c r="Y75" s="153"/>
      <c r="Z75" s="153"/>
      <c r="AA75" s="153"/>
    </row>
    <row r="76" spans="1:27" ht="11.25" customHeight="1" x14ac:dyDescent="0.25">
      <c r="A76" s="153"/>
      <c r="B76" s="154"/>
      <c r="C76" s="155"/>
      <c r="D76" s="156"/>
      <c r="E76" s="153"/>
      <c r="F76" s="156"/>
      <c r="G76" s="153"/>
      <c r="H76" s="153"/>
      <c r="I76" s="155"/>
      <c r="J76" s="153"/>
      <c r="K76" s="153"/>
      <c r="L76" s="153"/>
      <c r="M76" s="153"/>
      <c r="N76" s="153"/>
      <c r="O76" s="153"/>
      <c r="P76" s="153"/>
      <c r="Q76" s="153"/>
      <c r="R76" s="153"/>
      <c r="S76" s="153"/>
      <c r="T76" s="153"/>
      <c r="U76" s="155"/>
      <c r="V76" s="153"/>
      <c r="W76" s="153"/>
      <c r="X76" s="153"/>
      <c r="Y76" s="153"/>
      <c r="Z76" s="153"/>
      <c r="AA76" s="153"/>
    </row>
    <row r="77" spans="1:27" ht="11.25" customHeight="1" x14ac:dyDescent="0.25">
      <c r="A77" s="153"/>
      <c r="B77" s="154"/>
      <c r="C77" s="155"/>
      <c r="D77" s="156"/>
      <c r="E77" s="153"/>
      <c r="F77" s="156"/>
      <c r="G77" s="153"/>
      <c r="H77" s="153"/>
      <c r="I77" s="155"/>
      <c r="J77" s="153"/>
      <c r="K77" s="153"/>
      <c r="L77" s="153"/>
      <c r="M77" s="153"/>
      <c r="N77" s="153"/>
      <c r="O77" s="153"/>
      <c r="P77" s="153"/>
      <c r="Q77" s="153"/>
      <c r="R77" s="153"/>
      <c r="S77" s="153"/>
      <c r="T77" s="153"/>
      <c r="U77" s="155"/>
      <c r="V77" s="153"/>
      <c r="W77" s="153"/>
      <c r="X77" s="153"/>
      <c r="Y77" s="153"/>
      <c r="Z77" s="153"/>
      <c r="AA77" s="153"/>
    </row>
    <row r="78" spans="1:27" ht="11.25" customHeight="1" x14ac:dyDescent="0.25">
      <c r="A78" s="153"/>
      <c r="B78" s="154"/>
      <c r="C78" s="155"/>
      <c r="D78" s="156"/>
      <c r="E78" s="153"/>
      <c r="F78" s="156"/>
      <c r="G78" s="153"/>
      <c r="H78" s="153"/>
      <c r="I78" s="155"/>
      <c r="J78" s="153"/>
      <c r="K78" s="153"/>
      <c r="L78" s="153"/>
      <c r="M78" s="153"/>
      <c r="N78" s="153"/>
      <c r="O78" s="153"/>
      <c r="P78" s="153"/>
      <c r="Q78" s="153"/>
      <c r="R78" s="153"/>
      <c r="S78" s="153"/>
      <c r="T78" s="153"/>
      <c r="U78" s="155"/>
      <c r="V78" s="153"/>
      <c r="W78" s="153"/>
      <c r="X78" s="153"/>
      <c r="Y78" s="153"/>
      <c r="Z78" s="153"/>
      <c r="AA78" s="153"/>
    </row>
    <row r="79" spans="1:27" ht="11.25" customHeight="1" x14ac:dyDescent="0.25">
      <c r="A79" s="153"/>
      <c r="B79" s="154"/>
      <c r="C79" s="155"/>
      <c r="D79" s="156"/>
      <c r="E79" s="153"/>
      <c r="F79" s="156"/>
      <c r="G79" s="153"/>
      <c r="H79" s="153"/>
      <c r="I79" s="155"/>
      <c r="J79" s="153"/>
      <c r="K79" s="153"/>
      <c r="L79" s="153"/>
      <c r="M79" s="153"/>
      <c r="N79" s="153"/>
      <c r="O79" s="153"/>
      <c r="P79" s="153"/>
      <c r="Q79" s="153"/>
      <c r="R79" s="153"/>
      <c r="S79" s="153"/>
      <c r="T79" s="153"/>
      <c r="U79" s="155"/>
      <c r="V79" s="153"/>
      <c r="W79" s="153"/>
      <c r="X79" s="153"/>
      <c r="Y79" s="153"/>
      <c r="Z79" s="153"/>
      <c r="AA79" s="153"/>
    </row>
    <row r="80" spans="1:27" ht="11.25" customHeight="1" x14ac:dyDescent="0.25">
      <c r="A80" s="153"/>
      <c r="B80" s="154"/>
      <c r="C80" s="155"/>
      <c r="D80" s="156"/>
      <c r="E80" s="153"/>
      <c r="F80" s="156"/>
      <c r="G80" s="153"/>
      <c r="H80" s="153"/>
      <c r="I80" s="155"/>
      <c r="J80" s="153"/>
      <c r="K80" s="153"/>
      <c r="L80" s="153"/>
      <c r="M80" s="153"/>
      <c r="N80" s="153"/>
      <c r="O80" s="153"/>
      <c r="P80" s="153"/>
      <c r="Q80" s="153"/>
      <c r="R80" s="153"/>
      <c r="S80" s="153"/>
      <c r="T80" s="153"/>
      <c r="U80" s="155"/>
      <c r="V80" s="153"/>
      <c r="W80" s="153"/>
      <c r="X80" s="153"/>
      <c r="Y80" s="153"/>
      <c r="Z80" s="153"/>
      <c r="AA80" s="153"/>
    </row>
    <row r="81" spans="1:27" ht="11.25" customHeight="1" x14ac:dyDescent="0.25">
      <c r="A81" s="153"/>
      <c r="B81" s="154"/>
      <c r="C81" s="155"/>
      <c r="D81" s="156"/>
      <c r="E81" s="153"/>
      <c r="F81" s="156"/>
      <c r="G81" s="153"/>
      <c r="H81" s="153"/>
      <c r="I81" s="155"/>
      <c r="J81" s="153"/>
      <c r="K81" s="153"/>
      <c r="L81" s="153"/>
      <c r="M81" s="153"/>
      <c r="N81" s="153"/>
      <c r="O81" s="153"/>
      <c r="P81" s="153"/>
      <c r="Q81" s="153"/>
      <c r="R81" s="153"/>
      <c r="S81" s="153"/>
      <c r="T81" s="153"/>
      <c r="U81" s="155"/>
      <c r="V81" s="153"/>
      <c r="W81" s="153"/>
      <c r="X81" s="153"/>
      <c r="Y81" s="153"/>
      <c r="Z81" s="153"/>
      <c r="AA81" s="153"/>
    </row>
    <row r="82" spans="1:27" ht="11.25" customHeight="1" x14ac:dyDescent="0.25">
      <c r="A82" s="153"/>
      <c r="B82" s="154"/>
      <c r="C82" s="155"/>
      <c r="D82" s="156"/>
      <c r="E82" s="153"/>
      <c r="F82" s="156"/>
      <c r="G82" s="153"/>
      <c r="H82" s="153"/>
      <c r="I82" s="155"/>
      <c r="J82" s="153"/>
      <c r="K82" s="153"/>
      <c r="L82" s="153"/>
      <c r="M82" s="153"/>
      <c r="N82" s="153"/>
      <c r="O82" s="153"/>
      <c r="P82" s="153"/>
      <c r="Q82" s="153"/>
      <c r="R82" s="153"/>
      <c r="S82" s="153"/>
      <c r="T82" s="153"/>
      <c r="U82" s="155"/>
      <c r="V82" s="153"/>
      <c r="W82" s="153"/>
      <c r="X82" s="153"/>
      <c r="Y82" s="153"/>
      <c r="Z82" s="153"/>
      <c r="AA82" s="153"/>
    </row>
    <row r="83" spans="1:27" ht="11.25" customHeight="1" x14ac:dyDescent="0.25">
      <c r="A83" s="153"/>
      <c r="B83" s="154"/>
      <c r="C83" s="155"/>
      <c r="D83" s="156"/>
      <c r="E83" s="153"/>
      <c r="F83" s="156"/>
      <c r="G83" s="153"/>
      <c r="H83" s="153"/>
      <c r="I83" s="155"/>
      <c r="J83" s="153"/>
      <c r="K83" s="153"/>
      <c r="L83" s="153"/>
      <c r="M83" s="153"/>
      <c r="N83" s="153"/>
      <c r="O83" s="153"/>
      <c r="P83" s="153"/>
      <c r="Q83" s="153"/>
      <c r="R83" s="153"/>
      <c r="S83" s="153"/>
      <c r="T83" s="153"/>
      <c r="U83" s="155"/>
      <c r="V83" s="153"/>
      <c r="W83" s="153"/>
      <c r="X83" s="153"/>
      <c r="Y83" s="153"/>
      <c r="Z83" s="153"/>
      <c r="AA83" s="153"/>
    </row>
    <row r="84" spans="1:27" ht="11.25" customHeight="1" x14ac:dyDescent="0.25">
      <c r="A84" s="153"/>
      <c r="B84" s="154"/>
      <c r="C84" s="155"/>
      <c r="D84" s="156"/>
      <c r="E84" s="153"/>
      <c r="F84" s="156"/>
      <c r="G84" s="153"/>
      <c r="H84" s="153"/>
      <c r="I84" s="155"/>
      <c r="J84" s="153"/>
      <c r="K84" s="153"/>
      <c r="L84" s="153"/>
      <c r="M84" s="153"/>
      <c r="N84" s="153"/>
      <c r="O84" s="153"/>
      <c r="P84" s="153"/>
      <c r="Q84" s="153"/>
      <c r="R84" s="153"/>
      <c r="S84" s="153"/>
      <c r="T84" s="153"/>
      <c r="U84" s="155"/>
      <c r="V84" s="153"/>
      <c r="W84" s="153"/>
      <c r="X84" s="153"/>
      <c r="Y84" s="153"/>
      <c r="Z84" s="153"/>
      <c r="AA84" s="153"/>
    </row>
    <row r="85" spans="1:27" ht="11.25" customHeight="1" x14ac:dyDescent="0.25">
      <c r="A85" s="153"/>
      <c r="B85" s="154"/>
      <c r="C85" s="155"/>
      <c r="D85" s="156"/>
      <c r="E85" s="153"/>
      <c r="F85" s="156"/>
      <c r="G85" s="153"/>
      <c r="H85" s="153"/>
      <c r="I85" s="155"/>
      <c r="J85" s="153"/>
      <c r="K85" s="153"/>
      <c r="L85" s="153"/>
      <c r="M85" s="153"/>
      <c r="N85" s="153"/>
      <c r="O85" s="153"/>
      <c r="P85" s="153"/>
      <c r="Q85" s="153"/>
      <c r="R85" s="153"/>
      <c r="S85" s="153"/>
      <c r="T85" s="153"/>
      <c r="U85" s="155"/>
      <c r="V85" s="153"/>
      <c r="W85" s="153"/>
      <c r="X85" s="153"/>
      <c r="Y85" s="153"/>
      <c r="Z85" s="153"/>
      <c r="AA85" s="153"/>
    </row>
    <row r="86" spans="1:27" ht="11.25" customHeight="1" x14ac:dyDescent="0.25">
      <c r="A86" s="153"/>
      <c r="B86" s="154"/>
      <c r="C86" s="155"/>
      <c r="D86" s="156"/>
      <c r="E86" s="153"/>
      <c r="F86" s="156"/>
      <c r="G86" s="153"/>
      <c r="H86" s="153"/>
      <c r="I86" s="155"/>
      <c r="J86" s="153"/>
      <c r="K86" s="153"/>
      <c r="L86" s="153"/>
      <c r="M86" s="153"/>
      <c r="N86" s="153"/>
      <c r="O86" s="153"/>
      <c r="P86" s="153"/>
      <c r="Q86" s="153"/>
      <c r="R86" s="153"/>
      <c r="S86" s="153"/>
      <c r="T86" s="153"/>
      <c r="U86" s="155"/>
      <c r="V86" s="153"/>
      <c r="W86" s="153"/>
      <c r="X86" s="153"/>
      <c r="Y86" s="153"/>
      <c r="Z86" s="153"/>
      <c r="AA86" s="153"/>
    </row>
    <row r="87" spans="1:27" ht="11.25" customHeight="1" x14ac:dyDescent="0.25">
      <c r="A87" s="153"/>
      <c r="B87" s="154"/>
      <c r="C87" s="155"/>
      <c r="D87" s="156"/>
      <c r="E87" s="153"/>
      <c r="F87" s="156"/>
      <c r="G87" s="153"/>
      <c r="H87" s="153"/>
      <c r="I87" s="155"/>
      <c r="J87" s="153"/>
      <c r="K87" s="153"/>
      <c r="L87" s="153"/>
      <c r="M87" s="153"/>
      <c r="N87" s="153"/>
      <c r="O87" s="153"/>
      <c r="P87" s="153"/>
      <c r="Q87" s="153"/>
      <c r="R87" s="153"/>
      <c r="S87" s="153"/>
      <c r="T87" s="153"/>
      <c r="U87" s="155"/>
      <c r="V87" s="153"/>
      <c r="W87" s="153"/>
      <c r="X87" s="153"/>
      <c r="Y87" s="153"/>
      <c r="Z87" s="153"/>
      <c r="AA87" s="153"/>
    </row>
    <row r="88" spans="1:27" ht="11.25" customHeight="1" x14ac:dyDescent="0.25">
      <c r="A88" s="153"/>
      <c r="B88" s="154"/>
      <c r="C88" s="155"/>
      <c r="D88" s="156"/>
      <c r="E88" s="153"/>
      <c r="F88" s="156"/>
      <c r="G88" s="153"/>
      <c r="H88" s="153"/>
      <c r="I88" s="155"/>
      <c r="J88" s="153"/>
      <c r="K88" s="153"/>
      <c r="L88" s="153"/>
      <c r="M88" s="153"/>
      <c r="N88" s="153"/>
      <c r="O88" s="153"/>
      <c r="P88" s="153"/>
      <c r="Q88" s="153"/>
      <c r="R88" s="153"/>
      <c r="S88" s="153"/>
      <c r="T88" s="153"/>
      <c r="U88" s="155"/>
      <c r="V88" s="153"/>
      <c r="W88" s="153"/>
      <c r="X88" s="153"/>
      <c r="Y88" s="153"/>
      <c r="Z88" s="153"/>
      <c r="AA88" s="153"/>
    </row>
    <row r="89" spans="1:27" ht="11.25" customHeight="1" x14ac:dyDescent="0.25">
      <c r="A89" s="153"/>
      <c r="B89" s="154"/>
      <c r="C89" s="155"/>
      <c r="D89" s="156"/>
      <c r="E89" s="153"/>
      <c r="F89" s="156"/>
      <c r="G89" s="153"/>
      <c r="H89" s="153"/>
      <c r="I89" s="155"/>
      <c r="J89" s="153"/>
      <c r="K89" s="153"/>
      <c r="L89" s="153"/>
      <c r="M89" s="153"/>
      <c r="N89" s="153"/>
      <c r="O89" s="153"/>
      <c r="P89" s="153"/>
      <c r="Q89" s="153"/>
      <c r="R89" s="153"/>
      <c r="S89" s="153"/>
      <c r="T89" s="153"/>
      <c r="U89" s="155"/>
      <c r="V89" s="153"/>
      <c r="W89" s="153"/>
      <c r="X89" s="153"/>
      <c r="Y89" s="153"/>
      <c r="Z89" s="153"/>
      <c r="AA89" s="153"/>
    </row>
    <row r="90" spans="1:27" ht="11.25" customHeight="1" x14ac:dyDescent="0.25">
      <c r="A90" s="153"/>
      <c r="B90" s="154"/>
      <c r="C90" s="155"/>
      <c r="D90" s="156"/>
      <c r="E90" s="153"/>
      <c r="F90" s="156"/>
      <c r="G90" s="153"/>
      <c r="H90" s="153"/>
      <c r="I90" s="155"/>
      <c r="J90" s="153"/>
      <c r="K90" s="153"/>
      <c r="L90" s="153"/>
      <c r="M90" s="153"/>
      <c r="N90" s="153"/>
      <c r="O90" s="153"/>
      <c r="P90" s="153"/>
      <c r="Q90" s="153"/>
      <c r="R90" s="153"/>
      <c r="S90" s="153"/>
      <c r="T90" s="153"/>
      <c r="U90" s="155"/>
      <c r="V90" s="153"/>
      <c r="W90" s="153"/>
      <c r="X90" s="153"/>
      <c r="Y90" s="153"/>
      <c r="Z90" s="153"/>
      <c r="AA90" s="153"/>
    </row>
    <row r="91" spans="1:27" ht="11.25" customHeight="1" x14ac:dyDescent="0.25">
      <c r="A91" s="153"/>
      <c r="B91" s="154"/>
      <c r="C91" s="155"/>
      <c r="D91" s="156"/>
      <c r="E91" s="153"/>
      <c r="F91" s="156"/>
      <c r="G91" s="153"/>
      <c r="H91" s="153"/>
      <c r="I91" s="155"/>
      <c r="J91" s="153"/>
      <c r="K91" s="153"/>
      <c r="L91" s="153"/>
      <c r="M91" s="153"/>
      <c r="N91" s="153"/>
      <c r="O91" s="153"/>
      <c r="P91" s="153"/>
      <c r="Q91" s="153"/>
      <c r="R91" s="153"/>
      <c r="S91" s="153"/>
      <c r="T91" s="153"/>
      <c r="U91" s="155"/>
      <c r="V91" s="153"/>
      <c r="W91" s="153"/>
      <c r="X91" s="153"/>
      <c r="Y91" s="153"/>
      <c r="Z91" s="153"/>
      <c r="AA91" s="153"/>
    </row>
    <row r="92" spans="1:27" ht="11.25" customHeight="1" x14ac:dyDescent="0.25">
      <c r="A92" s="153"/>
      <c r="B92" s="154"/>
      <c r="C92" s="155"/>
      <c r="D92" s="156"/>
      <c r="E92" s="153"/>
      <c r="F92" s="156"/>
      <c r="G92" s="153"/>
      <c r="H92" s="153"/>
      <c r="I92" s="155"/>
      <c r="J92" s="153"/>
      <c r="K92" s="153"/>
      <c r="L92" s="153"/>
      <c r="M92" s="153"/>
      <c r="N92" s="153"/>
      <c r="O92" s="153"/>
      <c r="P92" s="153"/>
      <c r="Q92" s="153"/>
      <c r="R92" s="153"/>
      <c r="S92" s="153"/>
      <c r="T92" s="153"/>
      <c r="U92" s="155"/>
      <c r="V92" s="153"/>
      <c r="W92" s="153"/>
      <c r="X92" s="153"/>
      <c r="Y92" s="153"/>
      <c r="Z92" s="153"/>
      <c r="AA92" s="153"/>
    </row>
    <row r="93" spans="1:27" ht="11.25" customHeight="1" x14ac:dyDescent="0.25">
      <c r="A93" s="153"/>
      <c r="B93" s="154"/>
      <c r="C93" s="155"/>
      <c r="D93" s="156"/>
      <c r="E93" s="153"/>
      <c r="F93" s="156"/>
      <c r="G93" s="153"/>
      <c r="H93" s="153"/>
      <c r="I93" s="155"/>
      <c r="J93" s="153"/>
      <c r="K93" s="153"/>
      <c r="L93" s="153"/>
      <c r="M93" s="153"/>
      <c r="N93" s="153"/>
      <c r="O93" s="153"/>
      <c r="P93" s="153"/>
      <c r="Q93" s="153"/>
      <c r="R93" s="153"/>
      <c r="S93" s="153"/>
      <c r="T93" s="153"/>
      <c r="U93" s="155"/>
      <c r="V93" s="153"/>
      <c r="W93" s="153"/>
      <c r="X93" s="153"/>
      <c r="Y93" s="153"/>
      <c r="Z93" s="153"/>
      <c r="AA93" s="153"/>
    </row>
    <row r="94" spans="1:27" ht="11.25" customHeight="1" x14ac:dyDescent="0.25">
      <c r="A94" s="153"/>
      <c r="B94" s="154"/>
      <c r="C94" s="155"/>
      <c r="D94" s="156"/>
      <c r="E94" s="153"/>
      <c r="F94" s="156"/>
      <c r="G94" s="153"/>
      <c r="H94" s="153"/>
      <c r="I94" s="155"/>
      <c r="J94" s="153"/>
      <c r="K94" s="153"/>
      <c r="L94" s="153"/>
      <c r="M94" s="153"/>
      <c r="N94" s="153"/>
      <c r="O94" s="153"/>
      <c r="P94" s="153"/>
      <c r="Q94" s="153"/>
      <c r="R94" s="153"/>
      <c r="S94" s="153"/>
      <c r="T94" s="153"/>
      <c r="U94" s="155"/>
      <c r="V94" s="153"/>
      <c r="W94" s="153"/>
      <c r="X94" s="153"/>
      <c r="Y94" s="153"/>
      <c r="Z94" s="153"/>
      <c r="AA94" s="153"/>
    </row>
    <row r="95" spans="1:27" ht="11.25" customHeight="1" x14ac:dyDescent="0.25">
      <c r="A95" s="153"/>
      <c r="B95" s="154"/>
      <c r="C95" s="155"/>
      <c r="D95" s="156"/>
      <c r="E95" s="153"/>
      <c r="F95" s="156"/>
      <c r="G95" s="153"/>
      <c r="H95" s="153"/>
      <c r="I95" s="155"/>
      <c r="J95" s="153"/>
      <c r="K95" s="153"/>
      <c r="L95" s="153"/>
      <c r="M95" s="153"/>
      <c r="N95" s="153"/>
      <c r="O95" s="153"/>
      <c r="P95" s="153"/>
      <c r="Q95" s="153"/>
      <c r="R95" s="153"/>
      <c r="S95" s="153"/>
      <c r="T95" s="153"/>
      <c r="U95" s="155"/>
      <c r="V95" s="153"/>
      <c r="W95" s="153"/>
      <c r="X95" s="153"/>
      <c r="Y95" s="153"/>
      <c r="Z95" s="153"/>
      <c r="AA95" s="153"/>
    </row>
    <row r="96" spans="1:27" ht="11.25" customHeight="1" x14ac:dyDescent="0.25">
      <c r="A96" s="153"/>
      <c r="B96" s="154"/>
      <c r="C96" s="155"/>
      <c r="D96" s="156"/>
      <c r="E96" s="153"/>
      <c r="F96" s="156"/>
      <c r="G96" s="153"/>
      <c r="H96" s="153"/>
      <c r="I96" s="155"/>
      <c r="J96" s="153"/>
      <c r="K96" s="153"/>
      <c r="L96" s="153"/>
      <c r="M96" s="153"/>
      <c r="N96" s="153"/>
      <c r="O96" s="153"/>
      <c r="P96" s="153"/>
      <c r="Q96" s="153"/>
      <c r="R96" s="153"/>
      <c r="S96" s="153"/>
      <c r="T96" s="153"/>
      <c r="U96" s="155"/>
      <c r="V96" s="153"/>
      <c r="W96" s="153"/>
      <c r="X96" s="153"/>
      <c r="Y96" s="153"/>
      <c r="Z96" s="153"/>
      <c r="AA96" s="153"/>
    </row>
    <row r="97" spans="1:27" ht="11.25" customHeight="1" x14ac:dyDescent="0.25">
      <c r="A97" s="153"/>
      <c r="B97" s="154"/>
      <c r="C97" s="155"/>
      <c r="D97" s="156"/>
      <c r="E97" s="153"/>
      <c r="F97" s="156"/>
      <c r="G97" s="153"/>
      <c r="H97" s="153"/>
      <c r="I97" s="155"/>
      <c r="J97" s="153"/>
      <c r="K97" s="153"/>
      <c r="L97" s="153"/>
      <c r="M97" s="153"/>
      <c r="N97" s="153"/>
      <c r="O97" s="153"/>
      <c r="P97" s="153"/>
      <c r="Q97" s="153"/>
      <c r="R97" s="153"/>
      <c r="S97" s="153"/>
      <c r="T97" s="153"/>
      <c r="U97" s="155"/>
      <c r="V97" s="153"/>
      <c r="W97" s="153"/>
      <c r="X97" s="153"/>
      <c r="Y97" s="153"/>
      <c r="Z97" s="153"/>
      <c r="AA97" s="153"/>
    </row>
    <row r="98" spans="1:27" ht="11.25" customHeight="1" x14ac:dyDescent="0.25">
      <c r="A98" s="153"/>
      <c r="B98" s="154"/>
      <c r="C98" s="155"/>
      <c r="D98" s="156"/>
      <c r="E98" s="153"/>
      <c r="F98" s="156"/>
      <c r="G98" s="153"/>
      <c r="H98" s="153"/>
      <c r="I98" s="155"/>
      <c r="J98" s="153"/>
      <c r="K98" s="153"/>
      <c r="L98" s="153"/>
      <c r="M98" s="153"/>
      <c r="N98" s="153"/>
      <c r="O98" s="153"/>
      <c r="P98" s="153"/>
      <c r="Q98" s="153"/>
      <c r="R98" s="153"/>
      <c r="S98" s="153"/>
      <c r="T98" s="153"/>
      <c r="U98" s="155"/>
      <c r="V98" s="153"/>
      <c r="W98" s="153"/>
      <c r="X98" s="153"/>
      <c r="Y98" s="153"/>
      <c r="Z98" s="153"/>
      <c r="AA98" s="153"/>
    </row>
    <row r="99" spans="1:27" ht="11.25" customHeight="1" x14ac:dyDescent="0.25">
      <c r="A99" s="153"/>
      <c r="B99" s="154"/>
      <c r="C99" s="155"/>
      <c r="D99" s="156"/>
      <c r="E99" s="153"/>
      <c r="F99" s="156"/>
      <c r="G99" s="153"/>
      <c r="H99" s="153"/>
      <c r="I99" s="155"/>
      <c r="J99" s="153"/>
      <c r="K99" s="153"/>
      <c r="L99" s="153"/>
      <c r="M99" s="153"/>
      <c r="N99" s="153"/>
      <c r="O99" s="153"/>
      <c r="P99" s="153"/>
      <c r="Q99" s="153"/>
      <c r="R99" s="153"/>
      <c r="S99" s="153"/>
      <c r="T99" s="153"/>
      <c r="U99" s="155"/>
      <c r="V99" s="153"/>
      <c r="W99" s="153"/>
      <c r="X99" s="153"/>
      <c r="Y99" s="153"/>
      <c r="Z99" s="153"/>
      <c r="AA99" s="153"/>
    </row>
    <row r="100" spans="1:27" ht="11.25" customHeight="1" x14ac:dyDescent="0.25">
      <c r="A100" s="153"/>
      <c r="B100" s="154"/>
      <c r="C100" s="155"/>
      <c r="D100" s="156"/>
      <c r="E100" s="153"/>
      <c r="F100" s="156"/>
      <c r="G100" s="153"/>
      <c r="H100" s="153"/>
      <c r="I100" s="155"/>
      <c r="J100" s="153"/>
      <c r="K100" s="153"/>
      <c r="L100" s="153"/>
      <c r="M100" s="153"/>
      <c r="N100" s="153"/>
      <c r="O100" s="153"/>
      <c r="P100" s="153"/>
      <c r="Q100" s="153"/>
      <c r="R100" s="153"/>
      <c r="S100" s="153"/>
      <c r="T100" s="153"/>
      <c r="U100" s="155"/>
      <c r="V100" s="153"/>
      <c r="W100" s="153"/>
      <c r="X100" s="153"/>
      <c r="Y100" s="153"/>
      <c r="Z100" s="153"/>
      <c r="AA100" s="153"/>
    </row>
    <row r="101" spans="1:27" ht="11.25" customHeight="1" x14ac:dyDescent="0.25">
      <c r="A101" s="153"/>
      <c r="B101" s="154"/>
      <c r="C101" s="155"/>
      <c r="D101" s="156"/>
      <c r="E101" s="153"/>
      <c r="F101" s="156"/>
      <c r="G101" s="153"/>
      <c r="H101" s="153"/>
      <c r="I101" s="155"/>
      <c r="J101" s="153"/>
      <c r="K101" s="153"/>
      <c r="L101" s="153"/>
      <c r="M101" s="153"/>
      <c r="N101" s="153"/>
      <c r="O101" s="153"/>
      <c r="P101" s="153"/>
      <c r="Q101" s="153"/>
      <c r="R101" s="153"/>
      <c r="S101" s="153"/>
      <c r="T101" s="153"/>
      <c r="U101" s="155"/>
      <c r="V101" s="153"/>
      <c r="W101" s="153"/>
      <c r="X101" s="153"/>
      <c r="Y101" s="153"/>
      <c r="Z101" s="153"/>
      <c r="AA101" s="153"/>
    </row>
    <row r="102" spans="1:27" ht="11.25" customHeight="1" x14ac:dyDescent="0.25">
      <c r="A102" s="153"/>
      <c r="B102" s="154"/>
      <c r="C102" s="155"/>
      <c r="D102" s="156"/>
      <c r="E102" s="153"/>
      <c r="F102" s="156"/>
      <c r="G102" s="153"/>
      <c r="H102" s="153"/>
      <c r="I102" s="155"/>
      <c r="J102" s="153"/>
      <c r="K102" s="153"/>
      <c r="L102" s="153"/>
      <c r="M102" s="153"/>
      <c r="N102" s="153"/>
      <c r="O102" s="153"/>
      <c r="P102" s="153"/>
      <c r="Q102" s="153"/>
      <c r="R102" s="153"/>
      <c r="S102" s="153"/>
      <c r="T102" s="153"/>
      <c r="U102" s="155"/>
      <c r="V102" s="153"/>
      <c r="W102" s="153"/>
      <c r="X102" s="153"/>
      <c r="Y102" s="153"/>
      <c r="Z102" s="153"/>
      <c r="AA102" s="153"/>
    </row>
    <row r="103" spans="1:27" ht="11.25" customHeight="1" x14ac:dyDescent="0.25">
      <c r="A103" s="153"/>
      <c r="B103" s="154"/>
      <c r="C103" s="155"/>
      <c r="D103" s="156"/>
      <c r="E103" s="153"/>
      <c r="F103" s="156"/>
      <c r="G103" s="153"/>
      <c r="H103" s="153"/>
      <c r="I103" s="155"/>
      <c r="J103" s="153"/>
      <c r="K103" s="153"/>
      <c r="L103" s="153"/>
      <c r="M103" s="153"/>
      <c r="N103" s="153"/>
      <c r="O103" s="153"/>
      <c r="P103" s="153"/>
      <c r="Q103" s="153"/>
      <c r="R103" s="153"/>
      <c r="S103" s="153"/>
      <c r="T103" s="153"/>
      <c r="U103" s="155"/>
      <c r="V103" s="153"/>
      <c r="W103" s="153"/>
      <c r="X103" s="153"/>
      <c r="Y103" s="153"/>
      <c r="Z103" s="153"/>
      <c r="AA103" s="153"/>
    </row>
    <row r="104" spans="1:27" ht="11.25" customHeight="1" x14ac:dyDescent="0.25">
      <c r="A104" s="153"/>
      <c r="B104" s="154"/>
      <c r="C104" s="155"/>
      <c r="D104" s="156"/>
      <c r="E104" s="153"/>
      <c r="F104" s="156"/>
      <c r="G104" s="153"/>
      <c r="H104" s="153"/>
      <c r="I104" s="155"/>
      <c r="J104" s="153"/>
      <c r="K104" s="153"/>
      <c r="L104" s="153"/>
      <c r="M104" s="153"/>
      <c r="N104" s="153"/>
      <c r="O104" s="153"/>
      <c r="P104" s="153"/>
      <c r="Q104" s="153"/>
      <c r="R104" s="153"/>
      <c r="S104" s="153"/>
      <c r="T104" s="153"/>
      <c r="U104" s="155"/>
      <c r="V104" s="153"/>
      <c r="W104" s="153"/>
      <c r="X104" s="153"/>
      <c r="Y104" s="153"/>
      <c r="Z104" s="153"/>
      <c r="AA104" s="153"/>
    </row>
    <row r="105" spans="1:27" ht="11.25" customHeight="1" x14ac:dyDescent="0.25">
      <c r="A105" s="153"/>
      <c r="B105" s="154"/>
      <c r="C105" s="155"/>
      <c r="D105" s="156"/>
      <c r="E105" s="153"/>
      <c r="F105" s="156"/>
      <c r="G105" s="153"/>
      <c r="H105" s="153"/>
      <c r="I105" s="155"/>
      <c r="J105" s="153"/>
      <c r="K105" s="153"/>
      <c r="L105" s="153"/>
      <c r="M105" s="153"/>
      <c r="N105" s="153"/>
      <c r="O105" s="153"/>
      <c r="P105" s="153"/>
      <c r="Q105" s="153"/>
      <c r="R105" s="153"/>
      <c r="S105" s="153"/>
      <c r="T105" s="153"/>
      <c r="U105" s="155"/>
      <c r="V105" s="153"/>
      <c r="W105" s="153"/>
      <c r="X105" s="153"/>
      <c r="Y105" s="153"/>
      <c r="Z105" s="153"/>
      <c r="AA105" s="153"/>
    </row>
    <row r="106" spans="1:27" ht="11.25" customHeight="1" x14ac:dyDescent="0.25">
      <c r="A106" s="153"/>
      <c r="B106" s="154"/>
      <c r="C106" s="155"/>
      <c r="D106" s="156"/>
      <c r="E106" s="153"/>
      <c r="F106" s="156"/>
      <c r="G106" s="153"/>
      <c r="H106" s="153"/>
      <c r="I106" s="155"/>
      <c r="J106" s="153"/>
      <c r="K106" s="153"/>
      <c r="L106" s="153"/>
      <c r="M106" s="153"/>
      <c r="N106" s="153"/>
      <c r="O106" s="153"/>
      <c r="P106" s="153"/>
      <c r="Q106" s="153"/>
      <c r="R106" s="153"/>
      <c r="S106" s="153"/>
      <c r="T106" s="153"/>
      <c r="U106" s="155"/>
      <c r="V106" s="153"/>
      <c r="W106" s="153"/>
      <c r="X106" s="153"/>
      <c r="Y106" s="153"/>
      <c r="Z106" s="153"/>
      <c r="AA106" s="153"/>
    </row>
    <row r="107" spans="1:27" ht="11.25" customHeight="1" x14ac:dyDescent="0.25">
      <c r="A107" s="153"/>
      <c r="B107" s="154"/>
      <c r="C107" s="155"/>
      <c r="D107" s="156"/>
      <c r="E107" s="153"/>
      <c r="F107" s="156"/>
      <c r="G107" s="153"/>
      <c r="H107" s="153"/>
      <c r="I107" s="155"/>
      <c r="J107" s="153"/>
      <c r="K107" s="153"/>
      <c r="L107" s="153"/>
      <c r="M107" s="153"/>
      <c r="N107" s="153"/>
      <c r="O107" s="153"/>
      <c r="P107" s="153"/>
      <c r="Q107" s="153"/>
      <c r="R107" s="153"/>
      <c r="S107" s="153"/>
      <c r="T107" s="153"/>
      <c r="U107" s="155"/>
      <c r="V107" s="153"/>
      <c r="W107" s="153"/>
      <c r="X107" s="153"/>
      <c r="Y107" s="153"/>
      <c r="Z107" s="153"/>
      <c r="AA107" s="153"/>
    </row>
    <row r="108" spans="1:27" ht="11.25" customHeight="1" x14ac:dyDescent="0.25">
      <c r="A108" s="153"/>
      <c r="B108" s="154"/>
      <c r="C108" s="155"/>
      <c r="D108" s="156"/>
      <c r="E108" s="153"/>
      <c r="F108" s="156"/>
      <c r="G108" s="153"/>
      <c r="H108" s="153"/>
      <c r="I108" s="155"/>
      <c r="J108" s="153"/>
      <c r="K108" s="153"/>
      <c r="L108" s="153"/>
      <c r="M108" s="153"/>
      <c r="N108" s="153"/>
      <c r="O108" s="153"/>
      <c r="P108" s="153"/>
      <c r="Q108" s="153"/>
      <c r="R108" s="153"/>
      <c r="S108" s="153"/>
      <c r="T108" s="153"/>
      <c r="U108" s="155"/>
      <c r="V108" s="153"/>
      <c r="W108" s="153"/>
      <c r="X108" s="153"/>
      <c r="Y108" s="153"/>
      <c r="Z108" s="153"/>
      <c r="AA108" s="153"/>
    </row>
    <row r="109" spans="1:27" ht="11.25" customHeight="1" x14ac:dyDescent="0.25">
      <c r="A109" s="153"/>
      <c r="B109" s="154"/>
      <c r="C109" s="155"/>
      <c r="D109" s="156"/>
      <c r="E109" s="153"/>
      <c r="F109" s="156"/>
      <c r="G109" s="153"/>
      <c r="H109" s="153"/>
      <c r="I109" s="155"/>
      <c r="J109" s="153"/>
      <c r="K109" s="153"/>
      <c r="L109" s="153"/>
      <c r="M109" s="153"/>
      <c r="N109" s="153"/>
      <c r="O109" s="153"/>
      <c r="P109" s="153"/>
      <c r="Q109" s="153"/>
      <c r="R109" s="153"/>
      <c r="S109" s="153"/>
      <c r="T109" s="153"/>
      <c r="U109" s="155"/>
      <c r="V109" s="153"/>
      <c r="W109" s="153"/>
      <c r="X109" s="153"/>
      <c r="Y109" s="153"/>
      <c r="Z109" s="153"/>
      <c r="AA109" s="153"/>
    </row>
    <row r="110" spans="1:27" ht="11.25" customHeight="1" x14ac:dyDescent="0.25">
      <c r="A110" s="153"/>
      <c r="B110" s="154"/>
      <c r="C110" s="155"/>
      <c r="D110" s="156"/>
      <c r="E110" s="153"/>
      <c r="F110" s="156"/>
      <c r="G110" s="153"/>
      <c r="H110" s="153"/>
      <c r="I110" s="155"/>
      <c r="J110" s="153"/>
      <c r="K110" s="153"/>
      <c r="L110" s="153"/>
      <c r="M110" s="153"/>
      <c r="N110" s="153"/>
      <c r="O110" s="153"/>
      <c r="P110" s="153"/>
      <c r="Q110" s="153"/>
      <c r="R110" s="153"/>
      <c r="S110" s="153"/>
      <c r="T110" s="153"/>
      <c r="U110" s="155"/>
      <c r="V110" s="153"/>
      <c r="W110" s="153"/>
      <c r="X110" s="153"/>
      <c r="Y110" s="153"/>
      <c r="Z110" s="153"/>
      <c r="AA110" s="153"/>
    </row>
    <row r="111" spans="1:27" ht="11.25" customHeight="1" x14ac:dyDescent="0.25">
      <c r="A111" s="153"/>
      <c r="B111" s="154"/>
      <c r="C111" s="155"/>
      <c r="D111" s="156"/>
      <c r="E111" s="153"/>
      <c r="F111" s="156"/>
      <c r="G111" s="153"/>
      <c r="H111" s="153"/>
      <c r="I111" s="155"/>
      <c r="J111" s="153"/>
      <c r="K111" s="153"/>
      <c r="L111" s="153"/>
      <c r="M111" s="153"/>
      <c r="N111" s="153"/>
      <c r="O111" s="153"/>
      <c r="P111" s="153"/>
      <c r="Q111" s="153"/>
      <c r="R111" s="153"/>
      <c r="S111" s="153"/>
      <c r="T111" s="153"/>
      <c r="U111" s="155"/>
      <c r="V111" s="153"/>
      <c r="W111" s="153"/>
      <c r="X111" s="153"/>
      <c r="Y111" s="153"/>
      <c r="Z111" s="153"/>
      <c r="AA111" s="153"/>
    </row>
    <row r="112" spans="1:27" ht="11.25" customHeight="1" x14ac:dyDescent="0.25">
      <c r="A112" s="153"/>
      <c r="B112" s="154"/>
      <c r="C112" s="155"/>
      <c r="D112" s="156"/>
      <c r="E112" s="153"/>
      <c r="F112" s="156"/>
      <c r="G112" s="153"/>
      <c r="H112" s="153"/>
      <c r="I112" s="155"/>
      <c r="J112" s="153"/>
      <c r="K112" s="153"/>
      <c r="L112" s="153"/>
      <c r="M112" s="153"/>
      <c r="N112" s="153"/>
      <c r="O112" s="153"/>
      <c r="P112" s="153"/>
      <c r="Q112" s="153"/>
      <c r="R112" s="153"/>
      <c r="S112" s="153"/>
      <c r="T112" s="153"/>
      <c r="U112" s="155"/>
      <c r="V112" s="153"/>
      <c r="W112" s="153"/>
      <c r="X112" s="153"/>
      <c r="Y112" s="153"/>
      <c r="Z112" s="153"/>
      <c r="AA112" s="153"/>
    </row>
    <row r="113" spans="1:27" ht="11.25" customHeight="1" x14ac:dyDescent="0.25">
      <c r="A113" s="153"/>
      <c r="B113" s="154"/>
      <c r="C113" s="155"/>
      <c r="D113" s="156"/>
      <c r="E113" s="153"/>
      <c r="F113" s="156"/>
      <c r="G113" s="153"/>
      <c r="H113" s="153"/>
      <c r="I113" s="155"/>
      <c r="J113" s="153"/>
      <c r="K113" s="153"/>
      <c r="L113" s="153"/>
      <c r="M113" s="153"/>
      <c r="N113" s="153"/>
      <c r="O113" s="153"/>
      <c r="P113" s="153"/>
      <c r="Q113" s="153"/>
      <c r="R113" s="153"/>
      <c r="S113" s="153"/>
      <c r="T113" s="153"/>
      <c r="U113" s="155"/>
      <c r="V113" s="153"/>
      <c r="W113" s="153"/>
      <c r="X113" s="153"/>
      <c r="Y113" s="153"/>
      <c r="Z113" s="153"/>
      <c r="AA113" s="153"/>
    </row>
    <row r="114" spans="1:27" ht="11.25" customHeight="1" x14ac:dyDescent="0.25">
      <c r="A114" s="153"/>
      <c r="B114" s="154"/>
      <c r="C114" s="155"/>
      <c r="D114" s="156"/>
      <c r="E114" s="153"/>
      <c r="F114" s="156"/>
      <c r="G114" s="153"/>
      <c r="H114" s="153"/>
      <c r="I114" s="155"/>
      <c r="J114" s="153"/>
      <c r="K114" s="153"/>
      <c r="L114" s="153"/>
      <c r="M114" s="153"/>
      <c r="N114" s="153"/>
      <c r="O114" s="153"/>
      <c r="P114" s="153"/>
      <c r="Q114" s="153"/>
      <c r="R114" s="153"/>
      <c r="S114" s="153"/>
      <c r="T114" s="153"/>
      <c r="U114" s="155"/>
      <c r="V114" s="153"/>
      <c r="W114" s="153"/>
      <c r="X114" s="153"/>
      <c r="Y114" s="153"/>
      <c r="Z114" s="153"/>
      <c r="AA114" s="153"/>
    </row>
    <row r="115" spans="1:27" ht="11.25" customHeight="1" x14ac:dyDescent="0.25">
      <c r="A115" s="153"/>
      <c r="B115" s="154"/>
      <c r="C115" s="155"/>
      <c r="D115" s="156"/>
      <c r="E115" s="153"/>
      <c r="F115" s="156"/>
      <c r="G115" s="153"/>
      <c r="H115" s="153"/>
      <c r="I115" s="155"/>
      <c r="J115" s="153"/>
      <c r="K115" s="153"/>
      <c r="L115" s="153"/>
      <c r="M115" s="153"/>
      <c r="N115" s="153"/>
      <c r="O115" s="153"/>
      <c r="P115" s="153"/>
      <c r="Q115" s="153"/>
      <c r="R115" s="153"/>
      <c r="S115" s="153"/>
      <c r="T115" s="153"/>
      <c r="U115" s="155"/>
      <c r="V115" s="153"/>
      <c r="W115" s="153"/>
      <c r="X115" s="153"/>
      <c r="Y115" s="153"/>
      <c r="Z115" s="153"/>
      <c r="AA115" s="153"/>
    </row>
    <row r="116" spans="1:27" ht="11.25" customHeight="1" x14ac:dyDescent="0.25">
      <c r="A116" s="153"/>
      <c r="B116" s="154"/>
      <c r="C116" s="155"/>
      <c r="D116" s="156"/>
      <c r="E116" s="153"/>
      <c r="F116" s="156"/>
      <c r="G116" s="153"/>
      <c r="H116" s="153"/>
      <c r="I116" s="155"/>
      <c r="J116" s="153"/>
      <c r="K116" s="153"/>
      <c r="L116" s="153"/>
      <c r="M116" s="153"/>
      <c r="N116" s="153"/>
      <c r="O116" s="153"/>
      <c r="P116" s="153"/>
      <c r="Q116" s="153"/>
      <c r="R116" s="153"/>
      <c r="S116" s="153"/>
      <c r="T116" s="153"/>
      <c r="U116" s="155"/>
      <c r="V116" s="153"/>
      <c r="W116" s="153"/>
      <c r="X116" s="153"/>
      <c r="Y116" s="153"/>
      <c r="Z116" s="153"/>
      <c r="AA116" s="153"/>
    </row>
    <row r="117" spans="1:27" ht="11.25" customHeight="1" x14ac:dyDescent="0.25">
      <c r="A117" s="153"/>
      <c r="B117" s="154"/>
      <c r="C117" s="155"/>
      <c r="D117" s="156"/>
      <c r="E117" s="153"/>
      <c r="F117" s="156"/>
      <c r="G117" s="153"/>
      <c r="H117" s="153"/>
      <c r="I117" s="155"/>
      <c r="J117" s="153"/>
      <c r="K117" s="153"/>
      <c r="L117" s="153"/>
      <c r="M117" s="153"/>
      <c r="N117" s="153"/>
      <c r="O117" s="153"/>
      <c r="P117" s="153"/>
      <c r="Q117" s="153"/>
      <c r="R117" s="153"/>
      <c r="S117" s="153"/>
      <c r="T117" s="153"/>
      <c r="U117" s="155"/>
      <c r="V117" s="153"/>
      <c r="W117" s="153"/>
      <c r="X117" s="153"/>
      <c r="Y117" s="153"/>
      <c r="Z117" s="153"/>
      <c r="AA117" s="153"/>
    </row>
    <row r="118" spans="1:27" ht="11.25" customHeight="1" x14ac:dyDescent="0.25">
      <c r="A118" s="153"/>
      <c r="B118" s="154"/>
      <c r="C118" s="155"/>
      <c r="D118" s="156"/>
      <c r="E118" s="153"/>
      <c r="F118" s="156"/>
      <c r="G118" s="153"/>
      <c r="H118" s="153"/>
      <c r="I118" s="155"/>
      <c r="J118" s="153"/>
      <c r="K118" s="153"/>
      <c r="L118" s="153"/>
      <c r="M118" s="153"/>
      <c r="N118" s="153"/>
      <c r="O118" s="153"/>
      <c r="P118" s="153"/>
      <c r="Q118" s="153"/>
      <c r="R118" s="153"/>
      <c r="S118" s="153"/>
      <c r="T118" s="153"/>
      <c r="U118" s="155"/>
      <c r="V118" s="153"/>
      <c r="W118" s="153"/>
      <c r="X118" s="153"/>
      <c r="Y118" s="153"/>
      <c r="Z118" s="153"/>
      <c r="AA118" s="153"/>
    </row>
    <row r="119" spans="1:27" ht="11.25" customHeight="1" x14ac:dyDescent="0.25">
      <c r="A119" s="153"/>
      <c r="B119" s="154"/>
      <c r="C119" s="155"/>
      <c r="D119" s="156"/>
      <c r="E119" s="153"/>
      <c r="F119" s="156"/>
      <c r="G119" s="153"/>
      <c r="H119" s="153"/>
      <c r="I119" s="155"/>
      <c r="J119" s="153"/>
      <c r="K119" s="153"/>
      <c r="L119" s="153"/>
      <c r="M119" s="153"/>
      <c r="N119" s="153"/>
      <c r="O119" s="153"/>
      <c r="P119" s="153"/>
      <c r="Q119" s="153"/>
      <c r="R119" s="153"/>
      <c r="S119" s="153"/>
      <c r="T119" s="153"/>
      <c r="U119" s="155"/>
      <c r="V119" s="153"/>
      <c r="W119" s="153"/>
      <c r="X119" s="153"/>
      <c r="Y119" s="153"/>
      <c r="Z119" s="153"/>
      <c r="AA119" s="153"/>
    </row>
    <row r="120" spans="1:27" ht="11.25" customHeight="1" x14ac:dyDescent="0.25">
      <c r="A120" s="153"/>
      <c r="B120" s="154"/>
      <c r="C120" s="155"/>
      <c r="D120" s="156"/>
      <c r="E120" s="153"/>
      <c r="F120" s="156"/>
      <c r="G120" s="153"/>
      <c r="H120" s="153"/>
      <c r="I120" s="155"/>
      <c r="J120" s="153"/>
      <c r="K120" s="153"/>
      <c r="L120" s="153"/>
      <c r="M120" s="153"/>
      <c r="N120" s="153"/>
      <c r="O120" s="153"/>
      <c r="P120" s="153"/>
      <c r="Q120" s="153"/>
      <c r="R120" s="153"/>
      <c r="S120" s="153"/>
      <c r="T120" s="153"/>
      <c r="U120" s="155"/>
      <c r="V120" s="153"/>
      <c r="W120" s="153"/>
      <c r="X120" s="153"/>
      <c r="Y120" s="153"/>
      <c r="Z120" s="153"/>
      <c r="AA120" s="153"/>
    </row>
    <row r="121" spans="1:27" ht="11.25" customHeight="1" x14ac:dyDescent="0.25">
      <c r="A121" s="153"/>
      <c r="B121" s="154"/>
      <c r="C121" s="155"/>
      <c r="D121" s="156"/>
      <c r="E121" s="153"/>
      <c r="F121" s="156"/>
      <c r="G121" s="153"/>
      <c r="H121" s="153"/>
      <c r="I121" s="155"/>
      <c r="J121" s="153"/>
      <c r="K121" s="153"/>
      <c r="L121" s="153"/>
      <c r="M121" s="153"/>
      <c r="N121" s="153"/>
      <c r="O121" s="153"/>
      <c r="P121" s="153"/>
      <c r="Q121" s="153"/>
      <c r="R121" s="153"/>
      <c r="S121" s="153"/>
      <c r="T121" s="153"/>
      <c r="U121" s="155"/>
      <c r="V121" s="153"/>
      <c r="W121" s="153"/>
      <c r="X121" s="153"/>
      <c r="Y121" s="153"/>
      <c r="Z121" s="153"/>
      <c r="AA121" s="153"/>
    </row>
    <row r="122" spans="1:27" ht="11.25" customHeight="1" x14ac:dyDescent="0.25">
      <c r="A122" s="153"/>
      <c r="B122" s="154"/>
      <c r="C122" s="155"/>
      <c r="D122" s="156"/>
      <c r="E122" s="153"/>
      <c r="F122" s="156"/>
      <c r="G122" s="153"/>
      <c r="H122" s="153"/>
      <c r="I122" s="155"/>
      <c r="J122" s="153"/>
      <c r="K122" s="153"/>
      <c r="L122" s="153"/>
      <c r="M122" s="153"/>
      <c r="N122" s="153"/>
      <c r="O122" s="153"/>
      <c r="P122" s="153"/>
      <c r="Q122" s="153"/>
      <c r="R122" s="153"/>
      <c r="S122" s="153"/>
      <c r="T122" s="153"/>
      <c r="U122" s="155"/>
      <c r="V122" s="153"/>
      <c r="W122" s="153"/>
      <c r="X122" s="153"/>
      <c r="Y122" s="153"/>
      <c r="Z122" s="153"/>
      <c r="AA122" s="153"/>
    </row>
    <row r="123" spans="1:27" ht="11.25" customHeight="1" x14ac:dyDescent="0.25">
      <c r="A123" s="153"/>
      <c r="B123" s="154"/>
      <c r="C123" s="155"/>
      <c r="D123" s="156"/>
      <c r="E123" s="153"/>
      <c r="F123" s="156"/>
      <c r="G123" s="153"/>
      <c r="H123" s="153"/>
      <c r="I123" s="155"/>
      <c r="J123" s="153"/>
      <c r="K123" s="153"/>
      <c r="L123" s="153"/>
      <c r="M123" s="153"/>
      <c r="N123" s="153"/>
      <c r="O123" s="153"/>
      <c r="P123" s="153"/>
      <c r="Q123" s="153"/>
      <c r="R123" s="153"/>
      <c r="S123" s="153"/>
      <c r="T123" s="153"/>
      <c r="U123" s="155"/>
      <c r="V123" s="153"/>
      <c r="W123" s="153"/>
      <c r="X123" s="153"/>
      <c r="Y123" s="153"/>
      <c r="Z123" s="153"/>
      <c r="AA123" s="153"/>
    </row>
    <row r="124" spans="1:27" ht="11.25" customHeight="1" x14ac:dyDescent="0.25">
      <c r="A124" s="153"/>
      <c r="B124" s="154"/>
      <c r="C124" s="155"/>
      <c r="D124" s="156"/>
      <c r="E124" s="153"/>
      <c r="F124" s="156"/>
      <c r="G124" s="153"/>
      <c r="H124" s="153"/>
      <c r="I124" s="155"/>
      <c r="J124" s="153"/>
      <c r="K124" s="153"/>
      <c r="L124" s="153"/>
      <c r="M124" s="153"/>
      <c r="N124" s="153"/>
      <c r="O124" s="153"/>
      <c r="P124" s="153"/>
      <c r="Q124" s="153"/>
      <c r="R124" s="153"/>
      <c r="S124" s="153"/>
      <c r="T124" s="153"/>
      <c r="U124" s="155"/>
      <c r="V124" s="153"/>
      <c r="W124" s="153"/>
      <c r="X124" s="153"/>
      <c r="Y124" s="153"/>
      <c r="Z124" s="153"/>
      <c r="AA124" s="153"/>
    </row>
    <row r="125" spans="1:27" ht="11.25" customHeight="1" x14ac:dyDescent="0.25">
      <c r="A125" s="153"/>
      <c r="B125" s="154"/>
      <c r="C125" s="155"/>
      <c r="D125" s="156"/>
      <c r="E125" s="153"/>
      <c r="F125" s="156"/>
      <c r="G125" s="153"/>
      <c r="H125" s="153"/>
      <c r="I125" s="155"/>
      <c r="J125" s="153"/>
      <c r="K125" s="153"/>
      <c r="L125" s="153"/>
      <c r="M125" s="153"/>
      <c r="N125" s="153"/>
      <c r="O125" s="153"/>
      <c r="P125" s="153"/>
      <c r="Q125" s="153"/>
      <c r="R125" s="153"/>
      <c r="S125" s="153"/>
      <c r="T125" s="153"/>
      <c r="U125" s="155"/>
      <c r="V125" s="153"/>
      <c r="W125" s="153"/>
      <c r="X125" s="153"/>
      <c r="Y125" s="153"/>
      <c r="Z125" s="153"/>
      <c r="AA125" s="153"/>
    </row>
    <row r="126" spans="1:27" ht="11.25" customHeight="1" x14ac:dyDescent="0.25">
      <c r="A126" s="153"/>
      <c r="B126" s="154"/>
      <c r="C126" s="155"/>
      <c r="D126" s="156"/>
      <c r="E126" s="153"/>
      <c r="F126" s="156"/>
      <c r="G126" s="153"/>
      <c r="H126" s="153"/>
      <c r="I126" s="155"/>
      <c r="J126" s="153"/>
      <c r="K126" s="153"/>
      <c r="L126" s="153"/>
      <c r="M126" s="153"/>
      <c r="N126" s="153"/>
      <c r="O126" s="153"/>
      <c r="P126" s="153"/>
      <c r="Q126" s="153"/>
      <c r="R126" s="153"/>
      <c r="S126" s="153"/>
      <c r="T126" s="153"/>
      <c r="U126" s="155"/>
      <c r="V126" s="153"/>
      <c r="W126" s="153"/>
      <c r="X126" s="153"/>
      <c r="Y126" s="153"/>
      <c r="Z126" s="153"/>
      <c r="AA126" s="153"/>
    </row>
    <row r="127" spans="1:27" ht="11.25" customHeight="1" x14ac:dyDescent="0.25">
      <c r="A127" s="153"/>
      <c r="B127" s="154"/>
      <c r="C127" s="155"/>
      <c r="D127" s="156"/>
      <c r="E127" s="153"/>
      <c r="F127" s="156"/>
      <c r="G127" s="153"/>
      <c r="H127" s="153"/>
      <c r="I127" s="155"/>
      <c r="J127" s="153"/>
      <c r="K127" s="153"/>
      <c r="L127" s="153"/>
      <c r="M127" s="153"/>
      <c r="N127" s="153"/>
      <c r="O127" s="153"/>
      <c r="P127" s="153"/>
      <c r="Q127" s="153"/>
      <c r="R127" s="153"/>
      <c r="S127" s="153"/>
      <c r="T127" s="153"/>
      <c r="U127" s="155"/>
      <c r="V127" s="153"/>
      <c r="W127" s="153"/>
      <c r="X127" s="153"/>
      <c r="Y127" s="153"/>
      <c r="Z127" s="153"/>
      <c r="AA127" s="153"/>
    </row>
    <row r="128" spans="1:27" ht="11.25" customHeight="1" x14ac:dyDescent="0.25">
      <c r="A128" s="153"/>
      <c r="B128" s="154"/>
      <c r="C128" s="155"/>
      <c r="D128" s="156"/>
      <c r="E128" s="153"/>
      <c r="F128" s="156"/>
      <c r="G128" s="153"/>
      <c r="H128" s="153"/>
      <c r="I128" s="155"/>
      <c r="J128" s="153"/>
      <c r="K128" s="153"/>
      <c r="L128" s="153"/>
      <c r="M128" s="153"/>
      <c r="N128" s="153"/>
      <c r="O128" s="153"/>
      <c r="P128" s="153"/>
      <c r="Q128" s="153"/>
      <c r="R128" s="153"/>
      <c r="S128" s="153"/>
      <c r="T128" s="153"/>
      <c r="U128" s="155"/>
      <c r="V128" s="153"/>
      <c r="W128" s="153"/>
      <c r="X128" s="153"/>
      <c r="Y128" s="153"/>
      <c r="Z128" s="153"/>
      <c r="AA128" s="153"/>
    </row>
    <row r="129" spans="1:27" ht="11.25" customHeight="1" x14ac:dyDescent="0.25">
      <c r="A129" s="153"/>
      <c r="B129" s="154"/>
      <c r="C129" s="155"/>
      <c r="D129" s="156"/>
      <c r="E129" s="153"/>
      <c r="F129" s="156"/>
      <c r="G129" s="153"/>
      <c r="H129" s="153"/>
      <c r="I129" s="155"/>
      <c r="J129" s="153"/>
      <c r="K129" s="153"/>
      <c r="L129" s="153"/>
      <c r="M129" s="153"/>
      <c r="N129" s="153"/>
      <c r="O129" s="153"/>
      <c r="P129" s="153"/>
      <c r="Q129" s="153"/>
      <c r="R129" s="153"/>
      <c r="S129" s="153"/>
      <c r="T129" s="153"/>
      <c r="U129" s="155"/>
      <c r="V129" s="153"/>
      <c r="W129" s="153"/>
      <c r="X129" s="153"/>
      <c r="Y129" s="153"/>
      <c r="Z129" s="153"/>
      <c r="AA129" s="153"/>
    </row>
    <row r="130" spans="1:27" ht="11.25" customHeight="1" x14ac:dyDescent="0.25">
      <c r="A130" s="153"/>
      <c r="B130" s="154"/>
      <c r="C130" s="155"/>
      <c r="D130" s="156"/>
      <c r="E130" s="153"/>
      <c r="F130" s="156"/>
      <c r="G130" s="153"/>
      <c r="H130" s="153"/>
      <c r="I130" s="155"/>
      <c r="J130" s="153"/>
      <c r="K130" s="153"/>
      <c r="L130" s="153"/>
      <c r="M130" s="153"/>
      <c r="N130" s="153"/>
      <c r="O130" s="153"/>
      <c r="P130" s="153"/>
      <c r="Q130" s="153"/>
      <c r="R130" s="153"/>
      <c r="S130" s="153"/>
      <c r="T130" s="153"/>
      <c r="U130" s="155"/>
      <c r="V130" s="153"/>
      <c r="W130" s="153"/>
      <c r="X130" s="153"/>
      <c r="Y130" s="153"/>
      <c r="Z130" s="153"/>
      <c r="AA130" s="153"/>
    </row>
    <row r="131" spans="1:27" ht="11.25" customHeight="1" x14ac:dyDescent="0.25">
      <c r="A131" s="153"/>
      <c r="B131" s="154"/>
      <c r="C131" s="155"/>
      <c r="D131" s="156"/>
      <c r="E131" s="153"/>
      <c r="F131" s="156"/>
      <c r="G131" s="153"/>
      <c r="H131" s="153"/>
      <c r="I131" s="155"/>
      <c r="J131" s="153"/>
      <c r="K131" s="153"/>
      <c r="L131" s="153"/>
      <c r="M131" s="153"/>
      <c r="N131" s="153"/>
      <c r="O131" s="153"/>
      <c r="P131" s="153"/>
      <c r="Q131" s="153"/>
      <c r="R131" s="153"/>
      <c r="S131" s="153"/>
      <c r="T131" s="153"/>
      <c r="U131" s="155"/>
      <c r="V131" s="153"/>
      <c r="W131" s="153"/>
      <c r="X131" s="153"/>
      <c r="Y131" s="153"/>
      <c r="Z131" s="153"/>
      <c r="AA131" s="153"/>
    </row>
    <row r="132" spans="1:27" ht="11.25" customHeight="1" x14ac:dyDescent="0.25">
      <c r="A132" s="153"/>
      <c r="B132" s="154"/>
      <c r="C132" s="155"/>
      <c r="D132" s="156"/>
      <c r="E132" s="153"/>
      <c r="F132" s="156"/>
      <c r="G132" s="153"/>
      <c r="H132" s="153"/>
      <c r="I132" s="155"/>
      <c r="J132" s="153"/>
      <c r="K132" s="153"/>
      <c r="L132" s="153"/>
      <c r="M132" s="153"/>
      <c r="N132" s="153"/>
      <c r="O132" s="153"/>
      <c r="P132" s="153"/>
      <c r="Q132" s="153"/>
      <c r="R132" s="153"/>
      <c r="S132" s="153"/>
      <c r="T132" s="153"/>
      <c r="U132" s="155"/>
      <c r="V132" s="153"/>
      <c r="W132" s="153"/>
      <c r="X132" s="153"/>
      <c r="Y132" s="153"/>
      <c r="Z132" s="153"/>
      <c r="AA132" s="153"/>
    </row>
    <row r="133" spans="1:27" ht="11.25" customHeight="1" x14ac:dyDescent="0.25">
      <c r="A133" s="153"/>
      <c r="B133" s="154"/>
      <c r="C133" s="155"/>
      <c r="D133" s="156"/>
      <c r="E133" s="153"/>
      <c r="F133" s="156"/>
      <c r="G133" s="153"/>
      <c r="H133" s="153"/>
      <c r="I133" s="155"/>
      <c r="J133" s="153"/>
      <c r="K133" s="153"/>
      <c r="L133" s="153"/>
      <c r="M133" s="153"/>
      <c r="N133" s="153"/>
      <c r="O133" s="153"/>
      <c r="P133" s="153"/>
      <c r="Q133" s="153"/>
      <c r="R133" s="153"/>
      <c r="S133" s="153"/>
      <c r="T133" s="153"/>
      <c r="U133" s="155"/>
      <c r="V133" s="153"/>
      <c r="W133" s="153"/>
      <c r="X133" s="153"/>
      <c r="Y133" s="153"/>
      <c r="Z133" s="153"/>
      <c r="AA133" s="153"/>
    </row>
    <row r="134" spans="1:27" ht="11.25" customHeight="1" x14ac:dyDescent="0.25">
      <c r="A134" s="153"/>
      <c r="B134" s="154"/>
      <c r="C134" s="155"/>
      <c r="D134" s="156"/>
      <c r="E134" s="153"/>
      <c r="F134" s="156"/>
      <c r="G134" s="153"/>
      <c r="H134" s="153"/>
      <c r="I134" s="155"/>
      <c r="J134" s="153"/>
      <c r="K134" s="153"/>
      <c r="L134" s="153"/>
      <c r="M134" s="153"/>
      <c r="N134" s="153"/>
      <c r="O134" s="153"/>
      <c r="P134" s="153"/>
      <c r="Q134" s="153"/>
      <c r="R134" s="153"/>
      <c r="S134" s="153"/>
      <c r="T134" s="153"/>
      <c r="U134" s="155"/>
      <c r="V134" s="153"/>
      <c r="W134" s="153"/>
      <c r="X134" s="153"/>
      <c r="Y134" s="153"/>
      <c r="Z134" s="153"/>
      <c r="AA134" s="153"/>
    </row>
    <row r="135" spans="1:27" ht="11.25" customHeight="1" x14ac:dyDescent="0.25">
      <c r="A135" s="153"/>
      <c r="B135" s="154"/>
      <c r="C135" s="155"/>
      <c r="D135" s="156"/>
      <c r="E135" s="153"/>
      <c r="F135" s="156"/>
      <c r="G135" s="153"/>
      <c r="H135" s="153"/>
      <c r="I135" s="155"/>
      <c r="J135" s="153"/>
      <c r="K135" s="153"/>
      <c r="L135" s="153"/>
      <c r="M135" s="153"/>
      <c r="N135" s="153"/>
      <c r="O135" s="153"/>
      <c r="P135" s="153"/>
      <c r="Q135" s="153"/>
      <c r="R135" s="153"/>
      <c r="S135" s="153"/>
      <c r="T135" s="153"/>
      <c r="U135" s="155"/>
      <c r="V135" s="153"/>
      <c r="W135" s="153"/>
      <c r="X135" s="153"/>
      <c r="Y135" s="153"/>
      <c r="Z135" s="153"/>
      <c r="AA135" s="153"/>
    </row>
    <row r="136" spans="1:27" ht="11.25" customHeight="1" x14ac:dyDescent="0.25">
      <c r="A136" s="153"/>
      <c r="B136" s="154"/>
      <c r="C136" s="155"/>
      <c r="D136" s="156"/>
      <c r="E136" s="153"/>
      <c r="F136" s="156"/>
      <c r="G136" s="153"/>
      <c r="H136" s="153"/>
      <c r="I136" s="155"/>
      <c r="J136" s="153"/>
      <c r="K136" s="153"/>
      <c r="L136" s="153"/>
      <c r="M136" s="153"/>
      <c r="N136" s="153"/>
      <c r="O136" s="153"/>
      <c r="P136" s="153"/>
      <c r="Q136" s="153"/>
      <c r="R136" s="153"/>
      <c r="S136" s="153"/>
      <c r="T136" s="153"/>
      <c r="U136" s="155"/>
      <c r="V136" s="153"/>
      <c r="W136" s="153"/>
      <c r="X136" s="153"/>
      <c r="Y136" s="153"/>
      <c r="Z136" s="153"/>
      <c r="AA136" s="153"/>
    </row>
    <row r="137" spans="1:27" ht="11.25" customHeight="1" x14ac:dyDescent="0.25">
      <c r="A137" s="153"/>
      <c r="B137" s="154"/>
      <c r="C137" s="155"/>
      <c r="D137" s="156"/>
      <c r="E137" s="153"/>
      <c r="F137" s="156"/>
      <c r="G137" s="153"/>
      <c r="H137" s="153"/>
      <c r="I137" s="155"/>
      <c r="J137" s="153"/>
      <c r="K137" s="153"/>
      <c r="L137" s="153"/>
      <c r="M137" s="153"/>
      <c r="N137" s="153"/>
      <c r="O137" s="153"/>
      <c r="P137" s="153"/>
      <c r="Q137" s="153"/>
      <c r="R137" s="153"/>
      <c r="S137" s="153"/>
      <c r="T137" s="153"/>
      <c r="U137" s="155"/>
      <c r="V137" s="153"/>
      <c r="W137" s="153"/>
      <c r="X137" s="153"/>
      <c r="Y137" s="153"/>
      <c r="Z137" s="153"/>
      <c r="AA137" s="153"/>
    </row>
    <row r="138" spans="1:27" ht="11.25" customHeight="1" x14ac:dyDescent="0.25">
      <c r="A138" s="153"/>
      <c r="B138" s="154"/>
      <c r="C138" s="155"/>
      <c r="D138" s="156"/>
      <c r="E138" s="153"/>
      <c r="F138" s="156"/>
      <c r="G138" s="153"/>
      <c r="H138" s="153"/>
      <c r="I138" s="155"/>
      <c r="J138" s="153"/>
      <c r="K138" s="153"/>
      <c r="L138" s="153"/>
      <c r="M138" s="153"/>
      <c r="N138" s="153"/>
      <c r="O138" s="153"/>
      <c r="P138" s="153"/>
      <c r="Q138" s="153"/>
      <c r="R138" s="153"/>
      <c r="S138" s="153"/>
      <c r="T138" s="153"/>
      <c r="U138" s="155"/>
      <c r="V138" s="153"/>
      <c r="W138" s="153"/>
      <c r="X138" s="153"/>
      <c r="Y138" s="153"/>
      <c r="Z138" s="153"/>
      <c r="AA138" s="153"/>
    </row>
    <row r="139" spans="1:27" ht="11.25" customHeight="1" x14ac:dyDescent="0.25">
      <c r="A139" s="153"/>
      <c r="B139" s="154"/>
      <c r="C139" s="155"/>
      <c r="D139" s="156"/>
      <c r="E139" s="153"/>
      <c r="F139" s="156"/>
      <c r="G139" s="153"/>
      <c r="H139" s="153"/>
      <c r="I139" s="155"/>
      <c r="J139" s="153"/>
      <c r="K139" s="153"/>
      <c r="L139" s="153"/>
      <c r="M139" s="153"/>
      <c r="N139" s="153"/>
      <c r="O139" s="153"/>
      <c r="P139" s="153"/>
      <c r="Q139" s="153"/>
      <c r="R139" s="153"/>
      <c r="S139" s="153"/>
      <c r="T139" s="153"/>
      <c r="U139" s="155"/>
      <c r="V139" s="153"/>
      <c r="W139" s="153"/>
      <c r="X139" s="153"/>
      <c r="Y139" s="153"/>
      <c r="Z139" s="153"/>
      <c r="AA139" s="153"/>
    </row>
    <row r="140" spans="1:27" ht="11.25" customHeight="1" x14ac:dyDescent="0.25">
      <c r="A140" s="153"/>
      <c r="B140" s="154"/>
      <c r="C140" s="155"/>
      <c r="D140" s="156"/>
      <c r="E140" s="153"/>
      <c r="F140" s="156"/>
      <c r="G140" s="153"/>
      <c r="H140" s="153"/>
      <c r="I140" s="155"/>
      <c r="J140" s="153"/>
      <c r="K140" s="153"/>
      <c r="L140" s="153"/>
      <c r="M140" s="153"/>
      <c r="N140" s="153"/>
      <c r="O140" s="153"/>
      <c r="P140" s="153"/>
      <c r="Q140" s="153"/>
      <c r="R140" s="153"/>
      <c r="S140" s="153"/>
      <c r="T140" s="153"/>
      <c r="U140" s="155"/>
      <c r="V140" s="153"/>
      <c r="W140" s="153"/>
      <c r="X140" s="153"/>
      <c r="Y140" s="153"/>
      <c r="Z140" s="153"/>
      <c r="AA140" s="153"/>
    </row>
    <row r="141" spans="1:27" ht="11.25" customHeight="1" x14ac:dyDescent="0.25">
      <c r="A141" s="153"/>
      <c r="B141" s="154"/>
      <c r="C141" s="155"/>
      <c r="D141" s="156"/>
      <c r="E141" s="153"/>
      <c r="F141" s="156"/>
      <c r="G141" s="153"/>
      <c r="H141" s="153"/>
      <c r="I141" s="155"/>
      <c r="J141" s="153"/>
      <c r="K141" s="153"/>
      <c r="L141" s="153"/>
      <c r="M141" s="153"/>
      <c r="N141" s="153"/>
      <c r="O141" s="153"/>
      <c r="P141" s="153"/>
      <c r="Q141" s="153"/>
      <c r="R141" s="153"/>
      <c r="S141" s="153"/>
      <c r="T141" s="153"/>
      <c r="U141" s="155"/>
      <c r="V141" s="153"/>
      <c r="W141" s="153"/>
      <c r="X141" s="153"/>
      <c r="Y141" s="153"/>
      <c r="Z141" s="153"/>
      <c r="AA141" s="153"/>
    </row>
    <row r="142" spans="1:27" ht="11.25" customHeight="1" x14ac:dyDescent="0.25">
      <c r="A142" s="153"/>
      <c r="B142" s="154"/>
      <c r="C142" s="155"/>
      <c r="D142" s="156"/>
      <c r="E142" s="153"/>
      <c r="F142" s="156"/>
      <c r="G142" s="153"/>
      <c r="H142" s="153"/>
      <c r="I142" s="155"/>
      <c r="J142" s="153"/>
      <c r="K142" s="153"/>
      <c r="L142" s="153"/>
      <c r="M142" s="153"/>
      <c r="N142" s="153"/>
      <c r="O142" s="153"/>
      <c r="P142" s="153"/>
      <c r="Q142" s="153"/>
      <c r="R142" s="153"/>
      <c r="S142" s="153"/>
      <c r="T142" s="153"/>
      <c r="U142" s="155"/>
      <c r="V142" s="153"/>
      <c r="W142" s="153"/>
      <c r="X142" s="153"/>
      <c r="Y142" s="153"/>
      <c r="Z142" s="153"/>
      <c r="AA142" s="153"/>
    </row>
    <row r="143" spans="1:27" ht="11.25" customHeight="1" x14ac:dyDescent="0.25">
      <c r="A143" s="153"/>
      <c r="B143" s="154"/>
      <c r="C143" s="155"/>
      <c r="D143" s="156"/>
      <c r="E143" s="153"/>
      <c r="F143" s="156"/>
      <c r="G143" s="153"/>
      <c r="H143" s="153"/>
      <c r="I143" s="155"/>
      <c r="J143" s="153"/>
      <c r="K143" s="153"/>
      <c r="L143" s="153"/>
      <c r="M143" s="153"/>
      <c r="N143" s="153"/>
      <c r="O143" s="153"/>
      <c r="P143" s="153"/>
      <c r="Q143" s="153"/>
      <c r="R143" s="153"/>
      <c r="S143" s="153"/>
      <c r="T143" s="153"/>
      <c r="U143" s="155"/>
      <c r="V143" s="153"/>
      <c r="W143" s="153"/>
      <c r="X143" s="153"/>
      <c r="Y143" s="153"/>
      <c r="Z143" s="153"/>
      <c r="AA143" s="153"/>
    </row>
    <row r="144" spans="1:27" ht="11.25" customHeight="1" x14ac:dyDescent="0.25">
      <c r="A144" s="153"/>
      <c r="B144" s="154"/>
      <c r="C144" s="155"/>
      <c r="D144" s="156"/>
      <c r="E144" s="153"/>
      <c r="F144" s="156"/>
      <c r="G144" s="153"/>
      <c r="H144" s="153"/>
      <c r="I144" s="155"/>
      <c r="J144" s="153"/>
      <c r="K144" s="153"/>
      <c r="L144" s="153"/>
      <c r="M144" s="153"/>
      <c r="N144" s="153"/>
      <c r="O144" s="153"/>
      <c r="P144" s="153"/>
      <c r="Q144" s="153"/>
      <c r="R144" s="153"/>
      <c r="S144" s="153"/>
      <c r="T144" s="153"/>
      <c r="U144" s="155"/>
      <c r="V144" s="153"/>
      <c r="W144" s="153"/>
      <c r="X144" s="153"/>
      <c r="Y144" s="153"/>
      <c r="Z144" s="153"/>
      <c r="AA144" s="153"/>
    </row>
    <row r="145" spans="1:27" ht="11.25" customHeight="1" x14ac:dyDescent="0.25">
      <c r="A145" s="153"/>
      <c r="B145" s="154"/>
      <c r="C145" s="155"/>
      <c r="D145" s="156"/>
      <c r="E145" s="153"/>
      <c r="F145" s="156"/>
      <c r="G145" s="153"/>
      <c r="H145" s="153"/>
      <c r="I145" s="155"/>
      <c r="J145" s="153"/>
      <c r="K145" s="153"/>
      <c r="L145" s="153"/>
      <c r="M145" s="153"/>
      <c r="N145" s="153"/>
      <c r="O145" s="153"/>
      <c r="P145" s="153"/>
      <c r="Q145" s="153"/>
      <c r="R145" s="153"/>
      <c r="S145" s="153"/>
      <c r="T145" s="153"/>
      <c r="U145" s="155"/>
      <c r="V145" s="153"/>
      <c r="W145" s="153"/>
      <c r="X145" s="153"/>
      <c r="Y145" s="153"/>
      <c r="Z145" s="153"/>
      <c r="AA145" s="153"/>
    </row>
    <row r="146" spans="1:27" ht="11.25" customHeight="1" x14ac:dyDescent="0.25">
      <c r="A146" s="153"/>
      <c r="B146" s="154"/>
      <c r="C146" s="155"/>
      <c r="D146" s="156"/>
      <c r="E146" s="153"/>
      <c r="F146" s="156"/>
      <c r="G146" s="153"/>
      <c r="H146" s="153"/>
      <c r="I146" s="155"/>
      <c r="J146" s="153"/>
      <c r="K146" s="153"/>
      <c r="L146" s="153"/>
      <c r="M146" s="153"/>
      <c r="N146" s="153"/>
      <c r="O146" s="153"/>
      <c r="P146" s="153"/>
      <c r="Q146" s="153"/>
      <c r="R146" s="153"/>
      <c r="S146" s="153"/>
      <c r="T146" s="153"/>
      <c r="U146" s="155"/>
      <c r="V146" s="153"/>
      <c r="W146" s="153"/>
      <c r="X146" s="153"/>
      <c r="Y146" s="153"/>
      <c r="Z146" s="153"/>
      <c r="AA146" s="153"/>
    </row>
    <row r="147" spans="1:27" ht="11.25" customHeight="1" x14ac:dyDescent="0.25">
      <c r="A147" s="153"/>
      <c r="B147" s="154"/>
      <c r="C147" s="155"/>
      <c r="D147" s="156"/>
      <c r="E147" s="153"/>
      <c r="F147" s="156"/>
      <c r="G147" s="153"/>
      <c r="H147" s="153"/>
      <c r="I147" s="155"/>
      <c r="J147" s="153"/>
      <c r="K147" s="153"/>
      <c r="L147" s="153"/>
      <c r="M147" s="153"/>
      <c r="N147" s="153"/>
      <c r="O147" s="153"/>
      <c r="P147" s="153"/>
      <c r="Q147" s="153"/>
      <c r="R147" s="153"/>
      <c r="S147" s="153"/>
      <c r="T147" s="153"/>
      <c r="U147" s="155"/>
      <c r="V147" s="153"/>
      <c r="W147" s="153"/>
      <c r="X147" s="153"/>
      <c r="Y147" s="153"/>
      <c r="Z147" s="153"/>
      <c r="AA147" s="153"/>
    </row>
    <row r="148" spans="1:27" ht="11.25" customHeight="1" x14ac:dyDescent="0.25">
      <c r="A148" s="153"/>
      <c r="B148" s="154"/>
      <c r="C148" s="155"/>
      <c r="D148" s="156"/>
      <c r="E148" s="153"/>
      <c r="F148" s="156"/>
      <c r="G148" s="153"/>
      <c r="H148" s="153"/>
      <c r="I148" s="155"/>
      <c r="J148" s="153"/>
      <c r="K148" s="153"/>
      <c r="L148" s="153"/>
      <c r="M148" s="153"/>
      <c r="N148" s="153"/>
      <c r="O148" s="153"/>
      <c r="P148" s="153"/>
      <c r="Q148" s="153"/>
      <c r="R148" s="153"/>
      <c r="S148" s="153"/>
      <c r="T148" s="153"/>
      <c r="U148" s="155"/>
      <c r="V148" s="153"/>
      <c r="W148" s="153"/>
      <c r="X148" s="153"/>
      <c r="Y148" s="153"/>
      <c r="Z148" s="153"/>
      <c r="AA148" s="153"/>
    </row>
    <row r="149" spans="1:27" ht="11.25" customHeight="1" x14ac:dyDescent="0.25">
      <c r="A149" s="153"/>
      <c r="B149" s="154"/>
      <c r="C149" s="155"/>
      <c r="D149" s="156"/>
      <c r="E149" s="153"/>
      <c r="F149" s="156"/>
      <c r="G149" s="153"/>
      <c r="H149" s="153"/>
      <c r="I149" s="155"/>
      <c r="J149" s="153"/>
      <c r="K149" s="153"/>
      <c r="L149" s="153"/>
      <c r="M149" s="153"/>
      <c r="N149" s="153"/>
      <c r="O149" s="153"/>
      <c r="P149" s="153"/>
      <c r="Q149" s="153"/>
      <c r="R149" s="153"/>
      <c r="S149" s="153"/>
      <c r="T149" s="153"/>
      <c r="U149" s="155"/>
      <c r="V149" s="153"/>
      <c r="W149" s="153"/>
      <c r="X149" s="153"/>
      <c r="Y149" s="153"/>
      <c r="Z149" s="153"/>
      <c r="AA149" s="153"/>
    </row>
    <row r="150" spans="1:27" ht="11.25" customHeight="1" x14ac:dyDescent="0.25">
      <c r="A150" s="153"/>
      <c r="B150" s="154"/>
      <c r="C150" s="155"/>
      <c r="D150" s="156"/>
      <c r="E150" s="153"/>
      <c r="F150" s="156"/>
      <c r="G150" s="153"/>
      <c r="H150" s="153"/>
      <c r="I150" s="155"/>
      <c r="J150" s="153"/>
      <c r="K150" s="153"/>
      <c r="L150" s="153"/>
      <c r="M150" s="153"/>
      <c r="N150" s="153"/>
      <c r="O150" s="153"/>
      <c r="P150" s="153"/>
      <c r="Q150" s="153"/>
      <c r="R150" s="153"/>
      <c r="S150" s="153"/>
      <c r="T150" s="153"/>
      <c r="U150" s="155"/>
      <c r="V150" s="153"/>
      <c r="W150" s="153"/>
      <c r="X150" s="153"/>
      <c r="Y150" s="153"/>
      <c r="Z150" s="153"/>
      <c r="AA150" s="153"/>
    </row>
    <row r="151" spans="1:27" ht="11.25" customHeight="1" x14ac:dyDescent="0.25">
      <c r="A151" s="153"/>
      <c r="B151" s="154"/>
      <c r="C151" s="155"/>
      <c r="D151" s="156"/>
      <c r="E151" s="153"/>
      <c r="F151" s="156"/>
      <c r="G151" s="153"/>
      <c r="H151" s="153"/>
      <c r="I151" s="155"/>
      <c r="J151" s="153"/>
      <c r="K151" s="153"/>
      <c r="L151" s="153"/>
      <c r="M151" s="153"/>
      <c r="N151" s="153"/>
      <c r="O151" s="153"/>
      <c r="P151" s="153"/>
      <c r="Q151" s="153"/>
      <c r="R151" s="153"/>
      <c r="S151" s="153"/>
      <c r="T151" s="153"/>
      <c r="U151" s="155"/>
      <c r="V151" s="153"/>
      <c r="W151" s="153"/>
      <c r="X151" s="153"/>
      <c r="Y151" s="153"/>
      <c r="Z151" s="153"/>
      <c r="AA151" s="153"/>
    </row>
    <row r="152" spans="1:27" ht="11.25" customHeight="1" x14ac:dyDescent="0.25">
      <c r="A152" s="153"/>
      <c r="B152" s="154"/>
      <c r="C152" s="155"/>
      <c r="D152" s="156"/>
      <c r="E152" s="153"/>
      <c r="F152" s="156"/>
      <c r="G152" s="153"/>
      <c r="H152" s="153"/>
      <c r="I152" s="155"/>
      <c r="J152" s="153"/>
      <c r="K152" s="153"/>
      <c r="L152" s="153"/>
      <c r="M152" s="153"/>
      <c r="N152" s="153"/>
      <c r="O152" s="153"/>
      <c r="P152" s="153"/>
      <c r="Q152" s="153"/>
      <c r="R152" s="153"/>
      <c r="S152" s="153"/>
      <c r="T152" s="153"/>
      <c r="U152" s="155"/>
      <c r="V152" s="153"/>
      <c r="W152" s="153"/>
      <c r="X152" s="153"/>
      <c r="Y152" s="153"/>
      <c r="Z152" s="153"/>
      <c r="AA152" s="153"/>
    </row>
    <row r="153" spans="1:27" ht="11.25" customHeight="1" x14ac:dyDescent="0.25">
      <c r="A153" s="153"/>
      <c r="B153" s="154"/>
      <c r="C153" s="155"/>
      <c r="D153" s="156"/>
      <c r="E153" s="153"/>
      <c r="F153" s="156"/>
      <c r="G153" s="153"/>
      <c r="H153" s="153"/>
      <c r="I153" s="155"/>
      <c r="J153" s="153"/>
      <c r="K153" s="153"/>
      <c r="L153" s="153"/>
      <c r="M153" s="153"/>
      <c r="N153" s="153"/>
      <c r="O153" s="153"/>
      <c r="P153" s="153"/>
      <c r="Q153" s="153"/>
      <c r="R153" s="153"/>
      <c r="S153" s="153"/>
      <c r="T153" s="153"/>
      <c r="U153" s="155"/>
      <c r="V153" s="153"/>
      <c r="W153" s="153"/>
      <c r="X153" s="153"/>
      <c r="Y153" s="153"/>
      <c r="Z153" s="153"/>
      <c r="AA153" s="153"/>
    </row>
    <row r="154" spans="1:27" ht="11.25" customHeight="1" x14ac:dyDescent="0.25">
      <c r="A154" s="153"/>
      <c r="B154" s="154"/>
      <c r="C154" s="155"/>
      <c r="D154" s="156"/>
      <c r="E154" s="153"/>
      <c r="F154" s="156"/>
      <c r="G154" s="153"/>
      <c r="H154" s="153"/>
      <c r="I154" s="155"/>
      <c r="J154" s="153"/>
      <c r="K154" s="153"/>
      <c r="L154" s="153"/>
      <c r="M154" s="153"/>
      <c r="N154" s="153"/>
      <c r="O154" s="153"/>
      <c r="P154" s="153"/>
      <c r="Q154" s="153"/>
      <c r="R154" s="153"/>
      <c r="S154" s="153"/>
      <c r="T154" s="153"/>
      <c r="U154" s="155"/>
      <c r="V154" s="153"/>
      <c r="W154" s="153"/>
      <c r="X154" s="153"/>
      <c r="Y154" s="153"/>
      <c r="Z154" s="153"/>
      <c r="AA154" s="153"/>
    </row>
    <row r="155" spans="1:27" ht="11.25" customHeight="1" x14ac:dyDescent="0.25">
      <c r="A155" s="153"/>
      <c r="B155" s="154"/>
      <c r="C155" s="155"/>
      <c r="D155" s="156"/>
      <c r="E155" s="153"/>
      <c r="F155" s="156"/>
      <c r="G155" s="153"/>
      <c r="H155" s="153"/>
      <c r="I155" s="155"/>
      <c r="J155" s="153"/>
      <c r="K155" s="153"/>
      <c r="L155" s="153"/>
      <c r="M155" s="153"/>
      <c r="N155" s="153"/>
      <c r="O155" s="153"/>
      <c r="P155" s="153"/>
      <c r="Q155" s="153"/>
      <c r="R155" s="153"/>
      <c r="S155" s="153"/>
      <c r="T155" s="153"/>
      <c r="U155" s="155"/>
      <c r="V155" s="153"/>
      <c r="W155" s="153"/>
      <c r="X155" s="153"/>
      <c r="Y155" s="153"/>
      <c r="Z155" s="153"/>
      <c r="AA155" s="153"/>
    </row>
    <row r="156" spans="1:27" ht="11.25" customHeight="1" x14ac:dyDescent="0.25">
      <c r="A156" s="153"/>
      <c r="B156" s="154"/>
      <c r="C156" s="155"/>
      <c r="D156" s="156"/>
      <c r="E156" s="153"/>
      <c r="F156" s="156"/>
      <c r="G156" s="153"/>
      <c r="H156" s="153"/>
      <c r="I156" s="155"/>
      <c r="J156" s="153"/>
      <c r="K156" s="153"/>
      <c r="L156" s="153"/>
      <c r="M156" s="153"/>
      <c r="N156" s="153"/>
      <c r="O156" s="153"/>
      <c r="P156" s="153"/>
      <c r="Q156" s="153"/>
      <c r="R156" s="153"/>
      <c r="S156" s="153"/>
      <c r="T156" s="153"/>
      <c r="U156" s="155"/>
      <c r="V156" s="153"/>
      <c r="W156" s="153"/>
      <c r="X156" s="153"/>
      <c r="Y156" s="153"/>
      <c r="Z156" s="153"/>
      <c r="AA156" s="153"/>
    </row>
    <row r="157" spans="1:27" ht="11.25" customHeight="1" x14ac:dyDescent="0.25">
      <c r="A157" s="153"/>
      <c r="B157" s="154"/>
      <c r="C157" s="155"/>
      <c r="D157" s="156"/>
      <c r="E157" s="153"/>
      <c r="F157" s="156"/>
      <c r="G157" s="153"/>
      <c r="H157" s="153"/>
      <c r="I157" s="155"/>
      <c r="J157" s="153"/>
      <c r="K157" s="153"/>
      <c r="L157" s="153"/>
      <c r="M157" s="153"/>
      <c r="N157" s="153"/>
      <c r="O157" s="153"/>
      <c r="P157" s="153"/>
      <c r="Q157" s="153"/>
      <c r="R157" s="153"/>
      <c r="S157" s="153"/>
      <c r="T157" s="153"/>
      <c r="U157" s="155"/>
      <c r="V157" s="153"/>
      <c r="W157" s="153"/>
      <c r="X157" s="153"/>
      <c r="Y157" s="153"/>
      <c r="Z157" s="153"/>
      <c r="AA157" s="153"/>
    </row>
    <row r="158" spans="1:27" ht="11.25" customHeight="1" x14ac:dyDescent="0.25">
      <c r="A158" s="153"/>
      <c r="B158" s="154"/>
      <c r="C158" s="155"/>
      <c r="D158" s="156"/>
      <c r="E158" s="153"/>
      <c r="F158" s="156"/>
      <c r="G158" s="153"/>
      <c r="H158" s="153"/>
      <c r="I158" s="155"/>
      <c r="J158" s="153"/>
      <c r="K158" s="153"/>
      <c r="L158" s="153"/>
      <c r="M158" s="153"/>
      <c r="N158" s="153"/>
      <c r="O158" s="153"/>
      <c r="P158" s="153"/>
      <c r="Q158" s="153"/>
      <c r="R158" s="153"/>
      <c r="S158" s="153"/>
      <c r="T158" s="153"/>
      <c r="U158" s="155"/>
      <c r="V158" s="153"/>
      <c r="W158" s="153"/>
      <c r="X158" s="153"/>
      <c r="Y158" s="153"/>
      <c r="Z158" s="153"/>
      <c r="AA158" s="153"/>
    </row>
    <row r="159" spans="1:27" ht="11.25" customHeight="1" x14ac:dyDescent="0.25">
      <c r="A159" s="153"/>
      <c r="B159" s="154"/>
      <c r="C159" s="155"/>
      <c r="D159" s="156"/>
      <c r="E159" s="153"/>
      <c r="F159" s="156"/>
      <c r="G159" s="153"/>
      <c r="H159" s="153"/>
      <c r="I159" s="155"/>
      <c r="J159" s="153"/>
      <c r="K159" s="153"/>
      <c r="L159" s="153"/>
      <c r="M159" s="153"/>
      <c r="N159" s="153"/>
      <c r="O159" s="153"/>
      <c r="P159" s="153"/>
      <c r="Q159" s="153"/>
      <c r="R159" s="153"/>
      <c r="S159" s="153"/>
      <c r="T159" s="153"/>
      <c r="U159" s="155"/>
      <c r="V159" s="153"/>
      <c r="W159" s="153"/>
      <c r="X159" s="153"/>
      <c r="Y159" s="153"/>
      <c r="Z159" s="153"/>
      <c r="AA159" s="153"/>
    </row>
    <row r="160" spans="1:27" ht="11.25" customHeight="1" x14ac:dyDescent="0.25">
      <c r="A160" s="153"/>
      <c r="B160" s="154"/>
      <c r="C160" s="155"/>
      <c r="D160" s="156"/>
      <c r="E160" s="153"/>
      <c r="F160" s="156"/>
      <c r="G160" s="153"/>
      <c r="H160" s="153"/>
      <c r="I160" s="155"/>
      <c r="J160" s="153"/>
      <c r="K160" s="153"/>
      <c r="L160" s="153"/>
      <c r="M160" s="153"/>
      <c r="N160" s="153"/>
      <c r="O160" s="153"/>
      <c r="P160" s="153"/>
      <c r="Q160" s="153"/>
      <c r="R160" s="153"/>
      <c r="S160" s="153"/>
      <c r="T160" s="153"/>
      <c r="U160" s="155"/>
      <c r="V160" s="153"/>
      <c r="W160" s="153"/>
      <c r="X160" s="153"/>
      <c r="Y160" s="153"/>
      <c r="Z160" s="153"/>
      <c r="AA160" s="153"/>
    </row>
    <row r="161" spans="1:27" ht="11.25" customHeight="1" x14ac:dyDescent="0.25">
      <c r="A161" s="153"/>
      <c r="B161" s="154"/>
      <c r="C161" s="155"/>
      <c r="D161" s="156"/>
      <c r="E161" s="153"/>
      <c r="F161" s="156"/>
      <c r="G161" s="153"/>
      <c r="H161" s="153"/>
      <c r="I161" s="155"/>
      <c r="J161" s="153"/>
      <c r="K161" s="153"/>
      <c r="L161" s="153"/>
      <c r="M161" s="153"/>
      <c r="N161" s="153"/>
      <c r="O161" s="153"/>
      <c r="P161" s="153"/>
      <c r="Q161" s="153"/>
      <c r="R161" s="153"/>
      <c r="S161" s="153"/>
      <c r="T161" s="153"/>
      <c r="U161" s="155"/>
      <c r="V161" s="153"/>
      <c r="W161" s="153"/>
      <c r="X161" s="153"/>
      <c r="Y161" s="153"/>
      <c r="Z161" s="153"/>
      <c r="AA161" s="153"/>
    </row>
    <row r="162" spans="1:27" ht="11.25" customHeight="1" x14ac:dyDescent="0.25">
      <c r="A162" s="153"/>
      <c r="B162" s="154"/>
      <c r="C162" s="155"/>
      <c r="D162" s="156"/>
      <c r="E162" s="153"/>
      <c r="F162" s="156"/>
      <c r="G162" s="153"/>
      <c r="H162" s="153"/>
      <c r="I162" s="155"/>
      <c r="J162" s="153"/>
      <c r="K162" s="153"/>
      <c r="L162" s="153"/>
      <c r="M162" s="153"/>
      <c r="N162" s="153"/>
      <c r="O162" s="153"/>
      <c r="P162" s="153"/>
      <c r="Q162" s="153"/>
      <c r="R162" s="153"/>
      <c r="S162" s="153"/>
      <c r="T162" s="153"/>
      <c r="U162" s="155"/>
      <c r="V162" s="153"/>
      <c r="W162" s="153"/>
      <c r="X162" s="153"/>
      <c r="Y162" s="153"/>
      <c r="Z162" s="153"/>
      <c r="AA162" s="153"/>
    </row>
    <row r="163" spans="1:27" ht="11.25" customHeight="1" x14ac:dyDescent="0.25">
      <c r="A163" s="153"/>
      <c r="B163" s="154"/>
      <c r="C163" s="155"/>
      <c r="D163" s="156"/>
      <c r="E163" s="153"/>
      <c r="F163" s="156"/>
      <c r="G163" s="153"/>
      <c r="H163" s="153"/>
      <c r="I163" s="155"/>
      <c r="J163" s="153"/>
      <c r="K163" s="153"/>
      <c r="L163" s="153"/>
      <c r="M163" s="153"/>
      <c r="N163" s="153"/>
      <c r="O163" s="153"/>
      <c r="P163" s="153"/>
      <c r="Q163" s="153"/>
      <c r="R163" s="153"/>
      <c r="S163" s="153"/>
      <c r="T163" s="153"/>
      <c r="U163" s="155"/>
      <c r="V163" s="153"/>
      <c r="W163" s="153"/>
      <c r="X163" s="153"/>
      <c r="Y163" s="153"/>
      <c r="Z163" s="153"/>
      <c r="AA163" s="153"/>
    </row>
    <row r="164" spans="1:27" ht="11.25" customHeight="1" x14ac:dyDescent="0.25">
      <c r="A164" s="153"/>
      <c r="B164" s="154"/>
      <c r="C164" s="155"/>
      <c r="D164" s="156"/>
      <c r="E164" s="153"/>
      <c r="F164" s="156"/>
      <c r="G164" s="153"/>
      <c r="H164" s="153"/>
      <c r="I164" s="155"/>
      <c r="J164" s="153"/>
      <c r="K164" s="153"/>
      <c r="L164" s="153"/>
      <c r="M164" s="153"/>
      <c r="N164" s="153"/>
      <c r="O164" s="153"/>
      <c r="P164" s="153"/>
      <c r="Q164" s="153"/>
      <c r="R164" s="153"/>
      <c r="S164" s="153"/>
      <c r="T164" s="153"/>
      <c r="U164" s="155"/>
      <c r="V164" s="153"/>
      <c r="W164" s="153"/>
      <c r="X164" s="153"/>
      <c r="Y164" s="153"/>
      <c r="Z164" s="153"/>
      <c r="AA164" s="153"/>
    </row>
    <row r="165" spans="1:27" ht="11.25" customHeight="1" x14ac:dyDescent="0.25">
      <c r="A165" s="153"/>
      <c r="B165" s="154"/>
      <c r="C165" s="155"/>
      <c r="D165" s="156"/>
      <c r="E165" s="153"/>
      <c r="F165" s="156"/>
      <c r="G165" s="153"/>
      <c r="H165" s="153"/>
      <c r="I165" s="155"/>
      <c r="J165" s="153"/>
      <c r="K165" s="153"/>
      <c r="L165" s="153"/>
      <c r="M165" s="153"/>
      <c r="N165" s="153"/>
      <c r="O165" s="153"/>
      <c r="P165" s="153"/>
      <c r="Q165" s="153"/>
      <c r="R165" s="153"/>
      <c r="S165" s="153"/>
      <c r="T165" s="153"/>
      <c r="U165" s="155"/>
      <c r="V165" s="153"/>
      <c r="W165" s="153"/>
      <c r="X165" s="153"/>
      <c r="Y165" s="153"/>
      <c r="Z165" s="153"/>
      <c r="AA165" s="153"/>
    </row>
    <row r="166" spans="1:27" ht="11.25" customHeight="1" x14ac:dyDescent="0.25">
      <c r="A166" s="153"/>
      <c r="B166" s="154"/>
      <c r="C166" s="155"/>
      <c r="D166" s="156"/>
      <c r="E166" s="153"/>
      <c r="F166" s="156"/>
      <c r="G166" s="153"/>
      <c r="H166" s="153"/>
      <c r="I166" s="155"/>
      <c r="J166" s="153"/>
      <c r="K166" s="153"/>
      <c r="L166" s="153"/>
      <c r="M166" s="153"/>
      <c r="N166" s="153"/>
      <c r="O166" s="153"/>
      <c r="P166" s="153"/>
      <c r="Q166" s="153"/>
      <c r="R166" s="153"/>
      <c r="S166" s="153"/>
      <c r="T166" s="153"/>
      <c r="U166" s="155"/>
      <c r="V166" s="153"/>
      <c r="W166" s="153"/>
      <c r="X166" s="153"/>
      <c r="Y166" s="153"/>
      <c r="Z166" s="153"/>
      <c r="AA166" s="153"/>
    </row>
    <row r="167" spans="1:27" ht="11.25" customHeight="1" x14ac:dyDescent="0.25">
      <c r="A167" s="153"/>
      <c r="B167" s="154"/>
      <c r="C167" s="155"/>
      <c r="D167" s="156"/>
      <c r="E167" s="153"/>
      <c r="F167" s="156"/>
      <c r="G167" s="153"/>
      <c r="H167" s="153"/>
      <c r="I167" s="155"/>
      <c r="J167" s="153"/>
      <c r="K167" s="153"/>
      <c r="L167" s="153"/>
      <c r="M167" s="153"/>
      <c r="N167" s="153"/>
      <c r="O167" s="153"/>
      <c r="P167" s="153"/>
      <c r="Q167" s="153"/>
      <c r="R167" s="153"/>
      <c r="S167" s="153"/>
      <c r="T167" s="153"/>
      <c r="U167" s="155"/>
      <c r="V167" s="153"/>
      <c r="W167" s="153"/>
      <c r="X167" s="153"/>
      <c r="Y167" s="153"/>
      <c r="Z167" s="153"/>
      <c r="AA167" s="153"/>
    </row>
    <row r="168" spans="1:27" ht="11.25" customHeight="1" x14ac:dyDescent="0.25">
      <c r="A168" s="153"/>
      <c r="B168" s="154"/>
      <c r="C168" s="155"/>
      <c r="D168" s="156"/>
      <c r="E168" s="153"/>
      <c r="F168" s="156"/>
      <c r="G168" s="153"/>
      <c r="H168" s="153"/>
      <c r="I168" s="155"/>
      <c r="J168" s="153"/>
      <c r="K168" s="153"/>
      <c r="L168" s="153"/>
      <c r="M168" s="153"/>
      <c r="N168" s="153"/>
      <c r="O168" s="153"/>
      <c r="P168" s="153"/>
      <c r="Q168" s="153"/>
      <c r="R168" s="153"/>
      <c r="S168" s="153"/>
      <c r="T168" s="153"/>
      <c r="U168" s="155"/>
      <c r="V168" s="153"/>
      <c r="W168" s="153"/>
      <c r="X168" s="153"/>
      <c r="Y168" s="153"/>
      <c r="Z168" s="153"/>
      <c r="AA168" s="153"/>
    </row>
    <row r="169" spans="1:27" ht="11.25" customHeight="1" x14ac:dyDescent="0.25">
      <c r="A169" s="153"/>
      <c r="B169" s="154"/>
      <c r="C169" s="155"/>
      <c r="D169" s="156"/>
      <c r="E169" s="153"/>
      <c r="F169" s="156"/>
      <c r="G169" s="153"/>
      <c r="H169" s="153"/>
      <c r="I169" s="155"/>
      <c r="J169" s="153"/>
      <c r="K169" s="153"/>
      <c r="L169" s="153"/>
      <c r="M169" s="153"/>
      <c r="N169" s="153"/>
      <c r="O169" s="153"/>
      <c r="P169" s="153"/>
      <c r="Q169" s="153"/>
      <c r="R169" s="153"/>
      <c r="S169" s="153"/>
      <c r="T169" s="153"/>
      <c r="U169" s="155"/>
      <c r="V169" s="153"/>
      <c r="W169" s="153"/>
      <c r="X169" s="153"/>
      <c r="Y169" s="153"/>
      <c r="Z169" s="153"/>
      <c r="AA169" s="153"/>
    </row>
    <row r="170" spans="1:27" ht="11.25" customHeight="1" x14ac:dyDescent="0.25">
      <c r="A170" s="153"/>
      <c r="B170" s="154"/>
      <c r="C170" s="155"/>
      <c r="D170" s="156"/>
      <c r="E170" s="153"/>
      <c r="F170" s="156"/>
      <c r="G170" s="153"/>
      <c r="H170" s="153"/>
      <c r="I170" s="155"/>
      <c r="J170" s="153"/>
      <c r="K170" s="153"/>
      <c r="L170" s="153"/>
      <c r="M170" s="153"/>
      <c r="N170" s="153"/>
      <c r="O170" s="153"/>
      <c r="P170" s="153"/>
      <c r="Q170" s="153"/>
      <c r="R170" s="153"/>
      <c r="S170" s="153"/>
      <c r="T170" s="153"/>
      <c r="U170" s="155"/>
      <c r="V170" s="153"/>
      <c r="W170" s="153"/>
      <c r="X170" s="153"/>
      <c r="Y170" s="153"/>
      <c r="Z170" s="153"/>
      <c r="AA170" s="153"/>
    </row>
    <row r="171" spans="1:27" ht="11.25" customHeight="1" x14ac:dyDescent="0.25">
      <c r="A171" s="153"/>
      <c r="B171" s="154"/>
      <c r="C171" s="155"/>
      <c r="D171" s="156"/>
      <c r="E171" s="153"/>
      <c r="F171" s="156"/>
      <c r="G171" s="153"/>
      <c r="H171" s="153"/>
      <c r="I171" s="155"/>
      <c r="J171" s="153"/>
      <c r="K171" s="153"/>
      <c r="L171" s="153"/>
      <c r="M171" s="153"/>
      <c r="N171" s="153"/>
      <c r="O171" s="153"/>
      <c r="P171" s="153"/>
      <c r="Q171" s="153"/>
      <c r="R171" s="153"/>
      <c r="S171" s="153"/>
      <c r="T171" s="153"/>
      <c r="U171" s="155"/>
      <c r="V171" s="153"/>
      <c r="W171" s="153"/>
      <c r="X171" s="153"/>
      <c r="Y171" s="153"/>
      <c r="Z171" s="153"/>
      <c r="AA171" s="153"/>
    </row>
    <row r="172" spans="1:27" ht="11.25" customHeight="1" x14ac:dyDescent="0.25">
      <c r="A172" s="153"/>
      <c r="B172" s="154"/>
      <c r="C172" s="155"/>
      <c r="D172" s="156"/>
      <c r="E172" s="153"/>
      <c r="F172" s="156"/>
      <c r="G172" s="153"/>
      <c r="H172" s="153"/>
      <c r="I172" s="155"/>
      <c r="J172" s="153"/>
      <c r="K172" s="153"/>
      <c r="L172" s="153"/>
      <c r="M172" s="153"/>
      <c r="N172" s="153"/>
      <c r="O172" s="153"/>
      <c r="P172" s="153"/>
      <c r="Q172" s="153"/>
      <c r="R172" s="153"/>
      <c r="S172" s="153"/>
      <c r="T172" s="153"/>
      <c r="U172" s="155"/>
      <c r="V172" s="153"/>
      <c r="W172" s="153"/>
      <c r="X172" s="153"/>
      <c r="Y172" s="153"/>
      <c r="Z172" s="153"/>
      <c r="AA172" s="153"/>
    </row>
    <row r="173" spans="1:27" ht="11.25" customHeight="1" x14ac:dyDescent="0.25">
      <c r="A173" s="153"/>
      <c r="B173" s="154"/>
      <c r="C173" s="155"/>
      <c r="D173" s="156"/>
      <c r="E173" s="153"/>
      <c r="F173" s="156"/>
      <c r="G173" s="153"/>
      <c r="H173" s="153"/>
      <c r="I173" s="155"/>
      <c r="J173" s="153"/>
      <c r="K173" s="153"/>
      <c r="L173" s="153"/>
      <c r="M173" s="153"/>
      <c r="N173" s="153"/>
      <c r="O173" s="153"/>
      <c r="P173" s="153"/>
      <c r="Q173" s="153"/>
      <c r="R173" s="153"/>
      <c r="S173" s="153"/>
      <c r="T173" s="153"/>
      <c r="U173" s="155"/>
      <c r="V173" s="153"/>
      <c r="W173" s="153"/>
      <c r="X173" s="153"/>
      <c r="Y173" s="153"/>
      <c r="Z173" s="153"/>
      <c r="AA173" s="153"/>
    </row>
    <row r="174" spans="1:27" ht="11.25" customHeight="1" x14ac:dyDescent="0.25">
      <c r="A174" s="153"/>
      <c r="B174" s="154"/>
      <c r="C174" s="155"/>
      <c r="D174" s="156"/>
      <c r="E174" s="153"/>
      <c r="F174" s="156"/>
      <c r="G174" s="153"/>
      <c r="H174" s="153"/>
      <c r="I174" s="155"/>
      <c r="J174" s="153"/>
      <c r="K174" s="153"/>
      <c r="L174" s="153"/>
      <c r="M174" s="153"/>
      <c r="N174" s="153"/>
      <c r="O174" s="153"/>
      <c r="P174" s="153"/>
      <c r="Q174" s="153"/>
      <c r="R174" s="153"/>
      <c r="S174" s="153"/>
      <c r="T174" s="153"/>
      <c r="U174" s="155"/>
      <c r="V174" s="153"/>
      <c r="W174" s="153"/>
      <c r="X174" s="153"/>
      <c r="Y174" s="153"/>
      <c r="Z174" s="153"/>
      <c r="AA174" s="153"/>
    </row>
    <row r="175" spans="1:27" ht="11.25" customHeight="1" x14ac:dyDescent="0.25">
      <c r="A175" s="153"/>
      <c r="B175" s="154"/>
      <c r="C175" s="155"/>
      <c r="D175" s="156"/>
      <c r="E175" s="153"/>
      <c r="F175" s="156"/>
      <c r="G175" s="153"/>
      <c r="H175" s="153"/>
      <c r="I175" s="155"/>
      <c r="J175" s="153"/>
      <c r="K175" s="153"/>
      <c r="L175" s="153"/>
      <c r="M175" s="153"/>
      <c r="N175" s="153"/>
      <c r="O175" s="153"/>
      <c r="P175" s="153"/>
      <c r="Q175" s="153"/>
      <c r="R175" s="153"/>
      <c r="S175" s="153"/>
      <c r="T175" s="153"/>
      <c r="U175" s="155"/>
      <c r="V175" s="153"/>
      <c r="W175" s="153"/>
      <c r="X175" s="153"/>
      <c r="Y175" s="153"/>
      <c r="Z175" s="153"/>
      <c r="AA175" s="153"/>
    </row>
    <row r="176" spans="1:27" ht="11.25" customHeight="1" x14ac:dyDescent="0.25">
      <c r="A176" s="153"/>
      <c r="B176" s="154"/>
      <c r="C176" s="155"/>
      <c r="D176" s="156"/>
      <c r="E176" s="153"/>
      <c r="F176" s="156"/>
      <c r="G176" s="153"/>
      <c r="H176" s="153"/>
      <c r="I176" s="155"/>
      <c r="J176" s="153"/>
      <c r="K176" s="153"/>
      <c r="L176" s="153"/>
      <c r="M176" s="153"/>
      <c r="N176" s="153"/>
      <c r="O176" s="153"/>
      <c r="P176" s="153"/>
      <c r="Q176" s="153"/>
      <c r="R176" s="153"/>
      <c r="S176" s="153"/>
      <c r="T176" s="153"/>
      <c r="U176" s="155"/>
      <c r="V176" s="153"/>
      <c r="W176" s="153"/>
      <c r="X176" s="153"/>
      <c r="Y176" s="153"/>
      <c r="Z176" s="153"/>
      <c r="AA176" s="153"/>
    </row>
    <row r="177" spans="1:27" ht="11.25" customHeight="1" x14ac:dyDescent="0.25">
      <c r="A177" s="153"/>
      <c r="B177" s="154"/>
      <c r="C177" s="155"/>
      <c r="D177" s="156"/>
      <c r="E177" s="153"/>
      <c r="F177" s="156"/>
      <c r="G177" s="153"/>
      <c r="H177" s="153"/>
      <c r="I177" s="155"/>
      <c r="J177" s="153"/>
      <c r="K177" s="153"/>
      <c r="L177" s="153"/>
      <c r="M177" s="153"/>
      <c r="N177" s="153"/>
      <c r="O177" s="153"/>
      <c r="P177" s="153"/>
      <c r="Q177" s="153"/>
      <c r="R177" s="153"/>
      <c r="S177" s="153"/>
      <c r="T177" s="153"/>
      <c r="U177" s="155"/>
      <c r="V177" s="153"/>
      <c r="W177" s="153"/>
      <c r="X177" s="153"/>
      <c r="Y177" s="153"/>
      <c r="Z177" s="153"/>
      <c r="AA177" s="153"/>
    </row>
    <row r="178" spans="1:27" ht="11.25" customHeight="1" x14ac:dyDescent="0.25">
      <c r="A178" s="153"/>
      <c r="B178" s="154"/>
      <c r="C178" s="155"/>
      <c r="D178" s="156"/>
      <c r="E178" s="153"/>
      <c r="F178" s="156"/>
      <c r="G178" s="153"/>
      <c r="H178" s="153"/>
      <c r="I178" s="155"/>
      <c r="J178" s="153"/>
      <c r="K178" s="153"/>
      <c r="L178" s="153"/>
      <c r="M178" s="153"/>
      <c r="N178" s="153"/>
      <c r="O178" s="153"/>
      <c r="P178" s="153"/>
      <c r="Q178" s="153"/>
      <c r="R178" s="153"/>
      <c r="S178" s="153"/>
      <c r="T178" s="153"/>
      <c r="U178" s="155"/>
      <c r="V178" s="153"/>
      <c r="W178" s="153"/>
      <c r="X178" s="153"/>
      <c r="Y178" s="153"/>
      <c r="Z178" s="153"/>
      <c r="AA178" s="153"/>
    </row>
    <row r="179" spans="1:27" ht="11.25" customHeight="1" x14ac:dyDescent="0.25">
      <c r="A179" s="153"/>
      <c r="B179" s="154"/>
      <c r="C179" s="155"/>
      <c r="D179" s="156"/>
      <c r="E179" s="153"/>
      <c r="F179" s="156"/>
      <c r="G179" s="153"/>
      <c r="H179" s="153"/>
      <c r="I179" s="155"/>
      <c r="J179" s="153"/>
      <c r="K179" s="153"/>
      <c r="L179" s="153"/>
      <c r="M179" s="153"/>
      <c r="N179" s="153"/>
      <c r="O179" s="153"/>
      <c r="P179" s="153"/>
      <c r="Q179" s="153"/>
      <c r="R179" s="153"/>
      <c r="S179" s="153"/>
      <c r="T179" s="153"/>
      <c r="U179" s="155"/>
      <c r="V179" s="153"/>
      <c r="W179" s="153"/>
      <c r="X179" s="153"/>
      <c r="Y179" s="153"/>
      <c r="Z179" s="153"/>
      <c r="AA179" s="153"/>
    </row>
    <row r="180" spans="1:27" ht="11.25" customHeight="1" x14ac:dyDescent="0.25">
      <c r="A180" s="153"/>
      <c r="B180" s="154"/>
      <c r="C180" s="155"/>
      <c r="D180" s="156"/>
      <c r="E180" s="153"/>
      <c r="F180" s="156"/>
      <c r="G180" s="153"/>
      <c r="H180" s="153"/>
      <c r="I180" s="155"/>
      <c r="J180" s="153"/>
      <c r="K180" s="153"/>
      <c r="L180" s="153"/>
      <c r="M180" s="153"/>
      <c r="N180" s="153"/>
      <c r="O180" s="153"/>
      <c r="P180" s="153"/>
      <c r="Q180" s="153"/>
      <c r="R180" s="153"/>
      <c r="S180" s="153"/>
      <c r="T180" s="153"/>
      <c r="U180" s="155"/>
      <c r="V180" s="153"/>
      <c r="W180" s="153"/>
      <c r="X180" s="153"/>
      <c r="Y180" s="153"/>
      <c r="Z180" s="153"/>
      <c r="AA180" s="153"/>
    </row>
    <row r="181" spans="1:27" ht="11.25" customHeight="1" x14ac:dyDescent="0.25">
      <c r="A181" s="153"/>
      <c r="B181" s="154"/>
      <c r="C181" s="155"/>
      <c r="D181" s="156"/>
      <c r="E181" s="153"/>
      <c r="F181" s="156"/>
      <c r="G181" s="153"/>
      <c r="H181" s="153"/>
      <c r="I181" s="155"/>
      <c r="J181" s="153"/>
      <c r="K181" s="153"/>
      <c r="L181" s="153"/>
      <c r="M181" s="153"/>
      <c r="N181" s="153"/>
      <c r="O181" s="153"/>
      <c r="P181" s="153"/>
      <c r="Q181" s="153"/>
      <c r="R181" s="153"/>
      <c r="S181" s="153"/>
      <c r="T181" s="153"/>
      <c r="U181" s="155"/>
      <c r="V181" s="153"/>
      <c r="W181" s="153"/>
      <c r="X181" s="153"/>
      <c r="Y181" s="153"/>
      <c r="Z181" s="153"/>
      <c r="AA181" s="153"/>
    </row>
    <row r="182" spans="1:27" ht="11.25" customHeight="1" x14ac:dyDescent="0.25">
      <c r="A182" s="153"/>
      <c r="B182" s="154"/>
      <c r="C182" s="155"/>
      <c r="D182" s="156"/>
      <c r="E182" s="153"/>
      <c r="F182" s="156"/>
      <c r="G182" s="153"/>
      <c r="H182" s="153"/>
      <c r="I182" s="155"/>
      <c r="J182" s="153"/>
      <c r="K182" s="153"/>
      <c r="L182" s="153"/>
      <c r="M182" s="153"/>
      <c r="N182" s="153"/>
      <c r="O182" s="153"/>
      <c r="P182" s="153"/>
      <c r="Q182" s="153"/>
      <c r="R182" s="153"/>
      <c r="S182" s="153"/>
      <c r="T182" s="153"/>
      <c r="U182" s="155"/>
      <c r="V182" s="153"/>
      <c r="W182" s="153"/>
      <c r="X182" s="153"/>
      <c r="Y182" s="153"/>
      <c r="Z182" s="153"/>
      <c r="AA182" s="153"/>
    </row>
    <row r="183" spans="1:27" ht="11.25" customHeight="1" x14ac:dyDescent="0.25">
      <c r="A183" s="153"/>
      <c r="B183" s="154"/>
      <c r="C183" s="155"/>
      <c r="D183" s="156"/>
      <c r="E183" s="153"/>
      <c r="F183" s="156"/>
      <c r="G183" s="153"/>
      <c r="H183" s="153"/>
      <c r="I183" s="155"/>
      <c r="J183" s="153"/>
      <c r="K183" s="153"/>
      <c r="L183" s="153"/>
      <c r="M183" s="153"/>
      <c r="N183" s="153"/>
      <c r="O183" s="153"/>
      <c r="P183" s="153"/>
      <c r="Q183" s="153"/>
      <c r="R183" s="153"/>
      <c r="S183" s="153"/>
      <c r="T183" s="153"/>
      <c r="U183" s="155"/>
      <c r="V183" s="153"/>
      <c r="W183" s="153"/>
      <c r="X183" s="153"/>
      <c r="Y183" s="153"/>
      <c r="Z183" s="153"/>
      <c r="AA183" s="153"/>
    </row>
    <row r="184" spans="1:27" ht="11.25" customHeight="1" x14ac:dyDescent="0.25">
      <c r="A184" s="153"/>
      <c r="B184" s="154"/>
      <c r="C184" s="155"/>
      <c r="D184" s="156"/>
      <c r="E184" s="153"/>
      <c r="F184" s="156"/>
      <c r="G184" s="153"/>
      <c r="H184" s="153"/>
      <c r="I184" s="155"/>
      <c r="J184" s="153"/>
      <c r="K184" s="153"/>
      <c r="L184" s="153"/>
      <c r="M184" s="153"/>
      <c r="N184" s="153"/>
      <c r="O184" s="153"/>
      <c r="P184" s="153"/>
      <c r="Q184" s="153"/>
      <c r="R184" s="153"/>
      <c r="S184" s="153"/>
      <c r="T184" s="153"/>
      <c r="U184" s="155"/>
      <c r="V184" s="153"/>
      <c r="W184" s="153"/>
      <c r="X184" s="153"/>
      <c r="Y184" s="153"/>
      <c r="Z184" s="153"/>
      <c r="AA184" s="153"/>
    </row>
    <row r="185" spans="1:27" ht="11.25" customHeight="1" x14ac:dyDescent="0.25">
      <c r="A185" s="153"/>
      <c r="B185" s="154"/>
      <c r="C185" s="155"/>
      <c r="D185" s="156"/>
      <c r="E185" s="153"/>
      <c r="F185" s="156"/>
      <c r="G185" s="153"/>
      <c r="H185" s="153"/>
      <c r="I185" s="155"/>
      <c r="J185" s="153"/>
      <c r="K185" s="153"/>
      <c r="L185" s="153"/>
      <c r="M185" s="153"/>
      <c r="N185" s="153"/>
      <c r="O185" s="153"/>
      <c r="P185" s="153"/>
      <c r="Q185" s="153"/>
      <c r="R185" s="153"/>
      <c r="S185" s="153"/>
      <c r="T185" s="153"/>
      <c r="U185" s="155"/>
      <c r="V185" s="153"/>
      <c r="W185" s="153"/>
      <c r="X185" s="153"/>
      <c r="Y185" s="153"/>
      <c r="Z185" s="153"/>
      <c r="AA185" s="153"/>
    </row>
    <row r="186" spans="1:27" ht="11.25" customHeight="1" x14ac:dyDescent="0.25">
      <c r="A186" s="153"/>
      <c r="B186" s="154"/>
      <c r="C186" s="155"/>
      <c r="D186" s="156"/>
      <c r="E186" s="153"/>
      <c r="F186" s="156"/>
      <c r="G186" s="153"/>
      <c r="H186" s="153"/>
      <c r="I186" s="155"/>
      <c r="J186" s="153"/>
      <c r="K186" s="153"/>
      <c r="L186" s="153"/>
      <c r="M186" s="153"/>
      <c r="N186" s="153"/>
      <c r="O186" s="153"/>
      <c r="P186" s="153"/>
      <c r="Q186" s="153"/>
      <c r="R186" s="153"/>
      <c r="S186" s="153"/>
      <c r="T186" s="153"/>
      <c r="U186" s="155"/>
      <c r="V186" s="153"/>
      <c r="W186" s="153"/>
      <c r="X186" s="153"/>
      <c r="Y186" s="153"/>
      <c r="Z186" s="153"/>
      <c r="AA186" s="153"/>
    </row>
    <row r="187" spans="1:27" ht="11.25" customHeight="1" x14ac:dyDescent="0.25">
      <c r="A187" s="153"/>
      <c r="B187" s="154"/>
      <c r="C187" s="155"/>
      <c r="D187" s="156"/>
      <c r="E187" s="153"/>
      <c r="F187" s="156"/>
      <c r="G187" s="153"/>
      <c r="H187" s="153"/>
      <c r="I187" s="155"/>
      <c r="J187" s="153"/>
      <c r="K187" s="153"/>
      <c r="L187" s="153"/>
      <c r="M187" s="153"/>
      <c r="N187" s="153"/>
      <c r="O187" s="153"/>
      <c r="P187" s="153"/>
      <c r="Q187" s="153"/>
      <c r="R187" s="153"/>
      <c r="S187" s="153"/>
      <c r="T187" s="153"/>
      <c r="U187" s="155"/>
      <c r="V187" s="153"/>
      <c r="W187" s="153"/>
      <c r="X187" s="153"/>
      <c r="Y187" s="153"/>
      <c r="Z187" s="153"/>
      <c r="AA187" s="153"/>
    </row>
    <row r="188" spans="1:27" ht="11.25" customHeight="1" x14ac:dyDescent="0.25">
      <c r="A188" s="153"/>
      <c r="B188" s="154"/>
      <c r="C188" s="155"/>
      <c r="D188" s="156"/>
      <c r="E188" s="153"/>
      <c r="F188" s="156"/>
      <c r="G188" s="153"/>
      <c r="H188" s="153"/>
      <c r="I188" s="155"/>
      <c r="J188" s="153"/>
      <c r="K188" s="153"/>
      <c r="L188" s="153"/>
      <c r="M188" s="153"/>
      <c r="N188" s="153"/>
      <c r="O188" s="153"/>
      <c r="P188" s="153"/>
      <c r="Q188" s="153"/>
      <c r="R188" s="153"/>
      <c r="S188" s="153"/>
      <c r="T188" s="153"/>
      <c r="U188" s="155"/>
      <c r="V188" s="153"/>
      <c r="W188" s="153"/>
      <c r="X188" s="153"/>
      <c r="Y188" s="153"/>
      <c r="Z188" s="153"/>
      <c r="AA188" s="153"/>
    </row>
    <row r="189" spans="1:27" ht="11.25" customHeight="1" x14ac:dyDescent="0.25">
      <c r="A189" s="153"/>
      <c r="B189" s="154"/>
      <c r="C189" s="155"/>
      <c r="D189" s="156"/>
      <c r="E189" s="153"/>
      <c r="F189" s="156"/>
      <c r="G189" s="153"/>
      <c r="H189" s="153"/>
      <c r="I189" s="155"/>
      <c r="J189" s="153"/>
      <c r="K189" s="153"/>
      <c r="L189" s="153"/>
      <c r="M189" s="153"/>
      <c r="N189" s="153"/>
      <c r="O189" s="153"/>
      <c r="P189" s="153"/>
      <c r="Q189" s="153"/>
      <c r="R189" s="153"/>
      <c r="S189" s="153"/>
      <c r="T189" s="153"/>
      <c r="U189" s="155"/>
      <c r="V189" s="153"/>
      <c r="W189" s="153"/>
      <c r="X189" s="153"/>
      <c r="Y189" s="153"/>
      <c r="Z189" s="153"/>
      <c r="AA189" s="153"/>
    </row>
    <row r="190" spans="1:27" ht="11.25" customHeight="1" x14ac:dyDescent="0.25">
      <c r="A190" s="153"/>
      <c r="B190" s="154"/>
      <c r="C190" s="155"/>
      <c r="D190" s="156"/>
      <c r="E190" s="153"/>
      <c r="F190" s="156"/>
      <c r="G190" s="153"/>
      <c r="H190" s="153"/>
      <c r="I190" s="155"/>
      <c r="J190" s="153"/>
      <c r="K190" s="153"/>
      <c r="L190" s="153"/>
      <c r="M190" s="153"/>
      <c r="N190" s="153"/>
      <c r="O190" s="153"/>
      <c r="P190" s="153"/>
      <c r="Q190" s="153"/>
      <c r="R190" s="153"/>
      <c r="S190" s="153"/>
      <c r="T190" s="153"/>
      <c r="U190" s="155"/>
      <c r="V190" s="153"/>
      <c r="W190" s="153"/>
      <c r="X190" s="153"/>
      <c r="Y190" s="153"/>
      <c r="Z190" s="153"/>
      <c r="AA190" s="153"/>
    </row>
    <row r="191" spans="1:27" ht="11.25" customHeight="1" x14ac:dyDescent="0.25">
      <c r="A191" s="153"/>
      <c r="B191" s="154"/>
      <c r="C191" s="155"/>
      <c r="D191" s="156"/>
      <c r="E191" s="153"/>
      <c r="F191" s="156"/>
      <c r="G191" s="153"/>
      <c r="H191" s="153"/>
      <c r="I191" s="155"/>
      <c r="J191" s="153"/>
      <c r="K191" s="153"/>
      <c r="L191" s="153"/>
      <c r="M191" s="153"/>
      <c r="N191" s="153"/>
      <c r="O191" s="153"/>
      <c r="P191" s="153"/>
      <c r="Q191" s="153"/>
      <c r="R191" s="153"/>
      <c r="S191" s="153"/>
      <c r="T191" s="153"/>
      <c r="U191" s="155"/>
      <c r="V191" s="153"/>
      <c r="W191" s="153"/>
      <c r="X191" s="153"/>
      <c r="Y191" s="153"/>
      <c r="Z191" s="153"/>
      <c r="AA191" s="153"/>
    </row>
    <row r="192" spans="1:27" ht="11.25" customHeight="1" x14ac:dyDescent="0.25">
      <c r="A192" s="153"/>
      <c r="B192" s="154"/>
      <c r="C192" s="155"/>
      <c r="D192" s="156"/>
      <c r="E192" s="153"/>
      <c r="F192" s="156"/>
      <c r="G192" s="153"/>
      <c r="H192" s="153"/>
      <c r="I192" s="155"/>
      <c r="J192" s="153"/>
      <c r="K192" s="153"/>
      <c r="L192" s="153"/>
      <c r="M192" s="153"/>
      <c r="N192" s="153"/>
      <c r="O192" s="153"/>
      <c r="P192" s="153"/>
      <c r="Q192" s="153"/>
      <c r="R192" s="153"/>
      <c r="S192" s="153"/>
      <c r="T192" s="153"/>
      <c r="U192" s="155"/>
      <c r="V192" s="153"/>
      <c r="W192" s="153"/>
      <c r="X192" s="153"/>
      <c r="Y192" s="153"/>
      <c r="Z192" s="153"/>
      <c r="AA192" s="153"/>
    </row>
    <row r="193" spans="1:27" ht="11.25" customHeight="1" x14ac:dyDescent="0.25">
      <c r="A193" s="153"/>
      <c r="B193" s="154"/>
      <c r="C193" s="155"/>
      <c r="D193" s="156"/>
      <c r="E193" s="153"/>
      <c r="F193" s="156"/>
      <c r="G193" s="153"/>
      <c r="H193" s="153"/>
      <c r="I193" s="155"/>
      <c r="J193" s="153"/>
      <c r="K193" s="153"/>
      <c r="L193" s="153"/>
      <c r="M193" s="153"/>
      <c r="N193" s="153"/>
      <c r="O193" s="153"/>
      <c r="P193" s="153"/>
      <c r="Q193" s="153"/>
      <c r="R193" s="153"/>
      <c r="S193" s="153"/>
      <c r="T193" s="153"/>
      <c r="U193" s="155"/>
      <c r="V193" s="153"/>
      <c r="W193" s="153"/>
      <c r="X193" s="153"/>
      <c r="Y193" s="153"/>
      <c r="Z193" s="153"/>
      <c r="AA193" s="153"/>
    </row>
    <row r="194" spans="1:27" ht="11.25" customHeight="1" x14ac:dyDescent="0.25">
      <c r="A194" s="153"/>
      <c r="B194" s="154"/>
      <c r="C194" s="155"/>
      <c r="D194" s="156"/>
      <c r="E194" s="153"/>
      <c r="F194" s="156"/>
      <c r="G194" s="153"/>
      <c r="H194" s="153"/>
      <c r="I194" s="155"/>
      <c r="J194" s="153"/>
      <c r="K194" s="153"/>
      <c r="L194" s="153"/>
      <c r="M194" s="153"/>
      <c r="N194" s="153"/>
      <c r="O194" s="153"/>
      <c r="P194" s="153"/>
      <c r="Q194" s="153"/>
      <c r="R194" s="153"/>
      <c r="S194" s="153"/>
      <c r="T194" s="153"/>
      <c r="U194" s="155"/>
      <c r="V194" s="153"/>
      <c r="W194" s="153"/>
      <c r="X194" s="153"/>
      <c r="Y194" s="153"/>
      <c r="Z194" s="153"/>
      <c r="AA194" s="153"/>
    </row>
    <row r="195" spans="1:27" ht="11.25" customHeight="1" x14ac:dyDescent="0.25">
      <c r="A195" s="153"/>
      <c r="B195" s="154"/>
      <c r="C195" s="155"/>
      <c r="D195" s="156"/>
      <c r="E195" s="153"/>
      <c r="F195" s="156"/>
      <c r="G195" s="153"/>
      <c r="H195" s="153"/>
      <c r="I195" s="155"/>
      <c r="J195" s="153"/>
      <c r="K195" s="153"/>
      <c r="L195" s="153"/>
      <c r="M195" s="153"/>
      <c r="N195" s="153"/>
      <c r="O195" s="153"/>
      <c r="P195" s="153"/>
      <c r="Q195" s="153"/>
      <c r="R195" s="153"/>
      <c r="S195" s="153"/>
      <c r="T195" s="153"/>
      <c r="U195" s="155"/>
      <c r="V195" s="153"/>
      <c r="W195" s="153"/>
      <c r="X195" s="153"/>
      <c r="Y195" s="153"/>
      <c r="Z195" s="153"/>
      <c r="AA195" s="153"/>
    </row>
    <row r="196" spans="1:27" ht="11.25" customHeight="1" x14ac:dyDescent="0.25">
      <c r="A196" s="153"/>
      <c r="B196" s="154"/>
      <c r="C196" s="155"/>
      <c r="D196" s="156"/>
      <c r="E196" s="153"/>
      <c r="F196" s="156"/>
      <c r="G196" s="153"/>
      <c r="H196" s="153"/>
      <c r="I196" s="155"/>
      <c r="J196" s="153"/>
      <c r="K196" s="153"/>
      <c r="L196" s="153"/>
      <c r="M196" s="153"/>
      <c r="N196" s="153"/>
      <c r="O196" s="153"/>
      <c r="P196" s="153"/>
      <c r="Q196" s="153"/>
      <c r="R196" s="153"/>
      <c r="S196" s="153"/>
      <c r="T196" s="153"/>
      <c r="U196" s="155"/>
      <c r="V196" s="153"/>
      <c r="W196" s="153"/>
      <c r="X196" s="153"/>
      <c r="Y196" s="153"/>
      <c r="Z196" s="153"/>
      <c r="AA196" s="153"/>
    </row>
    <row r="197" spans="1:27" ht="11.25" customHeight="1" x14ac:dyDescent="0.25">
      <c r="A197" s="153"/>
      <c r="B197" s="154"/>
      <c r="C197" s="155"/>
      <c r="D197" s="156"/>
      <c r="E197" s="153"/>
      <c r="F197" s="156"/>
      <c r="G197" s="153"/>
      <c r="H197" s="153"/>
      <c r="I197" s="155"/>
      <c r="J197" s="153"/>
      <c r="K197" s="153"/>
      <c r="L197" s="153"/>
      <c r="M197" s="153"/>
      <c r="N197" s="153"/>
      <c r="O197" s="153"/>
      <c r="P197" s="153"/>
      <c r="Q197" s="153"/>
      <c r="R197" s="153"/>
      <c r="S197" s="153"/>
      <c r="T197" s="153"/>
      <c r="U197" s="155"/>
      <c r="V197" s="153"/>
      <c r="W197" s="153"/>
      <c r="X197" s="153"/>
      <c r="Y197" s="153"/>
      <c r="Z197" s="153"/>
      <c r="AA197" s="153"/>
    </row>
    <row r="198" spans="1:27" ht="11.25" customHeight="1" x14ac:dyDescent="0.25">
      <c r="A198" s="153"/>
      <c r="B198" s="154"/>
      <c r="C198" s="155"/>
      <c r="D198" s="156"/>
      <c r="E198" s="153"/>
      <c r="F198" s="156"/>
      <c r="G198" s="153"/>
      <c r="H198" s="153"/>
      <c r="I198" s="155"/>
      <c r="J198" s="153"/>
      <c r="K198" s="153"/>
      <c r="L198" s="153"/>
      <c r="M198" s="153"/>
      <c r="N198" s="153"/>
      <c r="O198" s="153"/>
      <c r="P198" s="153"/>
      <c r="Q198" s="153"/>
      <c r="R198" s="153"/>
      <c r="S198" s="153"/>
      <c r="T198" s="153"/>
      <c r="U198" s="155"/>
      <c r="V198" s="153"/>
      <c r="W198" s="153"/>
      <c r="X198" s="153"/>
      <c r="Y198" s="153"/>
      <c r="Z198" s="153"/>
      <c r="AA198" s="153"/>
    </row>
    <row r="199" spans="1:27" ht="11.25" customHeight="1" x14ac:dyDescent="0.25">
      <c r="A199" s="153"/>
      <c r="B199" s="154"/>
      <c r="C199" s="155"/>
      <c r="D199" s="156"/>
      <c r="E199" s="153"/>
      <c r="F199" s="156"/>
      <c r="G199" s="153"/>
      <c r="H199" s="153"/>
      <c r="I199" s="155"/>
      <c r="J199" s="153"/>
      <c r="K199" s="153"/>
      <c r="L199" s="153"/>
      <c r="M199" s="153"/>
      <c r="N199" s="153"/>
      <c r="O199" s="153"/>
      <c r="P199" s="153"/>
      <c r="Q199" s="153"/>
      <c r="R199" s="153"/>
      <c r="S199" s="153"/>
      <c r="T199" s="153"/>
      <c r="U199" s="155"/>
      <c r="V199" s="153"/>
      <c r="W199" s="153"/>
      <c r="X199" s="153"/>
      <c r="Y199" s="153"/>
      <c r="Z199" s="153"/>
      <c r="AA199" s="153"/>
    </row>
    <row r="200" spans="1:27" ht="11.25" customHeight="1" x14ac:dyDescent="0.25">
      <c r="A200" s="153"/>
      <c r="B200" s="154"/>
      <c r="C200" s="155"/>
      <c r="D200" s="156"/>
      <c r="E200" s="153"/>
      <c r="F200" s="156"/>
      <c r="G200" s="153"/>
      <c r="H200" s="153"/>
      <c r="I200" s="155"/>
      <c r="J200" s="153"/>
      <c r="K200" s="153"/>
      <c r="L200" s="153"/>
      <c r="M200" s="153"/>
      <c r="N200" s="153"/>
      <c r="O200" s="153"/>
      <c r="P200" s="153"/>
      <c r="Q200" s="153"/>
      <c r="R200" s="153"/>
      <c r="S200" s="153"/>
      <c r="T200" s="153"/>
      <c r="U200" s="155"/>
      <c r="V200" s="153"/>
      <c r="W200" s="153"/>
      <c r="X200" s="153"/>
      <c r="Y200" s="153"/>
      <c r="Z200" s="153"/>
      <c r="AA200" s="153"/>
    </row>
    <row r="201" spans="1:27" ht="11.25" customHeight="1" x14ac:dyDescent="0.25">
      <c r="A201" s="153"/>
      <c r="B201" s="154"/>
      <c r="C201" s="155"/>
      <c r="D201" s="156"/>
      <c r="E201" s="153"/>
      <c r="F201" s="156"/>
      <c r="G201" s="153"/>
      <c r="H201" s="153"/>
      <c r="I201" s="155"/>
      <c r="J201" s="153"/>
      <c r="K201" s="153"/>
      <c r="L201" s="153"/>
      <c r="M201" s="153"/>
      <c r="N201" s="153"/>
      <c r="O201" s="153"/>
      <c r="P201" s="153"/>
      <c r="Q201" s="153"/>
      <c r="R201" s="153"/>
      <c r="S201" s="153"/>
      <c r="T201" s="153"/>
      <c r="U201" s="155"/>
      <c r="V201" s="153"/>
      <c r="W201" s="153"/>
      <c r="X201" s="153"/>
      <c r="Y201" s="153"/>
      <c r="Z201" s="153"/>
      <c r="AA201" s="153"/>
    </row>
    <row r="202" spans="1:27" ht="11.25" customHeight="1" x14ac:dyDescent="0.25">
      <c r="A202" s="153"/>
      <c r="B202" s="154"/>
      <c r="C202" s="155"/>
      <c r="D202" s="156"/>
      <c r="E202" s="153"/>
      <c r="F202" s="156"/>
      <c r="G202" s="153"/>
      <c r="H202" s="153"/>
      <c r="I202" s="155"/>
      <c r="J202" s="153"/>
      <c r="K202" s="153"/>
      <c r="L202" s="153"/>
      <c r="M202" s="153"/>
      <c r="N202" s="153"/>
      <c r="O202" s="153"/>
      <c r="P202" s="153"/>
      <c r="Q202" s="153"/>
      <c r="R202" s="153"/>
      <c r="S202" s="153"/>
      <c r="T202" s="153"/>
      <c r="U202" s="155"/>
      <c r="V202" s="153"/>
      <c r="W202" s="153"/>
      <c r="X202" s="153"/>
      <c r="Y202" s="153"/>
      <c r="Z202" s="153"/>
      <c r="AA202" s="153"/>
    </row>
    <row r="203" spans="1:27" ht="11.25" customHeight="1" x14ac:dyDescent="0.25">
      <c r="A203" s="153"/>
      <c r="B203" s="154"/>
      <c r="C203" s="155"/>
      <c r="D203" s="156"/>
      <c r="E203" s="153"/>
      <c r="F203" s="156"/>
      <c r="G203" s="153"/>
      <c r="H203" s="153"/>
      <c r="I203" s="155"/>
      <c r="J203" s="153"/>
      <c r="K203" s="153"/>
      <c r="L203" s="153"/>
      <c r="M203" s="153"/>
      <c r="N203" s="153"/>
      <c r="O203" s="153"/>
      <c r="P203" s="153"/>
      <c r="Q203" s="153"/>
      <c r="R203" s="153"/>
      <c r="S203" s="153"/>
      <c r="T203" s="153"/>
      <c r="U203" s="155"/>
      <c r="V203" s="153"/>
      <c r="W203" s="153"/>
      <c r="X203" s="153"/>
      <c r="Y203" s="153"/>
      <c r="Z203" s="153"/>
      <c r="AA203" s="153"/>
    </row>
    <row r="204" spans="1:27" ht="11.25" customHeight="1" x14ac:dyDescent="0.25">
      <c r="A204" s="153"/>
      <c r="B204" s="154"/>
      <c r="C204" s="155"/>
      <c r="D204" s="156"/>
      <c r="E204" s="153"/>
      <c r="F204" s="156"/>
      <c r="G204" s="153"/>
      <c r="H204" s="153"/>
      <c r="I204" s="155"/>
      <c r="J204" s="153"/>
      <c r="K204" s="153"/>
      <c r="L204" s="153"/>
      <c r="M204" s="153"/>
      <c r="N204" s="153"/>
      <c r="O204" s="153"/>
      <c r="P204" s="153"/>
      <c r="Q204" s="153"/>
      <c r="R204" s="153"/>
      <c r="S204" s="153"/>
      <c r="T204" s="153"/>
      <c r="U204" s="155"/>
      <c r="V204" s="153"/>
      <c r="W204" s="153"/>
      <c r="X204" s="153"/>
      <c r="Y204" s="153"/>
      <c r="Z204" s="153"/>
      <c r="AA204" s="153"/>
    </row>
    <row r="205" spans="1:27" ht="11.25" customHeight="1" x14ac:dyDescent="0.25">
      <c r="A205" s="153"/>
      <c r="B205" s="154"/>
      <c r="C205" s="155"/>
      <c r="D205" s="156"/>
      <c r="E205" s="153"/>
      <c r="F205" s="156"/>
      <c r="G205" s="153"/>
      <c r="H205" s="153"/>
      <c r="I205" s="155"/>
      <c r="J205" s="153"/>
      <c r="K205" s="153"/>
      <c r="L205" s="153"/>
      <c r="M205" s="153"/>
      <c r="N205" s="153"/>
      <c r="O205" s="153"/>
      <c r="P205" s="153"/>
      <c r="Q205" s="153"/>
      <c r="R205" s="153"/>
      <c r="S205" s="153"/>
      <c r="T205" s="153"/>
      <c r="U205" s="155"/>
      <c r="V205" s="153"/>
      <c r="W205" s="153"/>
      <c r="X205" s="153"/>
      <c r="Y205" s="153"/>
      <c r="Z205" s="153"/>
      <c r="AA205" s="153"/>
    </row>
    <row r="206" spans="1:27" ht="11.25" customHeight="1" x14ac:dyDescent="0.25">
      <c r="A206" s="153"/>
      <c r="B206" s="154"/>
      <c r="C206" s="155"/>
      <c r="D206" s="156"/>
      <c r="E206" s="153"/>
      <c r="F206" s="156"/>
      <c r="G206" s="153"/>
      <c r="H206" s="153"/>
      <c r="I206" s="155"/>
      <c r="J206" s="153"/>
      <c r="K206" s="153"/>
      <c r="L206" s="153"/>
      <c r="M206" s="153"/>
      <c r="N206" s="153"/>
      <c r="O206" s="153"/>
      <c r="P206" s="153"/>
      <c r="Q206" s="153"/>
      <c r="R206" s="153"/>
      <c r="S206" s="153"/>
      <c r="T206" s="153"/>
      <c r="U206" s="155"/>
      <c r="V206" s="153"/>
      <c r="W206" s="153"/>
      <c r="X206" s="153"/>
      <c r="Y206" s="153"/>
      <c r="Z206" s="153"/>
      <c r="AA206" s="153"/>
    </row>
    <row r="207" spans="1:27" ht="11.25" customHeight="1" x14ac:dyDescent="0.25">
      <c r="A207" s="153"/>
      <c r="B207" s="154"/>
      <c r="C207" s="155"/>
      <c r="D207" s="156"/>
      <c r="E207" s="153"/>
      <c r="F207" s="156"/>
      <c r="G207" s="153"/>
      <c r="H207" s="153"/>
      <c r="I207" s="155"/>
      <c r="J207" s="153"/>
      <c r="K207" s="153"/>
      <c r="L207" s="153"/>
      <c r="M207" s="153"/>
      <c r="N207" s="153"/>
      <c r="O207" s="153"/>
      <c r="P207" s="153"/>
      <c r="Q207" s="153"/>
      <c r="R207" s="153"/>
      <c r="S207" s="153"/>
      <c r="T207" s="153"/>
      <c r="U207" s="155"/>
      <c r="V207" s="153"/>
      <c r="W207" s="153"/>
      <c r="X207" s="153"/>
      <c r="Y207" s="153"/>
      <c r="Z207" s="153"/>
      <c r="AA207" s="153"/>
    </row>
    <row r="208" spans="1:27" ht="11.25" customHeight="1" x14ac:dyDescent="0.25">
      <c r="A208" s="153"/>
      <c r="B208" s="154"/>
      <c r="C208" s="155"/>
      <c r="D208" s="156"/>
      <c r="E208" s="153"/>
      <c r="F208" s="156"/>
      <c r="G208" s="153"/>
      <c r="H208" s="153"/>
      <c r="I208" s="155"/>
      <c r="J208" s="153"/>
      <c r="K208" s="153"/>
      <c r="L208" s="153"/>
      <c r="M208" s="153"/>
      <c r="N208" s="153"/>
      <c r="O208" s="153"/>
      <c r="P208" s="153"/>
      <c r="Q208" s="153"/>
      <c r="R208" s="153"/>
      <c r="S208" s="153"/>
      <c r="T208" s="153"/>
      <c r="U208" s="155"/>
      <c r="V208" s="153"/>
      <c r="W208" s="153"/>
      <c r="X208" s="153"/>
      <c r="Y208" s="153"/>
      <c r="Z208" s="153"/>
      <c r="AA208" s="153"/>
    </row>
    <row r="209" spans="1:27" ht="11.25" customHeight="1" x14ac:dyDescent="0.25">
      <c r="A209" s="153"/>
      <c r="B209" s="154"/>
      <c r="C209" s="155"/>
      <c r="D209" s="156"/>
      <c r="E209" s="153"/>
      <c r="F209" s="156"/>
      <c r="G209" s="153"/>
      <c r="H209" s="153"/>
      <c r="I209" s="155"/>
      <c r="J209" s="153"/>
      <c r="K209" s="153"/>
      <c r="L209" s="153"/>
      <c r="M209" s="153"/>
      <c r="N209" s="153"/>
      <c r="O209" s="153"/>
      <c r="P209" s="153"/>
      <c r="Q209" s="153"/>
      <c r="R209" s="153"/>
      <c r="S209" s="153"/>
      <c r="T209" s="153"/>
      <c r="U209" s="155"/>
      <c r="V209" s="153"/>
      <c r="W209" s="153"/>
      <c r="X209" s="153"/>
      <c r="Y209" s="153"/>
      <c r="Z209" s="153"/>
      <c r="AA209" s="153"/>
    </row>
    <row r="210" spans="1:27" ht="11.25" customHeight="1" x14ac:dyDescent="0.25">
      <c r="A210" s="153"/>
      <c r="B210" s="154"/>
      <c r="C210" s="155"/>
      <c r="D210" s="156"/>
      <c r="E210" s="153"/>
      <c r="F210" s="156"/>
      <c r="G210" s="153"/>
      <c r="H210" s="153"/>
      <c r="I210" s="155"/>
      <c r="J210" s="153"/>
      <c r="K210" s="153"/>
      <c r="L210" s="153"/>
      <c r="M210" s="153"/>
      <c r="N210" s="153"/>
      <c r="O210" s="153"/>
      <c r="P210" s="153"/>
      <c r="Q210" s="153"/>
      <c r="R210" s="153"/>
      <c r="S210" s="153"/>
      <c r="T210" s="153"/>
      <c r="U210" s="155"/>
      <c r="V210" s="153"/>
      <c r="W210" s="153"/>
      <c r="X210" s="153"/>
      <c r="Y210" s="153"/>
      <c r="Z210" s="153"/>
      <c r="AA210" s="153"/>
    </row>
    <row r="211" spans="1:27" ht="11.25" customHeight="1" x14ac:dyDescent="0.25">
      <c r="A211" s="153"/>
      <c r="B211" s="154"/>
      <c r="C211" s="155"/>
      <c r="D211" s="156"/>
      <c r="E211" s="153"/>
      <c r="F211" s="156"/>
      <c r="G211" s="153"/>
      <c r="H211" s="153"/>
      <c r="I211" s="155"/>
      <c r="J211" s="153"/>
      <c r="K211" s="153"/>
      <c r="L211" s="153"/>
      <c r="M211" s="153"/>
      <c r="N211" s="153"/>
      <c r="O211" s="153"/>
      <c r="P211" s="153"/>
      <c r="Q211" s="153"/>
      <c r="R211" s="153"/>
      <c r="S211" s="153"/>
      <c r="T211" s="153"/>
      <c r="U211" s="155"/>
      <c r="V211" s="153"/>
      <c r="W211" s="153"/>
      <c r="X211" s="153"/>
      <c r="Y211" s="153"/>
      <c r="Z211" s="153"/>
      <c r="AA211" s="153"/>
    </row>
    <row r="212" spans="1:27" ht="11.25" customHeight="1" x14ac:dyDescent="0.25">
      <c r="A212" s="153"/>
      <c r="B212" s="154"/>
      <c r="C212" s="155"/>
      <c r="D212" s="156"/>
      <c r="E212" s="153"/>
      <c r="F212" s="156"/>
      <c r="G212" s="153"/>
      <c r="H212" s="153"/>
      <c r="I212" s="155"/>
      <c r="J212" s="153"/>
      <c r="K212" s="153"/>
      <c r="L212" s="153"/>
      <c r="M212" s="153"/>
      <c r="N212" s="153"/>
      <c r="O212" s="153"/>
      <c r="P212" s="153"/>
      <c r="Q212" s="153"/>
      <c r="R212" s="153"/>
      <c r="S212" s="153"/>
      <c r="T212" s="153"/>
      <c r="U212" s="155"/>
      <c r="V212" s="153"/>
      <c r="W212" s="153"/>
      <c r="X212" s="153"/>
      <c r="Y212" s="153"/>
      <c r="Z212" s="153"/>
      <c r="AA212" s="153"/>
    </row>
    <row r="213" spans="1:27" ht="11.25" customHeight="1" x14ac:dyDescent="0.25">
      <c r="A213" s="153"/>
      <c r="B213" s="154"/>
      <c r="C213" s="155"/>
      <c r="D213" s="156"/>
      <c r="E213" s="153"/>
      <c r="F213" s="156"/>
      <c r="G213" s="153"/>
      <c r="H213" s="153"/>
      <c r="I213" s="155"/>
      <c r="J213" s="153"/>
      <c r="K213" s="153"/>
      <c r="L213" s="153"/>
      <c r="M213" s="153"/>
      <c r="N213" s="153"/>
      <c r="O213" s="153"/>
      <c r="P213" s="153"/>
      <c r="Q213" s="153"/>
      <c r="R213" s="153"/>
      <c r="S213" s="153"/>
      <c r="T213" s="153"/>
      <c r="U213" s="155"/>
      <c r="V213" s="153"/>
      <c r="W213" s="153"/>
      <c r="X213" s="153"/>
      <c r="Y213" s="153"/>
      <c r="Z213" s="153"/>
      <c r="AA213" s="153"/>
    </row>
    <row r="214" spans="1:27" ht="11.25" customHeight="1" x14ac:dyDescent="0.25">
      <c r="A214" s="153"/>
      <c r="B214" s="154"/>
      <c r="C214" s="155"/>
      <c r="D214" s="156"/>
      <c r="E214" s="153"/>
      <c r="F214" s="156"/>
      <c r="G214" s="153"/>
      <c r="H214" s="153"/>
      <c r="I214" s="155"/>
      <c r="J214" s="153"/>
      <c r="K214" s="153"/>
      <c r="L214" s="153"/>
      <c r="M214" s="153"/>
      <c r="N214" s="153"/>
      <c r="O214" s="153"/>
      <c r="P214" s="153"/>
      <c r="Q214" s="153"/>
      <c r="R214" s="153"/>
      <c r="S214" s="153"/>
      <c r="T214" s="153"/>
      <c r="U214" s="155"/>
      <c r="V214" s="153"/>
      <c r="W214" s="153"/>
      <c r="X214" s="153"/>
      <c r="Y214" s="153"/>
      <c r="Z214" s="153"/>
      <c r="AA214" s="153"/>
    </row>
    <row r="215" spans="1:27" ht="11.25" customHeight="1" x14ac:dyDescent="0.25">
      <c r="A215" s="153"/>
      <c r="B215" s="154"/>
      <c r="C215" s="155"/>
      <c r="D215" s="156"/>
      <c r="E215" s="153"/>
      <c r="F215" s="156"/>
      <c r="G215" s="153"/>
      <c r="H215" s="153"/>
      <c r="I215" s="155"/>
      <c r="J215" s="153"/>
      <c r="K215" s="153"/>
      <c r="L215" s="153"/>
      <c r="M215" s="153"/>
      <c r="N215" s="153"/>
      <c r="O215" s="153"/>
      <c r="P215" s="153"/>
      <c r="Q215" s="153"/>
      <c r="R215" s="153"/>
      <c r="S215" s="153"/>
      <c r="T215" s="153"/>
      <c r="U215" s="155"/>
      <c r="V215" s="153"/>
      <c r="W215" s="153"/>
      <c r="X215" s="153"/>
      <c r="Y215" s="153"/>
      <c r="Z215" s="153"/>
      <c r="AA215" s="153"/>
    </row>
    <row r="216" spans="1:27" ht="11.25" customHeight="1" x14ac:dyDescent="0.25">
      <c r="A216" s="153"/>
      <c r="B216" s="154"/>
      <c r="C216" s="155"/>
      <c r="D216" s="156"/>
      <c r="E216" s="153"/>
      <c r="F216" s="156"/>
      <c r="G216" s="153"/>
      <c r="H216" s="153"/>
      <c r="I216" s="155"/>
      <c r="J216" s="153"/>
      <c r="K216" s="153"/>
      <c r="L216" s="153"/>
      <c r="M216" s="153"/>
      <c r="N216" s="153"/>
      <c r="O216" s="153"/>
      <c r="P216" s="153"/>
      <c r="Q216" s="153"/>
      <c r="R216" s="153"/>
      <c r="S216" s="153"/>
      <c r="T216" s="153"/>
      <c r="U216" s="155"/>
      <c r="V216" s="153"/>
      <c r="W216" s="153"/>
      <c r="X216" s="153"/>
      <c r="Y216" s="153"/>
      <c r="Z216" s="153"/>
      <c r="AA216" s="153"/>
    </row>
    <row r="217" spans="1:27" ht="11.25" customHeight="1" x14ac:dyDescent="0.25">
      <c r="A217" s="153"/>
      <c r="B217" s="154"/>
      <c r="C217" s="155"/>
      <c r="D217" s="156"/>
      <c r="E217" s="153"/>
      <c r="F217" s="156"/>
      <c r="G217" s="153"/>
      <c r="H217" s="153"/>
      <c r="I217" s="155"/>
      <c r="J217" s="153"/>
      <c r="K217" s="153"/>
      <c r="L217" s="153"/>
      <c r="M217" s="153"/>
      <c r="N217" s="153"/>
      <c r="O217" s="153"/>
      <c r="P217" s="153"/>
      <c r="Q217" s="153"/>
      <c r="R217" s="153"/>
      <c r="S217" s="153"/>
      <c r="T217" s="153"/>
      <c r="U217" s="155"/>
      <c r="V217" s="153"/>
      <c r="W217" s="153"/>
      <c r="X217" s="153"/>
      <c r="Y217" s="153"/>
      <c r="Z217" s="153"/>
      <c r="AA217" s="153"/>
    </row>
    <row r="218" spans="1:27" ht="11.25" customHeight="1" x14ac:dyDescent="0.25">
      <c r="A218" s="153"/>
      <c r="B218" s="154"/>
      <c r="C218" s="155"/>
      <c r="D218" s="156"/>
      <c r="E218" s="153"/>
      <c r="F218" s="156"/>
      <c r="G218" s="153"/>
      <c r="H218" s="153"/>
      <c r="I218" s="155"/>
      <c r="J218" s="153"/>
      <c r="K218" s="153"/>
      <c r="L218" s="153"/>
      <c r="M218" s="153"/>
      <c r="N218" s="153"/>
      <c r="O218" s="153"/>
      <c r="P218" s="153"/>
      <c r="Q218" s="153"/>
      <c r="R218" s="153"/>
      <c r="S218" s="153"/>
      <c r="T218" s="153"/>
      <c r="U218" s="155"/>
      <c r="V218" s="153"/>
      <c r="W218" s="153"/>
      <c r="X218" s="153"/>
      <c r="Y218" s="153"/>
      <c r="Z218" s="153"/>
      <c r="AA218" s="153"/>
    </row>
    <row r="219" spans="1:27" ht="11.25" customHeight="1" x14ac:dyDescent="0.25">
      <c r="A219" s="153"/>
      <c r="B219" s="154"/>
      <c r="C219" s="155"/>
      <c r="D219" s="156"/>
      <c r="E219" s="153"/>
      <c r="F219" s="156"/>
      <c r="G219" s="153"/>
      <c r="H219" s="153"/>
      <c r="I219" s="155"/>
      <c r="J219" s="153"/>
      <c r="K219" s="153"/>
      <c r="L219" s="153"/>
      <c r="M219" s="153"/>
      <c r="N219" s="153"/>
      <c r="O219" s="153"/>
      <c r="P219" s="153"/>
      <c r="Q219" s="153"/>
      <c r="R219" s="153"/>
      <c r="S219" s="153"/>
      <c r="T219" s="153"/>
      <c r="U219" s="155"/>
      <c r="V219" s="153"/>
      <c r="W219" s="153"/>
      <c r="X219" s="153"/>
      <c r="Y219" s="153"/>
      <c r="Z219" s="153"/>
      <c r="AA219" s="153"/>
    </row>
    <row r="220" spans="1:27" ht="15.75" customHeight="1" x14ac:dyDescent="0.25">
      <c r="U220" s="208"/>
    </row>
    <row r="221" spans="1:27" ht="15.75" customHeight="1" x14ac:dyDescent="0.25">
      <c r="U221" s="208"/>
    </row>
    <row r="222" spans="1:27" ht="15.75" customHeight="1" x14ac:dyDescent="0.25">
      <c r="U222" s="208"/>
    </row>
    <row r="223" spans="1:27" ht="15.75" customHeight="1" x14ac:dyDescent="0.25">
      <c r="U223" s="208"/>
    </row>
    <row r="224" spans="1:27" ht="15.75" customHeight="1" x14ac:dyDescent="0.25">
      <c r="U224" s="208"/>
    </row>
    <row r="225" spans="21:21" ht="15.75" customHeight="1" x14ac:dyDescent="0.25">
      <c r="U225" s="208"/>
    </row>
    <row r="226" spans="21:21" ht="15.75" customHeight="1" x14ac:dyDescent="0.25">
      <c r="U226" s="208"/>
    </row>
    <row r="227" spans="21:21" ht="15.75" customHeight="1" x14ac:dyDescent="0.25">
      <c r="U227" s="208"/>
    </row>
    <row r="228" spans="21:21" ht="15.75" customHeight="1" x14ac:dyDescent="0.25">
      <c r="U228" s="208"/>
    </row>
    <row r="229" spans="21:21" ht="15.75" customHeight="1" x14ac:dyDescent="0.25">
      <c r="U229" s="208"/>
    </row>
    <row r="230" spans="21:21" ht="15.75" customHeight="1" x14ac:dyDescent="0.25">
      <c r="U230" s="208"/>
    </row>
    <row r="231" spans="21:21" ht="15.75" customHeight="1" x14ac:dyDescent="0.25">
      <c r="U231" s="208"/>
    </row>
    <row r="232" spans="21:21" ht="15.75" customHeight="1" x14ac:dyDescent="0.25">
      <c r="U232" s="208"/>
    </row>
    <row r="233" spans="21:21" ht="15.75" customHeight="1" x14ac:dyDescent="0.25">
      <c r="U233" s="208"/>
    </row>
    <row r="234" spans="21:21" ht="15.75" customHeight="1" x14ac:dyDescent="0.25">
      <c r="U234" s="208"/>
    </row>
    <row r="235" spans="21:21" ht="15.75" customHeight="1" x14ac:dyDescent="0.25">
      <c r="U235" s="208"/>
    </row>
    <row r="236" spans="21:21" ht="15.75" customHeight="1" x14ac:dyDescent="0.25">
      <c r="U236" s="208"/>
    </row>
    <row r="237" spans="21:21" ht="15.75" customHeight="1" x14ac:dyDescent="0.25">
      <c r="U237" s="208"/>
    </row>
    <row r="238" spans="21:21" ht="15.75" customHeight="1" x14ac:dyDescent="0.25">
      <c r="U238" s="208"/>
    </row>
    <row r="239" spans="21:21" ht="15.75" customHeight="1" x14ac:dyDescent="0.25">
      <c r="U239" s="208"/>
    </row>
    <row r="240" spans="21:21" ht="15.75" customHeight="1" x14ac:dyDescent="0.25">
      <c r="U240" s="208"/>
    </row>
    <row r="241" spans="21:21" ht="15.75" customHeight="1" x14ac:dyDescent="0.25">
      <c r="U241" s="208"/>
    </row>
    <row r="242" spans="21:21" ht="15.75" customHeight="1" x14ac:dyDescent="0.25">
      <c r="U242" s="208"/>
    </row>
    <row r="243" spans="21:21" ht="15.75" customHeight="1" x14ac:dyDescent="0.25">
      <c r="U243" s="208"/>
    </row>
    <row r="244" spans="21:21" ht="15.75" customHeight="1" x14ac:dyDescent="0.25">
      <c r="U244" s="208"/>
    </row>
    <row r="245" spans="21:21" ht="15.75" customHeight="1" x14ac:dyDescent="0.25">
      <c r="U245" s="208"/>
    </row>
    <row r="246" spans="21:21" ht="15.75" customHeight="1" x14ac:dyDescent="0.25">
      <c r="U246" s="208"/>
    </row>
    <row r="247" spans="21:21" ht="15.75" customHeight="1" x14ac:dyDescent="0.25">
      <c r="U247" s="208"/>
    </row>
    <row r="248" spans="21:21" ht="15.75" customHeight="1" x14ac:dyDescent="0.25">
      <c r="U248" s="208"/>
    </row>
    <row r="249" spans="21:21" ht="15.75" customHeight="1" x14ac:dyDescent="0.25">
      <c r="U249" s="208"/>
    </row>
    <row r="250" spans="21:21" ht="15.75" customHeight="1" x14ac:dyDescent="0.25">
      <c r="U250" s="208"/>
    </row>
    <row r="251" spans="21:21" ht="15.75" customHeight="1" x14ac:dyDescent="0.25">
      <c r="U251" s="208"/>
    </row>
    <row r="252" spans="21:21" ht="15.75" customHeight="1" x14ac:dyDescent="0.25">
      <c r="U252" s="208"/>
    </row>
    <row r="253" spans="21:21" ht="15.75" customHeight="1" x14ac:dyDescent="0.25">
      <c r="U253" s="208"/>
    </row>
    <row r="254" spans="21:21" ht="15.75" customHeight="1" x14ac:dyDescent="0.25">
      <c r="U254" s="208"/>
    </row>
    <row r="255" spans="21:21" ht="15.75" customHeight="1" x14ac:dyDescent="0.25">
      <c r="U255" s="208"/>
    </row>
    <row r="256" spans="21:21" ht="15.75" customHeight="1" x14ac:dyDescent="0.25">
      <c r="U256" s="208"/>
    </row>
    <row r="257" spans="21:21" ht="15.75" customHeight="1" x14ac:dyDescent="0.25">
      <c r="U257" s="208"/>
    </row>
    <row r="258" spans="21:21" ht="15.75" customHeight="1" x14ac:dyDescent="0.25">
      <c r="U258" s="208"/>
    </row>
    <row r="259" spans="21:21" ht="15.75" customHeight="1" x14ac:dyDescent="0.25">
      <c r="U259" s="208"/>
    </row>
    <row r="260" spans="21:21" ht="15.75" customHeight="1" x14ac:dyDescent="0.25">
      <c r="U260" s="208"/>
    </row>
    <row r="261" spans="21:21" ht="15.75" customHeight="1" x14ac:dyDescent="0.25">
      <c r="U261" s="208"/>
    </row>
    <row r="262" spans="21:21" ht="15.75" customHeight="1" x14ac:dyDescent="0.25">
      <c r="U262" s="208"/>
    </row>
    <row r="263" spans="21:21" ht="15.75" customHeight="1" x14ac:dyDescent="0.25">
      <c r="U263" s="208"/>
    </row>
    <row r="264" spans="21:21" ht="15.75" customHeight="1" x14ac:dyDescent="0.25">
      <c r="U264" s="208"/>
    </row>
    <row r="265" spans="21:21" ht="15.75" customHeight="1" x14ac:dyDescent="0.25">
      <c r="U265" s="208"/>
    </row>
    <row r="266" spans="21:21" ht="15.75" customHeight="1" x14ac:dyDescent="0.25">
      <c r="U266" s="208"/>
    </row>
    <row r="267" spans="21:21" ht="15.75" customHeight="1" x14ac:dyDescent="0.25">
      <c r="U267" s="208"/>
    </row>
    <row r="268" spans="21:21" ht="15.75" customHeight="1" x14ac:dyDescent="0.25">
      <c r="U268" s="208"/>
    </row>
    <row r="269" spans="21:21" ht="15.75" customHeight="1" x14ac:dyDescent="0.25">
      <c r="U269" s="208"/>
    </row>
    <row r="270" spans="21:21" ht="15.75" customHeight="1" x14ac:dyDescent="0.25">
      <c r="U270" s="208"/>
    </row>
    <row r="271" spans="21:21" ht="15.75" customHeight="1" x14ac:dyDescent="0.25">
      <c r="U271" s="208"/>
    </row>
    <row r="272" spans="21:21" ht="15.75" customHeight="1" x14ac:dyDescent="0.25">
      <c r="U272" s="208"/>
    </row>
    <row r="273" spans="21:21" ht="15.75" customHeight="1" x14ac:dyDescent="0.25">
      <c r="U273" s="208"/>
    </row>
    <row r="274" spans="21:21" ht="15.75" customHeight="1" x14ac:dyDescent="0.25">
      <c r="U274" s="208"/>
    </row>
    <row r="275" spans="21:21" ht="15.75" customHeight="1" x14ac:dyDescent="0.25">
      <c r="U275" s="208"/>
    </row>
    <row r="276" spans="21:21" ht="15.75" customHeight="1" x14ac:dyDescent="0.25">
      <c r="U276" s="208"/>
    </row>
    <row r="277" spans="21:21" ht="15.75" customHeight="1" x14ac:dyDescent="0.25">
      <c r="U277" s="208"/>
    </row>
    <row r="278" spans="21:21" ht="15.75" customHeight="1" x14ac:dyDescent="0.25">
      <c r="U278" s="208"/>
    </row>
    <row r="279" spans="21:21" ht="15.75" customHeight="1" x14ac:dyDescent="0.25">
      <c r="U279" s="208"/>
    </row>
    <row r="280" spans="21:21" ht="15.75" customHeight="1" x14ac:dyDescent="0.25">
      <c r="U280" s="208"/>
    </row>
    <row r="281" spans="21:21" ht="15.75" customHeight="1" x14ac:dyDescent="0.25">
      <c r="U281" s="208"/>
    </row>
    <row r="282" spans="21:21" ht="15.75" customHeight="1" x14ac:dyDescent="0.25">
      <c r="U282" s="208"/>
    </row>
    <row r="283" spans="21:21" ht="15.75" customHeight="1" x14ac:dyDescent="0.25">
      <c r="U283" s="208"/>
    </row>
    <row r="284" spans="21:21" ht="15.75" customHeight="1" x14ac:dyDescent="0.25">
      <c r="U284" s="208"/>
    </row>
    <row r="285" spans="21:21" ht="15.75" customHeight="1" x14ac:dyDescent="0.25">
      <c r="U285" s="208"/>
    </row>
    <row r="286" spans="21:21" ht="15.75" customHeight="1" x14ac:dyDescent="0.25">
      <c r="U286" s="208"/>
    </row>
    <row r="287" spans="21:21" ht="15.75" customHeight="1" x14ac:dyDescent="0.25">
      <c r="U287" s="208"/>
    </row>
    <row r="288" spans="21:21" ht="15.75" customHeight="1" x14ac:dyDescent="0.25">
      <c r="U288" s="208"/>
    </row>
    <row r="289" spans="21:21" ht="15.75" customHeight="1" x14ac:dyDescent="0.25">
      <c r="U289" s="208"/>
    </row>
    <row r="290" spans="21:21" ht="15.75" customHeight="1" x14ac:dyDescent="0.25">
      <c r="U290" s="208"/>
    </row>
    <row r="291" spans="21:21" ht="15.75" customHeight="1" x14ac:dyDescent="0.25">
      <c r="U291" s="208"/>
    </row>
    <row r="292" spans="21:21" ht="15.75" customHeight="1" x14ac:dyDescent="0.25">
      <c r="U292" s="208"/>
    </row>
    <row r="293" spans="21:21" ht="15.75" customHeight="1" x14ac:dyDescent="0.25">
      <c r="U293" s="208"/>
    </row>
    <row r="294" spans="21:21" ht="15.75" customHeight="1" x14ac:dyDescent="0.25">
      <c r="U294" s="208"/>
    </row>
    <row r="295" spans="21:21" ht="15.75" customHeight="1" x14ac:dyDescent="0.25">
      <c r="U295" s="208"/>
    </row>
    <row r="296" spans="21:21" ht="15.75" customHeight="1" x14ac:dyDescent="0.25">
      <c r="U296" s="208"/>
    </row>
    <row r="297" spans="21:21" ht="15.75" customHeight="1" x14ac:dyDescent="0.25">
      <c r="U297" s="208"/>
    </row>
    <row r="298" spans="21:21" ht="15.75" customHeight="1" x14ac:dyDescent="0.25">
      <c r="U298" s="208"/>
    </row>
    <row r="299" spans="21:21" ht="15.75" customHeight="1" x14ac:dyDescent="0.25">
      <c r="U299" s="208"/>
    </row>
    <row r="300" spans="21:21" ht="15.75" customHeight="1" x14ac:dyDescent="0.25">
      <c r="U300" s="208"/>
    </row>
    <row r="301" spans="21:21" ht="15.75" customHeight="1" x14ac:dyDescent="0.25">
      <c r="U301" s="208"/>
    </row>
    <row r="302" spans="21:21" ht="15.75" customHeight="1" x14ac:dyDescent="0.25">
      <c r="U302" s="208"/>
    </row>
    <row r="303" spans="21:21" ht="15.75" customHeight="1" x14ac:dyDescent="0.25">
      <c r="U303" s="208"/>
    </row>
    <row r="304" spans="21:21" ht="15.75" customHeight="1" x14ac:dyDescent="0.25">
      <c r="U304" s="208"/>
    </row>
    <row r="305" spans="21:21" ht="15.75" customHeight="1" x14ac:dyDescent="0.25">
      <c r="U305" s="208"/>
    </row>
    <row r="306" spans="21:21" ht="15.75" customHeight="1" x14ac:dyDescent="0.25">
      <c r="U306" s="208"/>
    </row>
    <row r="307" spans="21:21" ht="15.75" customHeight="1" x14ac:dyDescent="0.25">
      <c r="U307" s="208"/>
    </row>
    <row r="308" spans="21:21" ht="15.75" customHeight="1" x14ac:dyDescent="0.25">
      <c r="U308" s="208"/>
    </row>
    <row r="309" spans="21:21" ht="15.75" customHeight="1" x14ac:dyDescent="0.25">
      <c r="U309" s="208"/>
    </row>
    <row r="310" spans="21:21" ht="15.75" customHeight="1" x14ac:dyDescent="0.25">
      <c r="U310" s="208"/>
    </row>
    <row r="311" spans="21:21" ht="15.75" customHeight="1" x14ac:dyDescent="0.25">
      <c r="U311" s="208"/>
    </row>
    <row r="312" spans="21:21" ht="15.75" customHeight="1" x14ac:dyDescent="0.25">
      <c r="U312" s="208"/>
    </row>
    <row r="313" spans="21:21" ht="15.75" customHeight="1" x14ac:dyDescent="0.25">
      <c r="U313" s="208"/>
    </row>
    <row r="314" spans="21:21" ht="15.75" customHeight="1" x14ac:dyDescent="0.25">
      <c r="U314" s="208"/>
    </row>
    <row r="315" spans="21:21" ht="15.75" customHeight="1" x14ac:dyDescent="0.25">
      <c r="U315" s="208"/>
    </row>
    <row r="316" spans="21:21" ht="15.75" customHeight="1" x14ac:dyDescent="0.25">
      <c r="U316" s="208"/>
    </row>
    <row r="317" spans="21:21" ht="15.75" customHeight="1" x14ac:dyDescent="0.25">
      <c r="U317" s="208"/>
    </row>
    <row r="318" spans="21:21" ht="15.75" customHeight="1" x14ac:dyDescent="0.25">
      <c r="U318" s="208"/>
    </row>
    <row r="319" spans="21:21" ht="15.75" customHeight="1" x14ac:dyDescent="0.25">
      <c r="U319" s="208"/>
    </row>
    <row r="320" spans="21:21" ht="15.75" customHeight="1" x14ac:dyDescent="0.25">
      <c r="U320" s="208"/>
    </row>
    <row r="321" spans="21:21" ht="15.75" customHeight="1" x14ac:dyDescent="0.25">
      <c r="U321" s="208"/>
    </row>
    <row r="322" spans="21:21" ht="15.75" customHeight="1" x14ac:dyDescent="0.25">
      <c r="U322" s="208"/>
    </row>
    <row r="323" spans="21:21" ht="15.75" customHeight="1" x14ac:dyDescent="0.25">
      <c r="U323" s="208"/>
    </row>
    <row r="324" spans="21:21" ht="15.75" customHeight="1" x14ac:dyDescent="0.25">
      <c r="U324" s="208"/>
    </row>
    <row r="325" spans="21:21" ht="15.75" customHeight="1" x14ac:dyDescent="0.25">
      <c r="U325" s="208"/>
    </row>
    <row r="326" spans="21:21" ht="15.75" customHeight="1" x14ac:dyDescent="0.25">
      <c r="U326" s="208"/>
    </row>
    <row r="327" spans="21:21" ht="15.75" customHeight="1" x14ac:dyDescent="0.25">
      <c r="U327" s="208"/>
    </row>
    <row r="328" spans="21:21" ht="15.75" customHeight="1" x14ac:dyDescent="0.25">
      <c r="U328" s="208"/>
    </row>
    <row r="329" spans="21:21" ht="15.75" customHeight="1" x14ac:dyDescent="0.25">
      <c r="U329" s="208"/>
    </row>
    <row r="330" spans="21:21" ht="15.75" customHeight="1" x14ac:dyDescent="0.25">
      <c r="U330" s="208"/>
    </row>
    <row r="331" spans="21:21" ht="15.75" customHeight="1" x14ac:dyDescent="0.25">
      <c r="U331" s="208"/>
    </row>
    <row r="332" spans="21:21" ht="15.75" customHeight="1" x14ac:dyDescent="0.25">
      <c r="U332" s="208"/>
    </row>
    <row r="333" spans="21:21" ht="15.75" customHeight="1" x14ac:dyDescent="0.25">
      <c r="U333" s="208"/>
    </row>
    <row r="334" spans="21:21" ht="15.75" customHeight="1" x14ac:dyDescent="0.25">
      <c r="U334" s="208"/>
    </row>
    <row r="335" spans="21:21" ht="15.75" customHeight="1" x14ac:dyDescent="0.25">
      <c r="U335" s="208"/>
    </row>
    <row r="336" spans="21:21" ht="15.75" customHeight="1" x14ac:dyDescent="0.25">
      <c r="U336" s="208"/>
    </row>
    <row r="337" spans="21:21" ht="15.75" customHeight="1" x14ac:dyDescent="0.25">
      <c r="U337" s="208"/>
    </row>
    <row r="338" spans="21:21" ht="15.75" customHeight="1" x14ac:dyDescent="0.25">
      <c r="U338" s="208"/>
    </row>
    <row r="339" spans="21:21" ht="15.75" customHeight="1" x14ac:dyDescent="0.25">
      <c r="U339" s="208"/>
    </row>
    <row r="340" spans="21:21" ht="15.75" customHeight="1" x14ac:dyDescent="0.25">
      <c r="U340" s="208"/>
    </row>
    <row r="341" spans="21:21" ht="15.75" customHeight="1" x14ac:dyDescent="0.25">
      <c r="U341" s="208"/>
    </row>
    <row r="342" spans="21:21" ht="15.75" customHeight="1" x14ac:dyDescent="0.25">
      <c r="U342" s="208"/>
    </row>
    <row r="343" spans="21:21" ht="15.75" customHeight="1" x14ac:dyDescent="0.25">
      <c r="U343" s="208"/>
    </row>
    <row r="344" spans="21:21" ht="15.75" customHeight="1" x14ac:dyDescent="0.25">
      <c r="U344" s="208"/>
    </row>
    <row r="345" spans="21:21" ht="15.75" customHeight="1" x14ac:dyDescent="0.25">
      <c r="U345" s="208"/>
    </row>
    <row r="346" spans="21:21" ht="15.75" customHeight="1" x14ac:dyDescent="0.25">
      <c r="U346" s="208"/>
    </row>
    <row r="347" spans="21:21" ht="15.75" customHeight="1" x14ac:dyDescent="0.25">
      <c r="U347" s="208"/>
    </row>
    <row r="348" spans="21:21" ht="15.75" customHeight="1" x14ac:dyDescent="0.25">
      <c r="U348" s="208"/>
    </row>
    <row r="349" spans="21:21" ht="15.75" customHeight="1" x14ac:dyDescent="0.25">
      <c r="U349" s="208"/>
    </row>
    <row r="350" spans="21:21" ht="15.75" customHeight="1" x14ac:dyDescent="0.25">
      <c r="U350" s="208"/>
    </row>
    <row r="351" spans="21:21" ht="15.75" customHeight="1" x14ac:dyDescent="0.25">
      <c r="U351" s="208"/>
    </row>
    <row r="352" spans="21:21" ht="15.75" customHeight="1" x14ac:dyDescent="0.25">
      <c r="U352" s="208"/>
    </row>
    <row r="353" spans="21:21" ht="15.75" customHeight="1" x14ac:dyDescent="0.25">
      <c r="U353" s="208"/>
    </row>
    <row r="354" spans="21:21" ht="15.75" customHeight="1" x14ac:dyDescent="0.25">
      <c r="U354" s="208"/>
    </row>
    <row r="355" spans="21:21" ht="15.75" customHeight="1" x14ac:dyDescent="0.25">
      <c r="U355" s="208"/>
    </row>
    <row r="356" spans="21:21" ht="15.75" customHeight="1" x14ac:dyDescent="0.25">
      <c r="U356" s="208"/>
    </row>
    <row r="357" spans="21:21" ht="15.75" customHeight="1" x14ac:dyDescent="0.25">
      <c r="U357" s="208"/>
    </row>
    <row r="358" spans="21:21" ht="15.75" customHeight="1" x14ac:dyDescent="0.25">
      <c r="U358" s="208"/>
    </row>
    <row r="359" spans="21:21" ht="15.75" customHeight="1" x14ac:dyDescent="0.25">
      <c r="U359" s="208"/>
    </row>
    <row r="360" spans="21:21" ht="15.75" customHeight="1" x14ac:dyDescent="0.25">
      <c r="U360" s="208"/>
    </row>
    <row r="361" spans="21:21" ht="15.75" customHeight="1" x14ac:dyDescent="0.25">
      <c r="U361" s="208"/>
    </row>
    <row r="362" spans="21:21" ht="15.75" customHeight="1" x14ac:dyDescent="0.25">
      <c r="U362" s="208"/>
    </row>
    <row r="363" spans="21:21" ht="15.75" customHeight="1" x14ac:dyDescent="0.25">
      <c r="U363" s="208"/>
    </row>
    <row r="364" spans="21:21" ht="15.75" customHeight="1" x14ac:dyDescent="0.25">
      <c r="U364" s="208"/>
    </row>
    <row r="365" spans="21:21" ht="15.75" customHeight="1" x14ac:dyDescent="0.25">
      <c r="U365" s="208"/>
    </row>
    <row r="366" spans="21:21" ht="15.75" customHeight="1" x14ac:dyDescent="0.25">
      <c r="U366" s="208"/>
    </row>
    <row r="367" spans="21:21" ht="15.75" customHeight="1" x14ac:dyDescent="0.25">
      <c r="U367" s="208"/>
    </row>
    <row r="368" spans="21:21" ht="15.75" customHeight="1" x14ac:dyDescent="0.25">
      <c r="U368" s="208"/>
    </row>
    <row r="369" spans="21:21" ht="15.75" customHeight="1" x14ac:dyDescent="0.25">
      <c r="U369" s="208"/>
    </row>
    <row r="370" spans="21:21" ht="15.75" customHeight="1" x14ac:dyDescent="0.25">
      <c r="U370" s="208"/>
    </row>
    <row r="371" spans="21:21" ht="15.75" customHeight="1" x14ac:dyDescent="0.25">
      <c r="U371" s="208"/>
    </row>
    <row r="372" spans="21:21" ht="15.75" customHeight="1" x14ac:dyDescent="0.25">
      <c r="U372" s="208"/>
    </row>
    <row r="373" spans="21:21" ht="15.75" customHeight="1" x14ac:dyDescent="0.25">
      <c r="U373" s="208"/>
    </row>
    <row r="374" spans="21:21" ht="15.75" customHeight="1" x14ac:dyDescent="0.25">
      <c r="U374" s="208"/>
    </row>
    <row r="375" spans="21:21" ht="15.75" customHeight="1" x14ac:dyDescent="0.25">
      <c r="U375" s="208"/>
    </row>
    <row r="376" spans="21:21" ht="15.75" customHeight="1" x14ac:dyDescent="0.25">
      <c r="U376" s="208"/>
    </row>
    <row r="377" spans="21:21" ht="15.75" customHeight="1" x14ac:dyDescent="0.25">
      <c r="U377" s="208"/>
    </row>
    <row r="378" spans="21:21" ht="15.75" customHeight="1" x14ac:dyDescent="0.25">
      <c r="U378" s="208"/>
    </row>
    <row r="379" spans="21:21" ht="15.75" customHeight="1" x14ac:dyDescent="0.25">
      <c r="U379" s="208"/>
    </row>
    <row r="380" spans="21:21" ht="15.75" customHeight="1" x14ac:dyDescent="0.25">
      <c r="U380" s="208"/>
    </row>
    <row r="381" spans="21:21" ht="15.75" customHeight="1" x14ac:dyDescent="0.25">
      <c r="U381" s="208"/>
    </row>
    <row r="382" spans="21:21" ht="15.75" customHeight="1" x14ac:dyDescent="0.25">
      <c r="U382" s="208"/>
    </row>
    <row r="383" spans="21:21" ht="15.75" customHeight="1" x14ac:dyDescent="0.25">
      <c r="U383" s="208"/>
    </row>
    <row r="384" spans="21:21" ht="15.75" customHeight="1" x14ac:dyDescent="0.25">
      <c r="U384" s="208"/>
    </row>
    <row r="385" spans="21:21" ht="15.75" customHeight="1" x14ac:dyDescent="0.25">
      <c r="U385" s="208"/>
    </row>
    <row r="386" spans="21:21" ht="15.75" customHeight="1" x14ac:dyDescent="0.25">
      <c r="U386" s="208"/>
    </row>
    <row r="387" spans="21:21" ht="15.75" customHeight="1" x14ac:dyDescent="0.25">
      <c r="U387" s="208"/>
    </row>
    <row r="388" spans="21:21" ht="15.75" customHeight="1" x14ac:dyDescent="0.25">
      <c r="U388" s="208"/>
    </row>
    <row r="389" spans="21:21" ht="15.75" customHeight="1" x14ac:dyDescent="0.25">
      <c r="U389" s="208"/>
    </row>
    <row r="390" spans="21:21" ht="15.75" customHeight="1" x14ac:dyDescent="0.25">
      <c r="U390" s="208"/>
    </row>
    <row r="391" spans="21:21" ht="15.75" customHeight="1" x14ac:dyDescent="0.25">
      <c r="U391" s="208"/>
    </row>
    <row r="392" spans="21:21" ht="15.75" customHeight="1" x14ac:dyDescent="0.25">
      <c r="U392" s="208"/>
    </row>
    <row r="393" spans="21:21" ht="15.75" customHeight="1" x14ac:dyDescent="0.25">
      <c r="U393" s="208"/>
    </row>
    <row r="394" spans="21:21" ht="15.75" customHeight="1" x14ac:dyDescent="0.25">
      <c r="U394" s="208"/>
    </row>
    <row r="395" spans="21:21" ht="15.75" customHeight="1" x14ac:dyDescent="0.25">
      <c r="U395" s="208"/>
    </row>
    <row r="396" spans="21:21" ht="15.75" customHeight="1" x14ac:dyDescent="0.25">
      <c r="U396" s="208"/>
    </row>
    <row r="397" spans="21:21" ht="15.75" customHeight="1" x14ac:dyDescent="0.25">
      <c r="U397" s="208"/>
    </row>
    <row r="398" spans="21:21" ht="15.75" customHeight="1" x14ac:dyDescent="0.25">
      <c r="U398" s="208"/>
    </row>
    <row r="399" spans="21:21" ht="15.75" customHeight="1" x14ac:dyDescent="0.25">
      <c r="U399" s="208"/>
    </row>
    <row r="400" spans="21:21" ht="15.75" customHeight="1" x14ac:dyDescent="0.25">
      <c r="U400" s="208"/>
    </row>
    <row r="401" spans="21:21" ht="15.75" customHeight="1" x14ac:dyDescent="0.25">
      <c r="U401" s="208"/>
    </row>
    <row r="402" spans="21:21" ht="15.75" customHeight="1" x14ac:dyDescent="0.25">
      <c r="U402" s="208"/>
    </row>
    <row r="403" spans="21:21" ht="15.75" customHeight="1" x14ac:dyDescent="0.25">
      <c r="U403" s="208"/>
    </row>
    <row r="404" spans="21:21" ht="15.75" customHeight="1" x14ac:dyDescent="0.25">
      <c r="U404" s="208"/>
    </row>
    <row r="405" spans="21:21" ht="15.75" customHeight="1" x14ac:dyDescent="0.25">
      <c r="U405" s="208"/>
    </row>
    <row r="406" spans="21:21" ht="15.75" customHeight="1" x14ac:dyDescent="0.25">
      <c r="U406" s="208"/>
    </row>
    <row r="407" spans="21:21" ht="15.75" customHeight="1" x14ac:dyDescent="0.25">
      <c r="U407" s="208"/>
    </row>
    <row r="408" spans="21:21" ht="15.75" customHeight="1" x14ac:dyDescent="0.25">
      <c r="U408" s="208"/>
    </row>
    <row r="409" spans="21:21" ht="15.75" customHeight="1" x14ac:dyDescent="0.25">
      <c r="U409" s="208"/>
    </row>
    <row r="410" spans="21:21" ht="15.75" customHeight="1" x14ac:dyDescent="0.25">
      <c r="U410" s="208"/>
    </row>
    <row r="411" spans="21:21" ht="15.75" customHeight="1" x14ac:dyDescent="0.25">
      <c r="U411" s="208"/>
    </row>
    <row r="412" spans="21:21" ht="15.75" customHeight="1" x14ac:dyDescent="0.25">
      <c r="U412" s="208"/>
    </row>
    <row r="413" spans="21:21" ht="15.75" customHeight="1" x14ac:dyDescent="0.25">
      <c r="U413" s="208"/>
    </row>
    <row r="414" spans="21:21" ht="15.75" customHeight="1" x14ac:dyDescent="0.25">
      <c r="U414" s="208"/>
    </row>
    <row r="415" spans="21:21" ht="15.75" customHeight="1" x14ac:dyDescent="0.25">
      <c r="U415" s="208"/>
    </row>
    <row r="416" spans="21:21" ht="15.75" customHeight="1" x14ac:dyDescent="0.25">
      <c r="U416" s="208"/>
    </row>
    <row r="417" spans="21:21" ht="15.75" customHeight="1" x14ac:dyDescent="0.25">
      <c r="U417" s="208"/>
    </row>
    <row r="418" spans="21:21" ht="15.75" customHeight="1" x14ac:dyDescent="0.25">
      <c r="U418" s="208"/>
    </row>
    <row r="419" spans="21:21" ht="15.75" customHeight="1" x14ac:dyDescent="0.25">
      <c r="U419" s="208"/>
    </row>
    <row r="420" spans="21:21" ht="15.75" customHeight="1" x14ac:dyDescent="0.25">
      <c r="U420" s="208"/>
    </row>
    <row r="421" spans="21:21" ht="15.75" customHeight="1" x14ac:dyDescent="0.25">
      <c r="U421" s="208"/>
    </row>
    <row r="422" spans="21:21" ht="15.75" customHeight="1" x14ac:dyDescent="0.25">
      <c r="U422" s="208"/>
    </row>
    <row r="423" spans="21:21" ht="15.75" customHeight="1" x14ac:dyDescent="0.25">
      <c r="U423" s="208"/>
    </row>
    <row r="424" spans="21:21" ht="15.75" customHeight="1" x14ac:dyDescent="0.25">
      <c r="U424" s="208"/>
    </row>
    <row r="425" spans="21:21" ht="15.75" customHeight="1" x14ac:dyDescent="0.25">
      <c r="U425" s="208"/>
    </row>
    <row r="426" spans="21:21" ht="15.75" customHeight="1" x14ac:dyDescent="0.25">
      <c r="U426" s="208"/>
    </row>
    <row r="427" spans="21:21" ht="15.75" customHeight="1" x14ac:dyDescent="0.25">
      <c r="U427" s="208"/>
    </row>
    <row r="428" spans="21:21" ht="15.75" customHeight="1" x14ac:dyDescent="0.25">
      <c r="U428" s="208"/>
    </row>
    <row r="429" spans="21:21" ht="15.75" customHeight="1" x14ac:dyDescent="0.25">
      <c r="U429" s="208"/>
    </row>
    <row r="430" spans="21:21" ht="15.75" customHeight="1" x14ac:dyDescent="0.25">
      <c r="U430" s="208"/>
    </row>
    <row r="431" spans="21:21" ht="15.75" customHeight="1" x14ac:dyDescent="0.25">
      <c r="U431" s="208"/>
    </row>
    <row r="432" spans="21:21" ht="15.75" customHeight="1" x14ac:dyDescent="0.25">
      <c r="U432" s="208"/>
    </row>
    <row r="433" spans="21:21" ht="15.75" customHeight="1" x14ac:dyDescent="0.25">
      <c r="U433" s="208"/>
    </row>
    <row r="434" spans="21:21" ht="15.75" customHeight="1" x14ac:dyDescent="0.25">
      <c r="U434" s="208"/>
    </row>
    <row r="435" spans="21:21" ht="15.75" customHeight="1" x14ac:dyDescent="0.25">
      <c r="U435" s="208"/>
    </row>
    <row r="436" spans="21:21" ht="15.75" customHeight="1" x14ac:dyDescent="0.25">
      <c r="U436" s="208"/>
    </row>
    <row r="437" spans="21:21" ht="15.75" customHeight="1" x14ac:dyDescent="0.25">
      <c r="U437" s="208"/>
    </row>
    <row r="438" spans="21:21" ht="15.75" customHeight="1" x14ac:dyDescent="0.25">
      <c r="U438" s="208"/>
    </row>
    <row r="439" spans="21:21" ht="15.75" customHeight="1" x14ac:dyDescent="0.25">
      <c r="U439" s="208"/>
    </row>
    <row r="440" spans="21:21" ht="15.75" customHeight="1" x14ac:dyDescent="0.25">
      <c r="U440" s="208"/>
    </row>
    <row r="441" spans="21:21" ht="15.75" customHeight="1" x14ac:dyDescent="0.25">
      <c r="U441" s="208"/>
    </row>
    <row r="442" spans="21:21" ht="15.75" customHeight="1" x14ac:dyDescent="0.25">
      <c r="U442" s="208"/>
    </row>
    <row r="443" spans="21:21" ht="15.75" customHeight="1" x14ac:dyDescent="0.25">
      <c r="U443" s="208"/>
    </row>
    <row r="444" spans="21:21" ht="15.75" customHeight="1" x14ac:dyDescent="0.25">
      <c r="U444" s="208"/>
    </row>
    <row r="445" spans="21:21" ht="15.75" customHeight="1" x14ac:dyDescent="0.25">
      <c r="U445" s="208"/>
    </row>
    <row r="446" spans="21:21" ht="15.75" customHeight="1" x14ac:dyDescent="0.25">
      <c r="U446" s="208"/>
    </row>
    <row r="447" spans="21:21" ht="15.75" customHeight="1" x14ac:dyDescent="0.25">
      <c r="U447" s="208"/>
    </row>
    <row r="448" spans="21:21" ht="15.75" customHeight="1" x14ac:dyDescent="0.25">
      <c r="U448" s="208"/>
    </row>
    <row r="449" spans="21:21" ht="15.75" customHeight="1" x14ac:dyDescent="0.25">
      <c r="U449" s="208"/>
    </row>
    <row r="450" spans="21:21" ht="15.75" customHeight="1" x14ac:dyDescent="0.25">
      <c r="U450" s="208"/>
    </row>
    <row r="451" spans="21:21" ht="15.75" customHeight="1" x14ac:dyDescent="0.25">
      <c r="U451" s="208"/>
    </row>
    <row r="452" spans="21:21" ht="15.75" customHeight="1" x14ac:dyDescent="0.25">
      <c r="U452" s="208"/>
    </row>
    <row r="453" spans="21:21" ht="15.75" customHeight="1" x14ac:dyDescent="0.25">
      <c r="U453" s="208"/>
    </row>
    <row r="454" spans="21:21" ht="15.75" customHeight="1" x14ac:dyDescent="0.25">
      <c r="U454" s="208"/>
    </row>
    <row r="455" spans="21:21" ht="15.75" customHeight="1" x14ac:dyDescent="0.25">
      <c r="U455" s="208"/>
    </row>
    <row r="456" spans="21:21" ht="15.75" customHeight="1" x14ac:dyDescent="0.25">
      <c r="U456" s="208"/>
    </row>
    <row r="457" spans="21:21" ht="15.75" customHeight="1" x14ac:dyDescent="0.25">
      <c r="U457" s="208"/>
    </row>
    <row r="458" spans="21:21" ht="15.75" customHeight="1" x14ac:dyDescent="0.25">
      <c r="U458" s="208"/>
    </row>
    <row r="459" spans="21:21" ht="15.75" customHeight="1" x14ac:dyDescent="0.25">
      <c r="U459" s="208"/>
    </row>
    <row r="460" spans="21:21" ht="15.75" customHeight="1" x14ac:dyDescent="0.25">
      <c r="U460" s="208"/>
    </row>
    <row r="461" spans="21:21" ht="15.75" customHeight="1" x14ac:dyDescent="0.25">
      <c r="U461" s="208"/>
    </row>
    <row r="462" spans="21:21" ht="15.75" customHeight="1" x14ac:dyDescent="0.25">
      <c r="U462" s="208"/>
    </row>
    <row r="463" spans="21:21" ht="15.75" customHeight="1" x14ac:dyDescent="0.25">
      <c r="U463" s="208"/>
    </row>
    <row r="464" spans="21:21" ht="15.75" customHeight="1" x14ac:dyDescent="0.25">
      <c r="U464" s="208"/>
    </row>
    <row r="465" spans="21:21" ht="15.75" customHeight="1" x14ac:dyDescent="0.25">
      <c r="U465" s="208"/>
    </row>
    <row r="466" spans="21:21" ht="15.75" customHeight="1" x14ac:dyDescent="0.25">
      <c r="U466" s="208"/>
    </row>
    <row r="467" spans="21:21" ht="15.75" customHeight="1" x14ac:dyDescent="0.25">
      <c r="U467" s="208"/>
    </row>
    <row r="468" spans="21:21" ht="15.75" customHeight="1" x14ac:dyDescent="0.25">
      <c r="U468" s="208"/>
    </row>
    <row r="469" spans="21:21" ht="15.75" customHeight="1" x14ac:dyDescent="0.25">
      <c r="U469" s="208"/>
    </row>
    <row r="470" spans="21:21" ht="15.75" customHeight="1" x14ac:dyDescent="0.25">
      <c r="U470" s="208"/>
    </row>
    <row r="471" spans="21:21" ht="15.75" customHeight="1" x14ac:dyDescent="0.25">
      <c r="U471" s="208"/>
    </row>
    <row r="472" spans="21:21" ht="15.75" customHeight="1" x14ac:dyDescent="0.25">
      <c r="U472" s="208"/>
    </row>
    <row r="473" spans="21:21" ht="15.75" customHeight="1" x14ac:dyDescent="0.25">
      <c r="U473" s="208"/>
    </row>
    <row r="474" spans="21:21" ht="15.75" customHeight="1" x14ac:dyDescent="0.25">
      <c r="U474" s="208"/>
    </row>
    <row r="475" spans="21:21" ht="15.75" customHeight="1" x14ac:dyDescent="0.25">
      <c r="U475" s="208"/>
    </row>
    <row r="476" spans="21:21" ht="15.75" customHeight="1" x14ac:dyDescent="0.25">
      <c r="U476" s="208"/>
    </row>
    <row r="477" spans="21:21" ht="15.75" customHeight="1" x14ac:dyDescent="0.25">
      <c r="U477" s="208"/>
    </row>
    <row r="478" spans="21:21" ht="15.75" customHeight="1" x14ac:dyDescent="0.25">
      <c r="U478" s="208"/>
    </row>
    <row r="479" spans="21:21" ht="15.75" customHeight="1" x14ac:dyDescent="0.25">
      <c r="U479" s="208"/>
    </row>
    <row r="480" spans="21:21" ht="15.75" customHeight="1" x14ac:dyDescent="0.25">
      <c r="U480" s="208"/>
    </row>
    <row r="481" spans="21:21" ht="15.75" customHeight="1" x14ac:dyDescent="0.25">
      <c r="U481" s="208"/>
    </row>
    <row r="482" spans="21:21" ht="15.75" customHeight="1" x14ac:dyDescent="0.25">
      <c r="U482" s="208"/>
    </row>
    <row r="483" spans="21:21" ht="15.75" customHeight="1" x14ac:dyDescent="0.25">
      <c r="U483" s="208"/>
    </row>
    <row r="484" spans="21:21" ht="15.75" customHeight="1" x14ac:dyDescent="0.25">
      <c r="U484" s="208"/>
    </row>
    <row r="485" spans="21:21" ht="15.75" customHeight="1" x14ac:dyDescent="0.25">
      <c r="U485" s="208"/>
    </row>
    <row r="486" spans="21:21" ht="15.75" customHeight="1" x14ac:dyDescent="0.25">
      <c r="U486" s="208"/>
    </row>
    <row r="487" spans="21:21" ht="15.75" customHeight="1" x14ac:dyDescent="0.25">
      <c r="U487" s="208"/>
    </row>
    <row r="488" spans="21:21" ht="15.75" customHeight="1" x14ac:dyDescent="0.25">
      <c r="U488" s="208"/>
    </row>
    <row r="489" spans="21:21" ht="15.75" customHeight="1" x14ac:dyDescent="0.25">
      <c r="U489" s="208"/>
    </row>
    <row r="490" spans="21:21" ht="15.75" customHeight="1" x14ac:dyDescent="0.25">
      <c r="U490" s="208"/>
    </row>
    <row r="491" spans="21:21" ht="15.75" customHeight="1" x14ac:dyDescent="0.25">
      <c r="U491" s="208"/>
    </row>
    <row r="492" spans="21:21" ht="15.75" customHeight="1" x14ac:dyDescent="0.25">
      <c r="U492" s="208"/>
    </row>
    <row r="493" spans="21:21" ht="15.75" customHeight="1" x14ac:dyDescent="0.25">
      <c r="U493" s="208"/>
    </row>
    <row r="494" spans="21:21" ht="15.75" customHeight="1" x14ac:dyDescent="0.25">
      <c r="U494" s="208"/>
    </row>
    <row r="495" spans="21:21" ht="15.75" customHeight="1" x14ac:dyDescent="0.25">
      <c r="U495" s="208"/>
    </row>
    <row r="496" spans="21:21" ht="15.75" customHeight="1" x14ac:dyDescent="0.25">
      <c r="U496" s="208"/>
    </row>
    <row r="497" spans="21:21" ht="15.75" customHeight="1" x14ac:dyDescent="0.25">
      <c r="U497" s="208"/>
    </row>
    <row r="498" spans="21:21" ht="15.75" customHeight="1" x14ac:dyDescent="0.25">
      <c r="U498" s="208"/>
    </row>
    <row r="499" spans="21:21" ht="15.75" customHeight="1" x14ac:dyDescent="0.25">
      <c r="U499" s="208"/>
    </row>
    <row r="500" spans="21:21" ht="15.75" customHeight="1" x14ac:dyDescent="0.25">
      <c r="U500" s="208"/>
    </row>
    <row r="501" spans="21:21" ht="15.75" customHeight="1" x14ac:dyDescent="0.25">
      <c r="U501" s="208"/>
    </row>
    <row r="502" spans="21:21" ht="15.75" customHeight="1" x14ac:dyDescent="0.25">
      <c r="U502" s="208"/>
    </row>
    <row r="503" spans="21:21" ht="15.75" customHeight="1" x14ac:dyDescent="0.25">
      <c r="U503" s="208"/>
    </row>
    <row r="504" spans="21:21" ht="15.75" customHeight="1" x14ac:dyDescent="0.25">
      <c r="U504" s="208"/>
    </row>
    <row r="505" spans="21:21" ht="15.75" customHeight="1" x14ac:dyDescent="0.25">
      <c r="U505" s="208"/>
    </row>
    <row r="506" spans="21:21" ht="15.75" customHeight="1" x14ac:dyDescent="0.25">
      <c r="U506" s="208"/>
    </row>
    <row r="507" spans="21:21" ht="15.75" customHeight="1" x14ac:dyDescent="0.25">
      <c r="U507" s="208"/>
    </row>
    <row r="508" spans="21:21" ht="15.75" customHeight="1" x14ac:dyDescent="0.25">
      <c r="U508" s="208"/>
    </row>
    <row r="509" spans="21:21" ht="15.75" customHeight="1" x14ac:dyDescent="0.25">
      <c r="U509" s="208"/>
    </row>
    <row r="510" spans="21:21" ht="15.75" customHeight="1" x14ac:dyDescent="0.25">
      <c r="U510" s="208"/>
    </row>
    <row r="511" spans="21:21" ht="15.75" customHeight="1" x14ac:dyDescent="0.25">
      <c r="U511" s="208"/>
    </row>
    <row r="512" spans="21:21" ht="15.75" customHeight="1" x14ac:dyDescent="0.25">
      <c r="U512" s="208"/>
    </row>
    <row r="513" spans="21:21" ht="15.75" customHeight="1" x14ac:dyDescent="0.25">
      <c r="U513" s="208"/>
    </row>
    <row r="514" spans="21:21" ht="15.75" customHeight="1" x14ac:dyDescent="0.25">
      <c r="U514" s="208"/>
    </row>
    <row r="515" spans="21:21" ht="15.75" customHeight="1" x14ac:dyDescent="0.25">
      <c r="U515" s="208"/>
    </row>
    <row r="516" spans="21:21" ht="15.75" customHeight="1" x14ac:dyDescent="0.25">
      <c r="U516" s="208"/>
    </row>
    <row r="517" spans="21:21" ht="15.75" customHeight="1" x14ac:dyDescent="0.25">
      <c r="U517" s="208"/>
    </row>
    <row r="518" spans="21:21" ht="15.75" customHeight="1" x14ac:dyDescent="0.25">
      <c r="U518" s="208"/>
    </row>
    <row r="519" spans="21:21" ht="15.75" customHeight="1" x14ac:dyDescent="0.25">
      <c r="U519" s="208"/>
    </row>
    <row r="520" spans="21:21" ht="15.75" customHeight="1" x14ac:dyDescent="0.25">
      <c r="U520" s="208"/>
    </row>
    <row r="521" spans="21:21" ht="15.75" customHeight="1" x14ac:dyDescent="0.25">
      <c r="U521" s="208"/>
    </row>
    <row r="522" spans="21:21" ht="15.75" customHeight="1" x14ac:dyDescent="0.25">
      <c r="U522" s="208"/>
    </row>
    <row r="523" spans="21:21" ht="15.75" customHeight="1" x14ac:dyDescent="0.25">
      <c r="U523" s="208"/>
    </row>
    <row r="524" spans="21:21" ht="15.75" customHeight="1" x14ac:dyDescent="0.25">
      <c r="U524" s="208"/>
    </row>
    <row r="525" spans="21:21" ht="15.75" customHeight="1" x14ac:dyDescent="0.25">
      <c r="U525" s="208"/>
    </row>
    <row r="526" spans="21:21" ht="15.75" customHeight="1" x14ac:dyDescent="0.25">
      <c r="U526" s="208"/>
    </row>
    <row r="527" spans="21:21" ht="15.75" customHeight="1" x14ac:dyDescent="0.25">
      <c r="U527" s="208"/>
    </row>
    <row r="528" spans="21:21" ht="15.75" customHeight="1" x14ac:dyDescent="0.25">
      <c r="U528" s="208"/>
    </row>
    <row r="529" spans="21:21" ht="15.75" customHeight="1" x14ac:dyDescent="0.25">
      <c r="U529" s="208"/>
    </row>
    <row r="530" spans="21:21" ht="15.75" customHeight="1" x14ac:dyDescent="0.25">
      <c r="U530" s="208"/>
    </row>
    <row r="531" spans="21:21" ht="15.75" customHeight="1" x14ac:dyDescent="0.25">
      <c r="U531" s="208"/>
    </row>
    <row r="532" spans="21:21" ht="15.75" customHeight="1" x14ac:dyDescent="0.25">
      <c r="U532" s="208"/>
    </row>
    <row r="533" spans="21:21" ht="15.75" customHeight="1" x14ac:dyDescent="0.25">
      <c r="U533" s="208"/>
    </row>
    <row r="534" spans="21:21" ht="15.75" customHeight="1" x14ac:dyDescent="0.25">
      <c r="U534" s="208"/>
    </row>
    <row r="535" spans="21:21" ht="15.75" customHeight="1" x14ac:dyDescent="0.25">
      <c r="U535" s="208"/>
    </row>
    <row r="536" spans="21:21" ht="15.75" customHeight="1" x14ac:dyDescent="0.25">
      <c r="U536" s="208"/>
    </row>
    <row r="537" spans="21:21" ht="15.75" customHeight="1" x14ac:dyDescent="0.25">
      <c r="U537" s="208"/>
    </row>
    <row r="538" spans="21:21" ht="15.75" customHeight="1" x14ac:dyDescent="0.25">
      <c r="U538" s="208"/>
    </row>
    <row r="539" spans="21:21" ht="15.75" customHeight="1" x14ac:dyDescent="0.25">
      <c r="U539" s="208"/>
    </row>
    <row r="540" spans="21:21" ht="15.75" customHeight="1" x14ac:dyDescent="0.25">
      <c r="U540" s="208"/>
    </row>
    <row r="541" spans="21:21" ht="15.75" customHeight="1" x14ac:dyDescent="0.25">
      <c r="U541" s="208"/>
    </row>
    <row r="542" spans="21:21" ht="15.75" customHeight="1" x14ac:dyDescent="0.25">
      <c r="U542" s="208"/>
    </row>
    <row r="543" spans="21:21" ht="15.75" customHeight="1" x14ac:dyDescent="0.25">
      <c r="U543" s="208"/>
    </row>
    <row r="544" spans="21:21" ht="15.75" customHeight="1" x14ac:dyDescent="0.25">
      <c r="U544" s="208"/>
    </row>
    <row r="545" spans="21:21" ht="15.75" customHeight="1" x14ac:dyDescent="0.25">
      <c r="U545" s="208"/>
    </row>
    <row r="546" spans="21:21" ht="15.75" customHeight="1" x14ac:dyDescent="0.25">
      <c r="U546" s="208"/>
    </row>
    <row r="547" spans="21:21" ht="15.75" customHeight="1" x14ac:dyDescent="0.25">
      <c r="U547" s="208"/>
    </row>
    <row r="548" spans="21:21" ht="15.75" customHeight="1" x14ac:dyDescent="0.25">
      <c r="U548" s="208"/>
    </row>
    <row r="549" spans="21:21" ht="15.75" customHeight="1" x14ac:dyDescent="0.25">
      <c r="U549" s="208"/>
    </row>
    <row r="550" spans="21:21" ht="15.75" customHeight="1" x14ac:dyDescent="0.25">
      <c r="U550" s="208"/>
    </row>
    <row r="551" spans="21:21" ht="15.75" customHeight="1" x14ac:dyDescent="0.25">
      <c r="U551" s="208"/>
    </row>
    <row r="552" spans="21:21" ht="15.75" customHeight="1" x14ac:dyDescent="0.25">
      <c r="U552" s="208"/>
    </row>
    <row r="553" spans="21:21" ht="15.75" customHeight="1" x14ac:dyDescent="0.25">
      <c r="U553" s="208"/>
    </row>
    <row r="554" spans="21:21" ht="15.75" customHeight="1" x14ac:dyDescent="0.25">
      <c r="U554" s="208"/>
    </row>
    <row r="555" spans="21:21" ht="15.75" customHeight="1" x14ac:dyDescent="0.25">
      <c r="U555" s="208"/>
    </row>
    <row r="556" spans="21:21" ht="15.75" customHeight="1" x14ac:dyDescent="0.25">
      <c r="U556" s="208"/>
    </row>
    <row r="557" spans="21:21" ht="15.75" customHeight="1" x14ac:dyDescent="0.25">
      <c r="U557" s="208"/>
    </row>
    <row r="558" spans="21:21" ht="15.75" customHeight="1" x14ac:dyDescent="0.25">
      <c r="U558" s="208"/>
    </row>
    <row r="559" spans="21:21" ht="15.75" customHeight="1" x14ac:dyDescent="0.25">
      <c r="U559" s="208"/>
    </row>
    <row r="560" spans="21:21" ht="15.75" customHeight="1" x14ac:dyDescent="0.25">
      <c r="U560" s="208"/>
    </row>
    <row r="561" spans="21:21" ht="15.75" customHeight="1" x14ac:dyDescent="0.25">
      <c r="U561" s="208"/>
    </row>
    <row r="562" spans="21:21" ht="15.75" customHeight="1" x14ac:dyDescent="0.25">
      <c r="U562" s="208"/>
    </row>
    <row r="563" spans="21:21" ht="15.75" customHeight="1" x14ac:dyDescent="0.25">
      <c r="U563" s="208"/>
    </row>
    <row r="564" spans="21:21" ht="15.75" customHeight="1" x14ac:dyDescent="0.25">
      <c r="U564" s="208"/>
    </row>
    <row r="565" spans="21:21" ht="15.75" customHeight="1" x14ac:dyDescent="0.25">
      <c r="U565" s="208"/>
    </row>
    <row r="566" spans="21:21" ht="15.75" customHeight="1" x14ac:dyDescent="0.25">
      <c r="U566" s="208"/>
    </row>
    <row r="567" spans="21:21" ht="15.75" customHeight="1" x14ac:dyDescent="0.25">
      <c r="U567" s="208"/>
    </row>
    <row r="568" spans="21:21" ht="15.75" customHeight="1" x14ac:dyDescent="0.25">
      <c r="U568" s="208"/>
    </row>
    <row r="569" spans="21:21" ht="15.75" customHeight="1" x14ac:dyDescent="0.25">
      <c r="U569" s="208"/>
    </row>
    <row r="570" spans="21:21" ht="15.75" customHeight="1" x14ac:dyDescent="0.25">
      <c r="U570" s="208"/>
    </row>
    <row r="571" spans="21:21" ht="15.75" customHeight="1" x14ac:dyDescent="0.25">
      <c r="U571" s="208"/>
    </row>
    <row r="572" spans="21:21" ht="15.75" customHeight="1" x14ac:dyDescent="0.25">
      <c r="U572" s="208"/>
    </row>
    <row r="573" spans="21:21" ht="15.75" customHeight="1" x14ac:dyDescent="0.25">
      <c r="U573" s="208"/>
    </row>
    <row r="574" spans="21:21" ht="15.75" customHeight="1" x14ac:dyDescent="0.25">
      <c r="U574" s="208"/>
    </row>
    <row r="575" spans="21:21" ht="15.75" customHeight="1" x14ac:dyDescent="0.25">
      <c r="U575" s="208"/>
    </row>
    <row r="576" spans="21:21" ht="15.75" customHeight="1" x14ac:dyDescent="0.25">
      <c r="U576" s="208"/>
    </row>
    <row r="577" spans="21:21" ht="15.75" customHeight="1" x14ac:dyDescent="0.25">
      <c r="U577" s="208"/>
    </row>
    <row r="578" spans="21:21" ht="15.75" customHeight="1" x14ac:dyDescent="0.25">
      <c r="U578" s="208"/>
    </row>
    <row r="579" spans="21:21" ht="15.75" customHeight="1" x14ac:dyDescent="0.25">
      <c r="U579" s="208"/>
    </row>
    <row r="580" spans="21:21" ht="15.75" customHeight="1" x14ac:dyDescent="0.25">
      <c r="U580" s="208"/>
    </row>
    <row r="581" spans="21:21" ht="15.75" customHeight="1" x14ac:dyDescent="0.25">
      <c r="U581" s="208"/>
    </row>
    <row r="582" spans="21:21" ht="15.75" customHeight="1" x14ac:dyDescent="0.25">
      <c r="U582" s="208"/>
    </row>
    <row r="583" spans="21:21" ht="15.75" customHeight="1" x14ac:dyDescent="0.25">
      <c r="U583" s="208"/>
    </row>
    <row r="584" spans="21:21" ht="15.75" customHeight="1" x14ac:dyDescent="0.25">
      <c r="U584" s="208"/>
    </row>
    <row r="585" spans="21:21" ht="15.75" customHeight="1" x14ac:dyDescent="0.25">
      <c r="U585" s="208"/>
    </row>
    <row r="586" spans="21:21" ht="15.75" customHeight="1" x14ac:dyDescent="0.25">
      <c r="U586" s="208"/>
    </row>
    <row r="587" spans="21:21" ht="15.75" customHeight="1" x14ac:dyDescent="0.25">
      <c r="U587" s="208"/>
    </row>
    <row r="588" spans="21:21" ht="15.75" customHeight="1" x14ac:dyDescent="0.25">
      <c r="U588" s="208"/>
    </row>
    <row r="589" spans="21:21" ht="15.75" customHeight="1" x14ac:dyDescent="0.25">
      <c r="U589" s="208"/>
    </row>
    <row r="590" spans="21:21" ht="15.75" customHeight="1" x14ac:dyDescent="0.25">
      <c r="U590" s="208"/>
    </row>
    <row r="591" spans="21:21" ht="15.75" customHeight="1" x14ac:dyDescent="0.25">
      <c r="U591" s="208"/>
    </row>
    <row r="592" spans="21:21" ht="15.75" customHeight="1" x14ac:dyDescent="0.25">
      <c r="U592" s="208"/>
    </row>
    <row r="593" spans="21:21" ht="15.75" customHeight="1" x14ac:dyDescent="0.25">
      <c r="U593" s="208"/>
    </row>
    <row r="594" spans="21:21" ht="15.75" customHeight="1" x14ac:dyDescent="0.25">
      <c r="U594" s="208"/>
    </row>
    <row r="595" spans="21:21" ht="15.75" customHeight="1" x14ac:dyDescent="0.25">
      <c r="U595" s="208"/>
    </row>
    <row r="596" spans="21:21" ht="15.75" customHeight="1" x14ac:dyDescent="0.25">
      <c r="U596" s="208"/>
    </row>
    <row r="597" spans="21:21" ht="15.75" customHeight="1" x14ac:dyDescent="0.25">
      <c r="U597" s="208"/>
    </row>
    <row r="598" spans="21:21" ht="15.75" customHeight="1" x14ac:dyDescent="0.25">
      <c r="U598" s="208"/>
    </row>
    <row r="599" spans="21:21" ht="15.75" customHeight="1" x14ac:dyDescent="0.25">
      <c r="U599" s="208"/>
    </row>
    <row r="600" spans="21:21" ht="15.75" customHeight="1" x14ac:dyDescent="0.25">
      <c r="U600" s="208"/>
    </row>
    <row r="601" spans="21:21" ht="15.75" customHeight="1" x14ac:dyDescent="0.25">
      <c r="U601" s="208"/>
    </row>
    <row r="602" spans="21:21" ht="15.75" customHeight="1" x14ac:dyDescent="0.25">
      <c r="U602" s="208"/>
    </row>
    <row r="603" spans="21:21" ht="15.75" customHeight="1" x14ac:dyDescent="0.25">
      <c r="U603" s="208"/>
    </row>
    <row r="604" spans="21:21" ht="15.75" customHeight="1" x14ac:dyDescent="0.25">
      <c r="U604" s="208"/>
    </row>
    <row r="605" spans="21:21" ht="15.75" customHeight="1" x14ac:dyDescent="0.25">
      <c r="U605" s="208"/>
    </row>
    <row r="606" spans="21:21" ht="15.75" customHeight="1" x14ac:dyDescent="0.25">
      <c r="U606" s="208"/>
    </row>
    <row r="607" spans="21:21" ht="15.75" customHeight="1" x14ac:dyDescent="0.25">
      <c r="U607" s="208"/>
    </row>
    <row r="608" spans="21:21" ht="15.75" customHeight="1" x14ac:dyDescent="0.25">
      <c r="U608" s="208"/>
    </row>
    <row r="609" spans="21:21" ht="15.75" customHeight="1" x14ac:dyDescent="0.25">
      <c r="U609" s="208"/>
    </row>
    <row r="610" spans="21:21" ht="15.75" customHeight="1" x14ac:dyDescent="0.25">
      <c r="U610" s="208"/>
    </row>
    <row r="611" spans="21:21" ht="15.75" customHeight="1" x14ac:dyDescent="0.25">
      <c r="U611" s="208"/>
    </row>
    <row r="612" spans="21:21" ht="15.75" customHeight="1" x14ac:dyDescent="0.25">
      <c r="U612" s="208"/>
    </row>
    <row r="613" spans="21:21" ht="15.75" customHeight="1" x14ac:dyDescent="0.25">
      <c r="U613" s="208"/>
    </row>
    <row r="614" spans="21:21" ht="15.75" customHeight="1" x14ac:dyDescent="0.25">
      <c r="U614" s="208"/>
    </row>
    <row r="615" spans="21:21" ht="15.75" customHeight="1" x14ac:dyDescent="0.25">
      <c r="U615" s="208"/>
    </row>
    <row r="616" spans="21:21" ht="15.75" customHeight="1" x14ac:dyDescent="0.25">
      <c r="U616" s="208"/>
    </row>
    <row r="617" spans="21:21" ht="15.75" customHeight="1" x14ac:dyDescent="0.25">
      <c r="U617" s="208"/>
    </row>
    <row r="618" spans="21:21" ht="15.75" customHeight="1" x14ac:dyDescent="0.25">
      <c r="U618" s="208"/>
    </row>
    <row r="619" spans="21:21" ht="15.75" customHeight="1" x14ac:dyDescent="0.25">
      <c r="U619" s="208"/>
    </row>
    <row r="620" spans="21:21" ht="15.75" customHeight="1" x14ac:dyDescent="0.25">
      <c r="U620" s="208"/>
    </row>
    <row r="621" spans="21:21" ht="15.75" customHeight="1" x14ac:dyDescent="0.25">
      <c r="U621" s="208"/>
    </row>
    <row r="622" spans="21:21" ht="15.75" customHeight="1" x14ac:dyDescent="0.25">
      <c r="U622" s="208"/>
    </row>
    <row r="623" spans="21:21" ht="15.75" customHeight="1" x14ac:dyDescent="0.25">
      <c r="U623" s="208"/>
    </row>
    <row r="624" spans="21:21" ht="15.75" customHeight="1" x14ac:dyDescent="0.25">
      <c r="U624" s="208"/>
    </row>
    <row r="625" spans="21:21" ht="15.75" customHeight="1" x14ac:dyDescent="0.25">
      <c r="U625" s="208"/>
    </row>
    <row r="626" spans="21:21" ht="15.75" customHeight="1" x14ac:dyDescent="0.25">
      <c r="U626" s="208"/>
    </row>
    <row r="627" spans="21:21" ht="15.75" customHeight="1" x14ac:dyDescent="0.25">
      <c r="U627" s="208"/>
    </row>
    <row r="628" spans="21:21" ht="15.75" customHeight="1" x14ac:dyDescent="0.25">
      <c r="U628" s="208"/>
    </row>
    <row r="629" spans="21:21" ht="15.75" customHeight="1" x14ac:dyDescent="0.25">
      <c r="U629" s="208"/>
    </row>
    <row r="630" spans="21:21" ht="15.75" customHeight="1" x14ac:dyDescent="0.25">
      <c r="U630" s="208"/>
    </row>
    <row r="631" spans="21:21" ht="15.75" customHeight="1" x14ac:dyDescent="0.25">
      <c r="U631" s="208"/>
    </row>
    <row r="632" spans="21:21" ht="15.75" customHeight="1" x14ac:dyDescent="0.25">
      <c r="U632" s="208"/>
    </row>
    <row r="633" spans="21:21" ht="15.75" customHeight="1" x14ac:dyDescent="0.25">
      <c r="U633" s="208"/>
    </row>
    <row r="634" spans="21:21" ht="15.75" customHeight="1" x14ac:dyDescent="0.25">
      <c r="U634" s="208"/>
    </row>
    <row r="635" spans="21:21" ht="15.75" customHeight="1" x14ac:dyDescent="0.25">
      <c r="U635" s="208"/>
    </row>
    <row r="636" spans="21:21" ht="15.75" customHeight="1" x14ac:dyDescent="0.25">
      <c r="U636" s="208"/>
    </row>
    <row r="637" spans="21:21" ht="15.75" customHeight="1" x14ac:dyDescent="0.25">
      <c r="U637" s="208"/>
    </row>
    <row r="638" spans="21:21" ht="15.75" customHeight="1" x14ac:dyDescent="0.25">
      <c r="U638" s="208"/>
    </row>
    <row r="639" spans="21:21" ht="15.75" customHeight="1" x14ac:dyDescent="0.25">
      <c r="U639" s="208"/>
    </row>
    <row r="640" spans="21:21" ht="15.75" customHeight="1" x14ac:dyDescent="0.25">
      <c r="U640" s="208"/>
    </row>
    <row r="641" spans="21:21" ht="15.75" customHeight="1" x14ac:dyDescent="0.25">
      <c r="U641" s="208"/>
    </row>
    <row r="642" spans="21:21" ht="15.75" customHeight="1" x14ac:dyDescent="0.25">
      <c r="U642" s="208"/>
    </row>
    <row r="643" spans="21:21" ht="15.75" customHeight="1" x14ac:dyDescent="0.25">
      <c r="U643" s="208"/>
    </row>
    <row r="644" spans="21:21" ht="15.75" customHeight="1" x14ac:dyDescent="0.25">
      <c r="U644" s="208"/>
    </row>
    <row r="645" spans="21:21" ht="15.75" customHeight="1" x14ac:dyDescent="0.25">
      <c r="U645" s="208"/>
    </row>
    <row r="646" spans="21:21" ht="15.75" customHeight="1" x14ac:dyDescent="0.25">
      <c r="U646" s="208"/>
    </row>
    <row r="647" spans="21:21" ht="15.75" customHeight="1" x14ac:dyDescent="0.25">
      <c r="U647" s="208"/>
    </row>
    <row r="648" spans="21:21" ht="15.75" customHeight="1" x14ac:dyDescent="0.25">
      <c r="U648" s="208"/>
    </row>
    <row r="649" spans="21:21" ht="15.75" customHeight="1" x14ac:dyDescent="0.25">
      <c r="U649" s="208"/>
    </row>
    <row r="650" spans="21:21" ht="15.75" customHeight="1" x14ac:dyDescent="0.25">
      <c r="U650" s="208"/>
    </row>
    <row r="651" spans="21:21" ht="15.75" customHeight="1" x14ac:dyDescent="0.25">
      <c r="U651" s="208"/>
    </row>
    <row r="652" spans="21:21" ht="15.75" customHeight="1" x14ac:dyDescent="0.25">
      <c r="U652" s="208"/>
    </row>
    <row r="653" spans="21:21" ht="15.75" customHeight="1" x14ac:dyDescent="0.25">
      <c r="U653" s="208"/>
    </row>
    <row r="654" spans="21:21" ht="15.75" customHeight="1" x14ac:dyDescent="0.25">
      <c r="U654" s="208"/>
    </row>
    <row r="655" spans="21:21" ht="15.75" customHeight="1" x14ac:dyDescent="0.25">
      <c r="U655" s="208"/>
    </row>
    <row r="656" spans="21:21" ht="15.75" customHeight="1" x14ac:dyDescent="0.25">
      <c r="U656" s="208"/>
    </row>
    <row r="657" spans="21:21" ht="15.75" customHeight="1" x14ac:dyDescent="0.25">
      <c r="U657" s="208"/>
    </row>
    <row r="658" spans="21:21" ht="15.75" customHeight="1" x14ac:dyDescent="0.25">
      <c r="U658" s="208"/>
    </row>
    <row r="659" spans="21:21" ht="15.75" customHeight="1" x14ac:dyDescent="0.25">
      <c r="U659" s="208"/>
    </row>
    <row r="660" spans="21:21" ht="15.75" customHeight="1" x14ac:dyDescent="0.25">
      <c r="U660" s="208"/>
    </row>
    <row r="661" spans="21:21" ht="15.75" customHeight="1" x14ac:dyDescent="0.25">
      <c r="U661" s="208"/>
    </row>
    <row r="662" spans="21:21" ht="15.75" customHeight="1" x14ac:dyDescent="0.25">
      <c r="U662" s="208"/>
    </row>
    <row r="663" spans="21:21" ht="15.75" customHeight="1" x14ac:dyDescent="0.25">
      <c r="U663" s="208"/>
    </row>
    <row r="664" spans="21:21" ht="15.75" customHeight="1" x14ac:dyDescent="0.25">
      <c r="U664" s="208"/>
    </row>
    <row r="665" spans="21:21" ht="15.75" customHeight="1" x14ac:dyDescent="0.25">
      <c r="U665" s="208"/>
    </row>
    <row r="666" spans="21:21" ht="15.75" customHeight="1" x14ac:dyDescent="0.25">
      <c r="U666" s="208"/>
    </row>
    <row r="667" spans="21:21" ht="15.75" customHeight="1" x14ac:dyDescent="0.25">
      <c r="U667" s="208"/>
    </row>
    <row r="668" spans="21:21" ht="15.75" customHeight="1" x14ac:dyDescent="0.25">
      <c r="U668" s="208"/>
    </row>
    <row r="669" spans="21:21" ht="15.75" customHeight="1" x14ac:dyDescent="0.25">
      <c r="U669" s="208"/>
    </row>
    <row r="670" spans="21:21" ht="15.75" customHeight="1" x14ac:dyDescent="0.25">
      <c r="U670" s="208"/>
    </row>
    <row r="671" spans="21:21" ht="15.75" customHeight="1" x14ac:dyDescent="0.25">
      <c r="U671" s="208"/>
    </row>
    <row r="672" spans="21:21" ht="15.75" customHeight="1" x14ac:dyDescent="0.25">
      <c r="U672" s="208"/>
    </row>
    <row r="673" spans="21:21" ht="15.75" customHeight="1" x14ac:dyDescent="0.25">
      <c r="U673" s="208"/>
    </row>
    <row r="674" spans="21:21" ht="15.75" customHeight="1" x14ac:dyDescent="0.25">
      <c r="U674" s="208"/>
    </row>
    <row r="675" spans="21:21" ht="15.75" customHeight="1" x14ac:dyDescent="0.25">
      <c r="U675" s="208"/>
    </row>
    <row r="676" spans="21:21" ht="15.75" customHeight="1" x14ac:dyDescent="0.25">
      <c r="U676" s="208"/>
    </row>
    <row r="677" spans="21:21" ht="15.75" customHeight="1" x14ac:dyDescent="0.25">
      <c r="U677" s="208"/>
    </row>
    <row r="678" spans="21:21" ht="15.75" customHeight="1" x14ac:dyDescent="0.25">
      <c r="U678" s="208"/>
    </row>
    <row r="679" spans="21:21" ht="15.75" customHeight="1" x14ac:dyDescent="0.25">
      <c r="U679" s="208"/>
    </row>
    <row r="680" spans="21:21" ht="15.75" customHeight="1" x14ac:dyDescent="0.25">
      <c r="U680" s="208"/>
    </row>
    <row r="681" spans="21:21" ht="15.75" customHeight="1" x14ac:dyDescent="0.25">
      <c r="U681" s="208"/>
    </row>
    <row r="682" spans="21:21" ht="15.75" customHeight="1" x14ac:dyDescent="0.25">
      <c r="U682" s="208"/>
    </row>
    <row r="683" spans="21:21" ht="15.75" customHeight="1" x14ac:dyDescent="0.25">
      <c r="U683" s="208"/>
    </row>
    <row r="684" spans="21:21" ht="15.75" customHeight="1" x14ac:dyDescent="0.25">
      <c r="U684" s="208"/>
    </row>
    <row r="685" spans="21:21" ht="15.75" customHeight="1" x14ac:dyDescent="0.25">
      <c r="U685" s="208"/>
    </row>
    <row r="686" spans="21:21" ht="15.75" customHeight="1" x14ac:dyDescent="0.25">
      <c r="U686" s="208"/>
    </row>
    <row r="687" spans="21:21" ht="15.75" customHeight="1" x14ac:dyDescent="0.25">
      <c r="U687" s="208"/>
    </row>
    <row r="688" spans="21:21" ht="15.75" customHeight="1" x14ac:dyDescent="0.25">
      <c r="U688" s="208"/>
    </row>
    <row r="689" spans="21:21" ht="15.75" customHeight="1" x14ac:dyDescent="0.25">
      <c r="U689" s="208"/>
    </row>
    <row r="690" spans="21:21" ht="15.75" customHeight="1" x14ac:dyDescent="0.25">
      <c r="U690" s="208"/>
    </row>
    <row r="691" spans="21:21" ht="15.75" customHeight="1" x14ac:dyDescent="0.25">
      <c r="U691" s="208"/>
    </row>
    <row r="692" spans="21:21" ht="15.75" customHeight="1" x14ac:dyDescent="0.25">
      <c r="U692" s="208"/>
    </row>
    <row r="693" spans="21:21" ht="15.75" customHeight="1" x14ac:dyDescent="0.25">
      <c r="U693" s="208"/>
    </row>
    <row r="694" spans="21:21" ht="15.75" customHeight="1" x14ac:dyDescent="0.25">
      <c r="U694" s="208"/>
    </row>
    <row r="695" spans="21:21" ht="15.75" customHeight="1" x14ac:dyDescent="0.25">
      <c r="U695" s="208"/>
    </row>
    <row r="696" spans="21:21" ht="15.75" customHeight="1" x14ac:dyDescent="0.25">
      <c r="U696" s="208"/>
    </row>
    <row r="697" spans="21:21" ht="15.75" customHeight="1" x14ac:dyDescent="0.25">
      <c r="U697" s="208"/>
    </row>
    <row r="698" spans="21:21" ht="15.75" customHeight="1" x14ac:dyDescent="0.25">
      <c r="U698" s="208"/>
    </row>
    <row r="699" spans="21:21" ht="15.75" customHeight="1" x14ac:dyDescent="0.25">
      <c r="U699" s="208"/>
    </row>
    <row r="700" spans="21:21" ht="15.75" customHeight="1" x14ac:dyDescent="0.25">
      <c r="U700" s="208"/>
    </row>
    <row r="701" spans="21:21" ht="15.75" customHeight="1" x14ac:dyDescent="0.25">
      <c r="U701" s="208"/>
    </row>
    <row r="702" spans="21:21" ht="15.75" customHeight="1" x14ac:dyDescent="0.25">
      <c r="U702" s="208"/>
    </row>
    <row r="703" spans="21:21" ht="15.75" customHeight="1" x14ac:dyDescent="0.25">
      <c r="U703" s="208"/>
    </row>
    <row r="704" spans="21:21" ht="15.75" customHeight="1" x14ac:dyDescent="0.25">
      <c r="U704" s="208"/>
    </row>
    <row r="705" spans="21:21" ht="15.75" customHeight="1" x14ac:dyDescent="0.25">
      <c r="U705" s="208"/>
    </row>
    <row r="706" spans="21:21" ht="15.75" customHeight="1" x14ac:dyDescent="0.25">
      <c r="U706" s="208"/>
    </row>
    <row r="707" spans="21:21" ht="15.75" customHeight="1" x14ac:dyDescent="0.25">
      <c r="U707" s="208"/>
    </row>
    <row r="708" spans="21:21" ht="15.75" customHeight="1" x14ac:dyDescent="0.25">
      <c r="U708" s="208"/>
    </row>
    <row r="709" spans="21:21" ht="15.75" customHeight="1" x14ac:dyDescent="0.25">
      <c r="U709" s="208"/>
    </row>
    <row r="710" spans="21:21" ht="15.75" customHeight="1" x14ac:dyDescent="0.25">
      <c r="U710" s="208"/>
    </row>
    <row r="711" spans="21:21" ht="15.75" customHeight="1" x14ac:dyDescent="0.25">
      <c r="U711" s="208"/>
    </row>
    <row r="712" spans="21:21" ht="15.75" customHeight="1" x14ac:dyDescent="0.25">
      <c r="U712" s="208"/>
    </row>
    <row r="713" spans="21:21" ht="15.75" customHeight="1" x14ac:dyDescent="0.25">
      <c r="U713" s="208"/>
    </row>
    <row r="714" spans="21:21" ht="15.75" customHeight="1" x14ac:dyDescent="0.25">
      <c r="U714" s="208"/>
    </row>
    <row r="715" spans="21:21" ht="15.75" customHeight="1" x14ac:dyDescent="0.25">
      <c r="U715" s="208"/>
    </row>
    <row r="716" spans="21:21" ht="15.75" customHeight="1" x14ac:dyDescent="0.25">
      <c r="U716" s="208"/>
    </row>
    <row r="717" spans="21:21" ht="15.75" customHeight="1" x14ac:dyDescent="0.25">
      <c r="U717" s="208"/>
    </row>
    <row r="718" spans="21:21" ht="15.75" customHeight="1" x14ac:dyDescent="0.25">
      <c r="U718" s="208"/>
    </row>
    <row r="719" spans="21:21" ht="15.75" customHeight="1" x14ac:dyDescent="0.25">
      <c r="U719" s="208"/>
    </row>
    <row r="720" spans="21:21" ht="15.75" customHeight="1" x14ac:dyDescent="0.25">
      <c r="U720" s="208"/>
    </row>
    <row r="721" spans="21:21" ht="15.75" customHeight="1" x14ac:dyDescent="0.25">
      <c r="U721" s="208"/>
    </row>
    <row r="722" spans="21:21" ht="15.75" customHeight="1" x14ac:dyDescent="0.25">
      <c r="U722" s="208"/>
    </row>
    <row r="723" spans="21:21" ht="15.75" customHeight="1" x14ac:dyDescent="0.25">
      <c r="U723" s="208"/>
    </row>
    <row r="724" spans="21:21" ht="15.75" customHeight="1" x14ac:dyDescent="0.25">
      <c r="U724" s="208"/>
    </row>
    <row r="725" spans="21:21" ht="15.75" customHeight="1" x14ac:dyDescent="0.25">
      <c r="U725" s="208"/>
    </row>
    <row r="726" spans="21:21" ht="15.75" customHeight="1" x14ac:dyDescent="0.25">
      <c r="U726" s="208"/>
    </row>
    <row r="727" spans="21:21" ht="15.75" customHeight="1" x14ac:dyDescent="0.25">
      <c r="U727" s="208"/>
    </row>
    <row r="728" spans="21:21" ht="15.75" customHeight="1" x14ac:dyDescent="0.25">
      <c r="U728" s="208"/>
    </row>
    <row r="729" spans="21:21" ht="15.75" customHeight="1" x14ac:dyDescent="0.25">
      <c r="U729" s="208"/>
    </row>
    <row r="730" spans="21:21" ht="15.75" customHeight="1" x14ac:dyDescent="0.25">
      <c r="U730" s="208"/>
    </row>
    <row r="731" spans="21:21" ht="15.75" customHeight="1" x14ac:dyDescent="0.25">
      <c r="U731" s="208"/>
    </row>
    <row r="732" spans="21:21" ht="15.75" customHeight="1" x14ac:dyDescent="0.25">
      <c r="U732" s="208"/>
    </row>
    <row r="733" spans="21:21" ht="15.75" customHeight="1" x14ac:dyDescent="0.25">
      <c r="U733" s="208"/>
    </row>
    <row r="734" spans="21:21" ht="15.75" customHeight="1" x14ac:dyDescent="0.25">
      <c r="U734" s="208"/>
    </row>
    <row r="735" spans="21:21" ht="15.75" customHeight="1" x14ac:dyDescent="0.25">
      <c r="U735" s="208"/>
    </row>
    <row r="736" spans="21:21" ht="15.75" customHeight="1" x14ac:dyDescent="0.25">
      <c r="U736" s="208"/>
    </row>
    <row r="737" spans="21:21" ht="15.75" customHeight="1" x14ac:dyDescent="0.25">
      <c r="U737" s="208"/>
    </row>
    <row r="738" spans="21:21" ht="15.75" customHeight="1" x14ac:dyDescent="0.25">
      <c r="U738" s="208"/>
    </row>
    <row r="739" spans="21:21" ht="15.75" customHeight="1" x14ac:dyDescent="0.25">
      <c r="U739" s="208"/>
    </row>
    <row r="740" spans="21:21" ht="15.75" customHeight="1" x14ac:dyDescent="0.25">
      <c r="U740" s="208"/>
    </row>
    <row r="741" spans="21:21" ht="15.75" customHeight="1" x14ac:dyDescent="0.25">
      <c r="U741" s="208"/>
    </row>
    <row r="742" spans="21:21" ht="15.75" customHeight="1" x14ac:dyDescent="0.25">
      <c r="U742" s="208"/>
    </row>
    <row r="743" spans="21:21" ht="15.75" customHeight="1" x14ac:dyDescent="0.25">
      <c r="U743" s="208"/>
    </row>
    <row r="744" spans="21:21" ht="15.75" customHeight="1" x14ac:dyDescent="0.25">
      <c r="U744" s="208"/>
    </row>
    <row r="745" spans="21:21" ht="15.75" customHeight="1" x14ac:dyDescent="0.25">
      <c r="U745" s="208"/>
    </row>
    <row r="746" spans="21:21" ht="15.75" customHeight="1" x14ac:dyDescent="0.25">
      <c r="U746" s="208"/>
    </row>
    <row r="747" spans="21:21" ht="15.75" customHeight="1" x14ac:dyDescent="0.25">
      <c r="U747" s="208"/>
    </row>
    <row r="748" spans="21:21" ht="15.75" customHeight="1" x14ac:dyDescent="0.25">
      <c r="U748" s="208"/>
    </row>
    <row r="749" spans="21:21" ht="15.75" customHeight="1" x14ac:dyDescent="0.25">
      <c r="U749" s="208"/>
    </row>
    <row r="750" spans="21:21" ht="15.75" customHeight="1" x14ac:dyDescent="0.25">
      <c r="U750" s="208"/>
    </row>
    <row r="751" spans="21:21" ht="15.75" customHeight="1" x14ac:dyDescent="0.25">
      <c r="U751" s="208"/>
    </row>
    <row r="752" spans="21:21" ht="15.75" customHeight="1" x14ac:dyDescent="0.25">
      <c r="U752" s="208"/>
    </row>
    <row r="753" spans="21:21" ht="15.75" customHeight="1" x14ac:dyDescent="0.25">
      <c r="U753" s="208"/>
    </row>
    <row r="754" spans="21:21" ht="15.75" customHeight="1" x14ac:dyDescent="0.25">
      <c r="U754" s="208"/>
    </row>
    <row r="755" spans="21:21" ht="15.75" customHeight="1" x14ac:dyDescent="0.25">
      <c r="U755" s="208"/>
    </row>
    <row r="756" spans="21:21" ht="15.75" customHeight="1" x14ac:dyDescent="0.25">
      <c r="U756" s="208"/>
    </row>
    <row r="757" spans="21:21" ht="15.75" customHeight="1" x14ac:dyDescent="0.25">
      <c r="U757" s="208"/>
    </row>
    <row r="758" spans="21:21" ht="15.75" customHeight="1" x14ac:dyDescent="0.25">
      <c r="U758" s="208"/>
    </row>
    <row r="759" spans="21:21" ht="15.75" customHeight="1" x14ac:dyDescent="0.25">
      <c r="U759" s="208"/>
    </row>
    <row r="760" spans="21:21" ht="15.75" customHeight="1" x14ac:dyDescent="0.25">
      <c r="U760" s="208"/>
    </row>
    <row r="761" spans="21:21" ht="15.75" customHeight="1" x14ac:dyDescent="0.25">
      <c r="U761" s="208"/>
    </row>
    <row r="762" spans="21:21" ht="15.75" customHeight="1" x14ac:dyDescent="0.25">
      <c r="U762" s="208"/>
    </row>
    <row r="763" spans="21:21" ht="15.75" customHeight="1" x14ac:dyDescent="0.25">
      <c r="U763" s="208"/>
    </row>
    <row r="764" spans="21:21" ht="15.75" customHeight="1" x14ac:dyDescent="0.25">
      <c r="U764" s="208"/>
    </row>
    <row r="765" spans="21:21" ht="15.75" customHeight="1" x14ac:dyDescent="0.25">
      <c r="U765" s="208"/>
    </row>
    <row r="766" spans="21:21" ht="15.75" customHeight="1" x14ac:dyDescent="0.25">
      <c r="U766" s="208"/>
    </row>
    <row r="767" spans="21:21" ht="15.75" customHeight="1" x14ac:dyDescent="0.25">
      <c r="U767" s="208"/>
    </row>
    <row r="768" spans="21:21" ht="15.75" customHeight="1" x14ac:dyDescent="0.25">
      <c r="U768" s="208"/>
    </row>
    <row r="769" spans="21:21" ht="15.75" customHeight="1" x14ac:dyDescent="0.25">
      <c r="U769" s="208"/>
    </row>
    <row r="770" spans="21:21" ht="15.75" customHeight="1" x14ac:dyDescent="0.25">
      <c r="U770" s="208"/>
    </row>
    <row r="771" spans="21:21" ht="15.75" customHeight="1" x14ac:dyDescent="0.25">
      <c r="U771" s="208"/>
    </row>
    <row r="772" spans="21:21" ht="15.75" customHeight="1" x14ac:dyDescent="0.25">
      <c r="U772" s="208"/>
    </row>
    <row r="773" spans="21:21" ht="15.75" customHeight="1" x14ac:dyDescent="0.25">
      <c r="U773" s="208"/>
    </row>
    <row r="774" spans="21:21" ht="15.75" customHeight="1" x14ac:dyDescent="0.25">
      <c r="U774" s="208"/>
    </row>
    <row r="775" spans="21:21" ht="15.75" customHeight="1" x14ac:dyDescent="0.25">
      <c r="U775" s="208"/>
    </row>
    <row r="776" spans="21:21" ht="15.75" customHeight="1" x14ac:dyDescent="0.25">
      <c r="U776" s="208"/>
    </row>
    <row r="777" spans="21:21" ht="15.75" customHeight="1" x14ac:dyDescent="0.25">
      <c r="U777" s="208"/>
    </row>
    <row r="778" spans="21:21" ht="15.75" customHeight="1" x14ac:dyDescent="0.25">
      <c r="U778" s="208"/>
    </row>
    <row r="779" spans="21:21" ht="15.75" customHeight="1" x14ac:dyDescent="0.25">
      <c r="U779" s="208"/>
    </row>
    <row r="780" spans="21:21" ht="15.75" customHeight="1" x14ac:dyDescent="0.25">
      <c r="U780" s="208"/>
    </row>
    <row r="781" spans="21:21" ht="15.75" customHeight="1" x14ac:dyDescent="0.25">
      <c r="U781" s="208"/>
    </row>
    <row r="782" spans="21:21" ht="15.75" customHeight="1" x14ac:dyDescent="0.25">
      <c r="U782" s="208"/>
    </row>
    <row r="783" spans="21:21" ht="15.75" customHeight="1" x14ac:dyDescent="0.25">
      <c r="U783" s="208"/>
    </row>
    <row r="784" spans="21:21" ht="15.75" customHeight="1" x14ac:dyDescent="0.25">
      <c r="U784" s="208"/>
    </row>
    <row r="785" spans="21:21" ht="15.75" customHeight="1" x14ac:dyDescent="0.25">
      <c r="U785" s="208"/>
    </row>
    <row r="786" spans="21:21" ht="15.75" customHeight="1" x14ac:dyDescent="0.25">
      <c r="U786" s="208"/>
    </row>
    <row r="787" spans="21:21" ht="15.75" customHeight="1" x14ac:dyDescent="0.25">
      <c r="U787" s="208"/>
    </row>
    <row r="788" spans="21:21" ht="15.75" customHeight="1" x14ac:dyDescent="0.25">
      <c r="U788" s="208"/>
    </row>
    <row r="789" spans="21:21" ht="15.75" customHeight="1" x14ac:dyDescent="0.25">
      <c r="U789" s="208"/>
    </row>
    <row r="790" spans="21:21" ht="15.75" customHeight="1" x14ac:dyDescent="0.25">
      <c r="U790" s="208"/>
    </row>
    <row r="791" spans="21:21" ht="15.75" customHeight="1" x14ac:dyDescent="0.25">
      <c r="U791" s="208"/>
    </row>
    <row r="792" spans="21:21" ht="15.75" customHeight="1" x14ac:dyDescent="0.25">
      <c r="U792" s="208"/>
    </row>
    <row r="793" spans="21:21" ht="15.75" customHeight="1" x14ac:dyDescent="0.25">
      <c r="U793" s="208"/>
    </row>
    <row r="794" spans="21:21" ht="15.75" customHeight="1" x14ac:dyDescent="0.25">
      <c r="U794" s="208"/>
    </row>
    <row r="795" spans="21:21" ht="15.75" customHeight="1" x14ac:dyDescent="0.25">
      <c r="U795" s="208"/>
    </row>
    <row r="796" spans="21:21" ht="15.75" customHeight="1" x14ac:dyDescent="0.25">
      <c r="U796" s="208"/>
    </row>
    <row r="797" spans="21:21" ht="15.75" customHeight="1" x14ac:dyDescent="0.25">
      <c r="U797" s="208"/>
    </row>
    <row r="798" spans="21:21" ht="15.75" customHeight="1" x14ac:dyDescent="0.25">
      <c r="U798" s="208"/>
    </row>
    <row r="799" spans="21:21" ht="15.75" customHeight="1" x14ac:dyDescent="0.25">
      <c r="U799" s="208"/>
    </row>
    <row r="800" spans="21:21" ht="15.75" customHeight="1" x14ac:dyDescent="0.25">
      <c r="U800" s="208"/>
    </row>
    <row r="801" spans="21:21" ht="15.75" customHeight="1" x14ac:dyDescent="0.25">
      <c r="U801" s="208"/>
    </row>
    <row r="802" spans="21:21" ht="15.75" customHeight="1" x14ac:dyDescent="0.25">
      <c r="U802" s="208"/>
    </row>
    <row r="803" spans="21:21" ht="15.75" customHeight="1" x14ac:dyDescent="0.25">
      <c r="U803" s="208"/>
    </row>
    <row r="804" spans="21:21" ht="15.75" customHeight="1" x14ac:dyDescent="0.25">
      <c r="U804" s="208"/>
    </row>
    <row r="805" spans="21:21" ht="15.75" customHeight="1" x14ac:dyDescent="0.25">
      <c r="U805" s="208"/>
    </row>
    <row r="806" spans="21:21" ht="15.75" customHeight="1" x14ac:dyDescent="0.25">
      <c r="U806" s="208"/>
    </row>
    <row r="807" spans="21:21" ht="15.75" customHeight="1" x14ac:dyDescent="0.25">
      <c r="U807" s="208"/>
    </row>
    <row r="808" spans="21:21" ht="15.75" customHeight="1" x14ac:dyDescent="0.25">
      <c r="U808" s="208"/>
    </row>
    <row r="809" spans="21:21" ht="15.75" customHeight="1" x14ac:dyDescent="0.25">
      <c r="U809" s="208"/>
    </row>
    <row r="810" spans="21:21" ht="15.75" customHeight="1" x14ac:dyDescent="0.25">
      <c r="U810" s="208"/>
    </row>
    <row r="811" spans="21:21" ht="15.75" customHeight="1" x14ac:dyDescent="0.25">
      <c r="U811" s="208"/>
    </row>
    <row r="812" spans="21:21" ht="15.75" customHeight="1" x14ac:dyDescent="0.25">
      <c r="U812" s="208"/>
    </row>
    <row r="813" spans="21:21" ht="15.75" customHeight="1" x14ac:dyDescent="0.25">
      <c r="U813" s="208"/>
    </row>
    <row r="814" spans="21:21" ht="15.75" customHeight="1" x14ac:dyDescent="0.25">
      <c r="U814" s="208"/>
    </row>
    <row r="815" spans="21:21" ht="15.75" customHeight="1" x14ac:dyDescent="0.25">
      <c r="U815" s="208"/>
    </row>
    <row r="816" spans="21:21" ht="15.75" customHeight="1" x14ac:dyDescent="0.25">
      <c r="U816" s="208"/>
    </row>
    <row r="817" spans="21:21" ht="15.75" customHeight="1" x14ac:dyDescent="0.25">
      <c r="U817" s="208"/>
    </row>
    <row r="818" spans="21:21" ht="15.75" customHeight="1" x14ac:dyDescent="0.25">
      <c r="U818" s="208"/>
    </row>
    <row r="819" spans="21:21" ht="15.75" customHeight="1" x14ac:dyDescent="0.25">
      <c r="U819" s="208"/>
    </row>
    <row r="820" spans="21:21" ht="15.75" customHeight="1" x14ac:dyDescent="0.25">
      <c r="U820" s="208"/>
    </row>
    <row r="821" spans="21:21" ht="15.75" customHeight="1" x14ac:dyDescent="0.25">
      <c r="U821" s="208"/>
    </row>
    <row r="822" spans="21:21" ht="15.75" customHeight="1" x14ac:dyDescent="0.25">
      <c r="U822" s="208"/>
    </row>
    <row r="823" spans="21:21" ht="15.75" customHeight="1" x14ac:dyDescent="0.25">
      <c r="U823" s="208"/>
    </row>
    <row r="824" spans="21:21" ht="15.75" customHeight="1" x14ac:dyDescent="0.25">
      <c r="U824" s="208"/>
    </row>
    <row r="825" spans="21:21" ht="15.75" customHeight="1" x14ac:dyDescent="0.25">
      <c r="U825" s="208"/>
    </row>
    <row r="826" spans="21:21" ht="15.75" customHeight="1" x14ac:dyDescent="0.25">
      <c r="U826" s="208"/>
    </row>
    <row r="827" spans="21:21" ht="15.75" customHeight="1" x14ac:dyDescent="0.25">
      <c r="U827" s="208"/>
    </row>
    <row r="828" spans="21:21" ht="15.75" customHeight="1" x14ac:dyDescent="0.25">
      <c r="U828" s="208"/>
    </row>
    <row r="829" spans="21:21" ht="15.75" customHeight="1" x14ac:dyDescent="0.25">
      <c r="U829" s="208"/>
    </row>
    <row r="830" spans="21:21" ht="15.75" customHeight="1" x14ac:dyDescent="0.25">
      <c r="U830" s="208"/>
    </row>
    <row r="831" spans="21:21" ht="15.75" customHeight="1" x14ac:dyDescent="0.25">
      <c r="U831" s="208"/>
    </row>
    <row r="832" spans="21:21" ht="15.75" customHeight="1" x14ac:dyDescent="0.25">
      <c r="U832" s="208"/>
    </row>
    <row r="833" spans="21:21" ht="15.75" customHeight="1" x14ac:dyDescent="0.25">
      <c r="U833" s="208"/>
    </row>
    <row r="834" spans="21:21" ht="15.75" customHeight="1" x14ac:dyDescent="0.25">
      <c r="U834" s="208"/>
    </row>
    <row r="835" spans="21:21" ht="15.75" customHeight="1" x14ac:dyDescent="0.25">
      <c r="U835" s="208"/>
    </row>
    <row r="836" spans="21:21" ht="15.75" customHeight="1" x14ac:dyDescent="0.25">
      <c r="U836" s="208"/>
    </row>
    <row r="837" spans="21:21" ht="15.75" customHeight="1" x14ac:dyDescent="0.25">
      <c r="U837" s="208"/>
    </row>
    <row r="838" spans="21:21" ht="15.75" customHeight="1" x14ac:dyDescent="0.25">
      <c r="U838" s="208"/>
    </row>
    <row r="839" spans="21:21" ht="15.75" customHeight="1" x14ac:dyDescent="0.25">
      <c r="U839" s="208"/>
    </row>
    <row r="840" spans="21:21" ht="15.75" customHeight="1" x14ac:dyDescent="0.25">
      <c r="U840" s="208"/>
    </row>
    <row r="841" spans="21:21" ht="15.75" customHeight="1" x14ac:dyDescent="0.25">
      <c r="U841" s="208"/>
    </row>
    <row r="842" spans="21:21" ht="15.75" customHeight="1" x14ac:dyDescent="0.25">
      <c r="U842" s="208"/>
    </row>
    <row r="843" spans="21:21" ht="15.75" customHeight="1" x14ac:dyDescent="0.25">
      <c r="U843" s="208"/>
    </row>
    <row r="844" spans="21:21" ht="15.75" customHeight="1" x14ac:dyDescent="0.25">
      <c r="U844" s="208"/>
    </row>
    <row r="845" spans="21:21" ht="15.75" customHeight="1" x14ac:dyDescent="0.25">
      <c r="U845" s="208"/>
    </row>
    <row r="846" spans="21:21" ht="15.75" customHeight="1" x14ac:dyDescent="0.25">
      <c r="U846" s="208"/>
    </row>
    <row r="847" spans="21:21" ht="15.75" customHeight="1" x14ac:dyDescent="0.25">
      <c r="U847" s="208"/>
    </row>
    <row r="848" spans="21:21" ht="15.75" customHeight="1" x14ac:dyDescent="0.25">
      <c r="U848" s="208"/>
    </row>
    <row r="849" spans="21:21" ht="15.75" customHeight="1" x14ac:dyDescent="0.25">
      <c r="U849" s="208"/>
    </row>
    <row r="850" spans="21:21" ht="15.75" customHeight="1" x14ac:dyDescent="0.25">
      <c r="U850" s="208"/>
    </row>
    <row r="851" spans="21:21" ht="15.75" customHeight="1" x14ac:dyDescent="0.25">
      <c r="U851" s="208"/>
    </row>
    <row r="852" spans="21:21" ht="15.75" customHeight="1" x14ac:dyDescent="0.25">
      <c r="U852" s="208"/>
    </row>
    <row r="853" spans="21:21" ht="15.75" customHeight="1" x14ac:dyDescent="0.25">
      <c r="U853" s="208"/>
    </row>
    <row r="854" spans="21:21" ht="15.75" customHeight="1" x14ac:dyDescent="0.25">
      <c r="U854" s="208"/>
    </row>
    <row r="855" spans="21:21" ht="15.75" customHeight="1" x14ac:dyDescent="0.25">
      <c r="U855" s="208"/>
    </row>
    <row r="856" spans="21:21" ht="15.75" customHeight="1" x14ac:dyDescent="0.25">
      <c r="U856" s="208"/>
    </row>
    <row r="857" spans="21:21" ht="15.75" customHeight="1" x14ac:dyDescent="0.25">
      <c r="U857" s="208"/>
    </row>
    <row r="858" spans="21:21" ht="15.75" customHeight="1" x14ac:dyDescent="0.25">
      <c r="U858" s="208"/>
    </row>
    <row r="859" spans="21:21" ht="15.75" customHeight="1" x14ac:dyDescent="0.25">
      <c r="U859" s="208"/>
    </row>
    <row r="860" spans="21:21" ht="15.75" customHeight="1" x14ac:dyDescent="0.25">
      <c r="U860" s="208"/>
    </row>
    <row r="861" spans="21:21" ht="15.75" customHeight="1" x14ac:dyDescent="0.25">
      <c r="U861" s="208"/>
    </row>
    <row r="862" spans="21:21" ht="15.75" customHeight="1" x14ac:dyDescent="0.25">
      <c r="U862" s="208"/>
    </row>
    <row r="863" spans="21:21" ht="15.75" customHeight="1" x14ac:dyDescent="0.25">
      <c r="U863" s="208"/>
    </row>
    <row r="864" spans="21:21" ht="15.75" customHeight="1" x14ac:dyDescent="0.25">
      <c r="U864" s="208"/>
    </row>
    <row r="865" spans="21:21" ht="15.75" customHeight="1" x14ac:dyDescent="0.25">
      <c r="U865" s="208"/>
    </row>
    <row r="866" spans="21:21" ht="15.75" customHeight="1" x14ac:dyDescent="0.25">
      <c r="U866" s="208"/>
    </row>
    <row r="867" spans="21:21" ht="15.75" customHeight="1" x14ac:dyDescent="0.25">
      <c r="U867" s="208"/>
    </row>
    <row r="868" spans="21:21" ht="15.75" customHeight="1" x14ac:dyDescent="0.25">
      <c r="U868" s="208"/>
    </row>
    <row r="869" spans="21:21" ht="15.75" customHeight="1" x14ac:dyDescent="0.25">
      <c r="U869" s="208"/>
    </row>
    <row r="870" spans="21:21" ht="15.75" customHeight="1" x14ac:dyDescent="0.25">
      <c r="U870" s="208"/>
    </row>
    <row r="871" spans="21:21" ht="15.75" customHeight="1" x14ac:dyDescent="0.25">
      <c r="U871" s="208"/>
    </row>
    <row r="872" spans="21:21" ht="15.75" customHeight="1" x14ac:dyDescent="0.25">
      <c r="U872" s="208"/>
    </row>
    <row r="873" spans="21:21" ht="15.75" customHeight="1" x14ac:dyDescent="0.25">
      <c r="U873" s="208"/>
    </row>
    <row r="874" spans="21:21" ht="15.75" customHeight="1" x14ac:dyDescent="0.25">
      <c r="U874" s="208"/>
    </row>
    <row r="875" spans="21:21" ht="15.75" customHeight="1" x14ac:dyDescent="0.25">
      <c r="U875" s="208"/>
    </row>
    <row r="876" spans="21:21" ht="15.75" customHeight="1" x14ac:dyDescent="0.25">
      <c r="U876" s="208"/>
    </row>
    <row r="877" spans="21:21" ht="15.75" customHeight="1" x14ac:dyDescent="0.25">
      <c r="U877" s="208"/>
    </row>
    <row r="878" spans="21:21" ht="15.75" customHeight="1" x14ac:dyDescent="0.25">
      <c r="U878" s="208"/>
    </row>
    <row r="879" spans="21:21" ht="15.75" customHeight="1" x14ac:dyDescent="0.25">
      <c r="U879" s="208"/>
    </row>
    <row r="880" spans="21:21" ht="15.75" customHeight="1" x14ac:dyDescent="0.25">
      <c r="U880" s="208"/>
    </row>
    <row r="881" spans="21:21" ht="15.75" customHeight="1" x14ac:dyDescent="0.25">
      <c r="U881" s="208"/>
    </row>
    <row r="882" spans="21:21" ht="15.75" customHeight="1" x14ac:dyDescent="0.25">
      <c r="U882" s="208"/>
    </row>
    <row r="883" spans="21:21" ht="15.75" customHeight="1" x14ac:dyDescent="0.25">
      <c r="U883" s="208"/>
    </row>
    <row r="884" spans="21:21" ht="15.75" customHeight="1" x14ac:dyDescent="0.25">
      <c r="U884" s="208"/>
    </row>
    <row r="885" spans="21:21" ht="15.75" customHeight="1" x14ac:dyDescent="0.25">
      <c r="U885" s="208"/>
    </row>
    <row r="886" spans="21:21" ht="15.75" customHeight="1" x14ac:dyDescent="0.25">
      <c r="U886" s="208"/>
    </row>
    <row r="887" spans="21:21" ht="15.75" customHeight="1" x14ac:dyDescent="0.25">
      <c r="U887" s="208"/>
    </row>
    <row r="888" spans="21:21" ht="15.75" customHeight="1" x14ac:dyDescent="0.25">
      <c r="U888" s="208"/>
    </row>
    <row r="889" spans="21:21" ht="15.75" customHeight="1" x14ac:dyDescent="0.25">
      <c r="U889" s="208"/>
    </row>
    <row r="890" spans="21:21" ht="15.75" customHeight="1" x14ac:dyDescent="0.25">
      <c r="U890" s="208"/>
    </row>
    <row r="891" spans="21:21" ht="15.75" customHeight="1" x14ac:dyDescent="0.25">
      <c r="U891" s="208"/>
    </row>
    <row r="892" spans="21:21" ht="15.75" customHeight="1" x14ac:dyDescent="0.25">
      <c r="U892" s="208"/>
    </row>
    <row r="893" spans="21:21" ht="15.75" customHeight="1" x14ac:dyDescent="0.25">
      <c r="U893" s="208"/>
    </row>
    <row r="894" spans="21:21" ht="15.75" customHeight="1" x14ac:dyDescent="0.25">
      <c r="U894" s="208"/>
    </row>
    <row r="895" spans="21:21" ht="15.75" customHeight="1" x14ac:dyDescent="0.25">
      <c r="U895" s="208"/>
    </row>
    <row r="896" spans="21:21" ht="15.75" customHeight="1" x14ac:dyDescent="0.25">
      <c r="U896" s="208"/>
    </row>
    <row r="897" spans="21:21" ht="15.75" customHeight="1" x14ac:dyDescent="0.25">
      <c r="U897" s="208"/>
    </row>
    <row r="898" spans="21:21" ht="15.75" customHeight="1" x14ac:dyDescent="0.25">
      <c r="U898" s="208"/>
    </row>
    <row r="899" spans="21:21" ht="15.75" customHeight="1" x14ac:dyDescent="0.25">
      <c r="U899" s="208"/>
    </row>
    <row r="900" spans="21:21" ht="15.75" customHeight="1" x14ac:dyDescent="0.25">
      <c r="U900" s="208"/>
    </row>
    <row r="901" spans="21:21" ht="15.75" customHeight="1" x14ac:dyDescent="0.25">
      <c r="U901" s="208"/>
    </row>
    <row r="902" spans="21:21" ht="15.75" customHeight="1" x14ac:dyDescent="0.25">
      <c r="U902" s="208"/>
    </row>
    <row r="903" spans="21:21" ht="15.75" customHeight="1" x14ac:dyDescent="0.25">
      <c r="U903" s="208"/>
    </row>
    <row r="904" spans="21:21" ht="15.75" customHeight="1" x14ac:dyDescent="0.25">
      <c r="U904" s="208"/>
    </row>
    <row r="905" spans="21:21" ht="15.75" customHeight="1" x14ac:dyDescent="0.25">
      <c r="U905" s="208"/>
    </row>
    <row r="906" spans="21:21" ht="15.75" customHeight="1" x14ac:dyDescent="0.25">
      <c r="U906" s="208"/>
    </row>
    <row r="907" spans="21:21" ht="15.75" customHeight="1" x14ac:dyDescent="0.25">
      <c r="U907" s="208"/>
    </row>
    <row r="908" spans="21:21" ht="15.75" customHeight="1" x14ac:dyDescent="0.25">
      <c r="U908" s="208"/>
    </row>
    <row r="909" spans="21:21" ht="15.75" customHeight="1" x14ac:dyDescent="0.25">
      <c r="U909" s="208"/>
    </row>
    <row r="910" spans="21:21" ht="15.75" customHeight="1" x14ac:dyDescent="0.25">
      <c r="U910" s="208"/>
    </row>
    <row r="911" spans="21:21" ht="15.75" customHeight="1" x14ac:dyDescent="0.25">
      <c r="U911" s="208"/>
    </row>
    <row r="912" spans="21:21" ht="15.75" customHeight="1" x14ac:dyDescent="0.25">
      <c r="U912" s="208"/>
    </row>
    <row r="913" spans="21:21" ht="15.75" customHeight="1" x14ac:dyDescent="0.25">
      <c r="U913" s="208"/>
    </row>
    <row r="914" spans="21:21" ht="15.75" customHeight="1" x14ac:dyDescent="0.25">
      <c r="U914" s="208"/>
    </row>
    <row r="915" spans="21:21" ht="15.75" customHeight="1" x14ac:dyDescent="0.25">
      <c r="U915" s="208"/>
    </row>
    <row r="916" spans="21:21" ht="15.75" customHeight="1" x14ac:dyDescent="0.25">
      <c r="U916" s="208"/>
    </row>
    <row r="917" spans="21:21" ht="15.75" customHeight="1" x14ac:dyDescent="0.25">
      <c r="U917" s="208"/>
    </row>
    <row r="918" spans="21:21" ht="15.75" customHeight="1" x14ac:dyDescent="0.25">
      <c r="U918" s="208"/>
    </row>
    <row r="919" spans="21:21" ht="15.75" customHeight="1" x14ac:dyDescent="0.25">
      <c r="U919" s="208"/>
    </row>
    <row r="920" spans="21:21" ht="15.75" customHeight="1" x14ac:dyDescent="0.25">
      <c r="U920" s="208"/>
    </row>
    <row r="921" spans="21:21" ht="15.75" customHeight="1" x14ac:dyDescent="0.25">
      <c r="U921" s="208"/>
    </row>
    <row r="922" spans="21:21" ht="15.75" customHeight="1" x14ac:dyDescent="0.25">
      <c r="U922" s="208"/>
    </row>
    <row r="923" spans="21:21" ht="15.75" customHeight="1" x14ac:dyDescent="0.25">
      <c r="U923" s="208"/>
    </row>
    <row r="924" spans="21:21" ht="15.75" customHeight="1" x14ac:dyDescent="0.25">
      <c r="U924" s="208"/>
    </row>
    <row r="925" spans="21:21" ht="15.75" customHeight="1" x14ac:dyDescent="0.25">
      <c r="U925" s="208"/>
    </row>
    <row r="926" spans="21:21" ht="15.75" customHeight="1" x14ac:dyDescent="0.25">
      <c r="U926" s="208"/>
    </row>
    <row r="927" spans="21:21" ht="15.75" customHeight="1" x14ac:dyDescent="0.25">
      <c r="U927" s="208"/>
    </row>
    <row r="928" spans="21:21" ht="15.75" customHeight="1" x14ac:dyDescent="0.25">
      <c r="U928" s="208"/>
    </row>
    <row r="929" spans="21:21" ht="15.75" customHeight="1" x14ac:dyDescent="0.25">
      <c r="U929" s="208"/>
    </row>
    <row r="930" spans="21:21" ht="15.75" customHeight="1" x14ac:dyDescent="0.25">
      <c r="U930" s="208"/>
    </row>
    <row r="931" spans="21:21" ht="15.75" customHeight="1" x14ac:dyDescent="0.25">
      <c r="U931" s="208"/>
    </row>
    <row r="932" spans="21:21" ht="15.75" customHeight="1" x14ac:dyDescent="0.25">
      <c r="U932" s="208"/>
    </row>
    <row r="933" spans="21:21" ht="15.75" customHeight="1" x14ac:dyDescent="0.25">
      <c r="U933" s="208"/>
    </row>
    <row r="934" spans="21:21" ht="15.75" customHeight="1" x14ac:dyDescent="0.25">
      <c r="U934" s="208"/>
    </row>
    <row r="935" spans="21:21" ht="15.75" customHeight="1" x14ac:dyDescent="0.25">
      <c r="U935" s="208"/>
    </row>
    <row r="936" spans="21:21" ht="15.75" customHeight="1" x14ac:dyDescent="0.25">
      <c r="U936" s="208"/>
    </row>
    <row r="937" spans="21:21" ht="15.75" customHeight="1" x14ac:dyDescent="0.25">
      <c r="U937" s="208"/>
    </row>
    <row r="938" spans="21:21" ht="15.75" customHeight="1" x14ac:dyDescent="0.25">
      <c r="U938" s="208"/>
    </row>
    <row r="939" spans="21:21" ht="15.75" customHeight="1" x14ac:dyDescent="0.25">
      <c r="U939" s="208"/>
    </row>
    <row r="940" spans="21:21" ht="15.75" customHeight="1" x14ac:dyDescent="0.25">
      <c r="U940" s="208"/>
    </row>
    <row r="941" spans="21:21" ht="15.75" customHeight="1" x14ac:dyDescent="0.25">
      <c r="U941" s="208"/>
    </row>
    <row r="942" spans="21:21" ht="15.75" customHeight="1" x14ac:dyDescent="0.25">
      <c r="U942" s="208"/>
    </row>
    <row r="943" spans="21:21" ht="15.75" customHeight="1" x14ac:dyDescent="0.25">
      <c r="U943" s="208"/>
    </row>
    <row r="944" spans="21:21" ht="15.75" customHeight="1" x14ac:dyDescent="0.25">
      <c r="U944" s="208"/>
    </row>
    <row r="945" spans="21:21" ht="15.75" customHeight="1" x14ac:dyDescent="0.25">
      <c r="U945" s="208"/>
    </row>
    <row r="946" spans="21:21" ht="15.75" customHeight="1" x14ac:dyDescent="0.25">
      <c r="U946" s="208"/>
    </row>
    <row r="947" spans="21:21" ht="15.75" customHeight="1" x14ac:dyDescent="0.25">
      <c r="U947" s="208"/>
    </row>
    <row r="948" spans="21:21" ht="15.75" customHeight="1" x14ac:dyDescent="0.25">
      <c r="U948" s="208"/>
    </row>
    <row r="949" spans="21:21" ht="15.75" customHeight="1" x14ac:dyDescent="0.25">
      <c r="U949" s="208"/>
    </row>
    <row r="950" spans="21:21" ht="15.75" customHeight="1" x14ac:dyDescent="0.25">
      <c r="U950" s="208"/>
    </row>
    <row r="951" spans="21:21" ht="15.75" customHeight="1" x14ac:dyDescent="0.25">
      <c r="U951" s="208"/>
    </row>
    <row r="952" spans="21:21" ht="15.75" customHeight="1" x14ac:dyDescent="0.25">
      <c r="U952" s="208"/>
    </row>
    <row r="953" spans="21:21" ht="15.75" customHeight="1" x14ac:dyDescent="0.25">
      <c r="U953" s="208"/>
    </row>
    <row r="954" spans="21:21" ht="15.75" customHeight="1" x14ac:dyDescent="0.25">
      <c r="U954" s="208"/>
    </row>
    <row r="955" spans="21:21" ht="15.75" customHeight="1" x14ac:dyDescent="0.25">
      <c r="U955" s="208"/>
    </row>
    <row r="956" spans="21:21" ht="15.75" customHeight="1" x14ac:dyDescent="0.25">
      <c r="U956" s="208"/>
    </row>
    <row r="957" spans="21:21" ht="15.75" customHeight="1" x14ac:dyDescent="0.25">
      <c r="U957" s="208"/>
    </row>
    <row r="958" spans="21:21" ht="15.75" customHeight="1" x14ac:dyDescent="0.25">
      <c r="U958" s="208"/>
    </row>
    <row r="959" spans="21:21" ht="15.75" customHeight="1" x14ac:dyDescent="0.25">
      <c r="U959" s="208"/>
    </row>
    <row r="960" spans="21:21" ht="15.75" customHeight="1" x14ac:dyDescent="0.25">
      <c r="U960" s="208"/>
    </row>
    <row r="961" spans="21:21" ht="15.75" customHeight="1" x14ac:dyDescent="0.25">
      <c r="U961" s="208"/>
    </row>
    <row r="962" spans="21:21" ht="15.75" customHeight="1" x14ac:dyDescent="0.25">
      <c r="U962" s="208"/>
    </row>
    <row r="963" spans="21:21" ht="15.75" customHeight="1" x14ac:dyDescent="0.25">
      <c r="U963" s="208"/>
    </row>
    <row r="964" spans="21:21" ht="15.75" customHeight="1" x14ac:dyDescent="0.25">
      <c r="U964" s="208"/>
    </row>
    <row r="965" spans="21:21" ht="15.75" customHeight="1" x14ac:dyDescent="0.25">
      <c r="U965" s="208"/>
    </row>
    <row r="966" spans="21:21" ht="15.75" customHeight="1" x14ac:dyDescent="0.25">
      <c r="U966" s="208"/>
    </row>
    <row r="967" spans="21:21" ht="15.75" customHeight="1" x14ac:dyDescent="0.25">
      <c r="U967" s="208"/>
    </row>
    <row r="968" spans="21:21" ht="15.75" customHeight="1" x14ac:dyDescent="0.25">
      <c r="U968" s="208"/>
    </row>
    <row r="969" spans="21:21" ht="15.75" customHeight="1" x14ac:dyDescent="0.25">
      <c r="U969" s="208"/>
    </row>
    <row r="970" spans="21:21" ht="15.75" customHeight="1" x14ac:dyDescent="0.25">
      <c r="U970" s="208"/>
    </row>
    <row r="971" spans="21:21" ht="15.75" customHeight="1" x14ac:dyDescent="0.25">
      <c r="U971" s="208"/>
    </row>
    <row r="972" spans="21:21" ht="15.75" customHeight="1" x14ac:dyDescent="0.25">
      <c r="U972" s="208"/>
    </row>
    <row r="973" spans="21:21" ht="15.75" customHeight="1" x14ac:dyDescent="0.25">
      <c r="U973" s="208"/>
    </row>
    <row r="974" spans="21:21" ht="15.75" customHeight="1" x14ac:dyDescent="0.25">
      <c r="U974" s="208"/>
    </row>
    <row r="975" spans="21:21" ht="15.75" customHeight="1" x14ac:dyDescent="0.25">
      <c r="U975" s="208"/>
    </row>
    <row r="976" spans="21:21" ht="15.75" customHeight="1" x14ac:dyDescent="0.25">
      <c r="U976" s="208"/>
    </row>
    <row r="977" spans="21:21" ht="15.75" customHeight="1" x14ac:dyDescent="0.25">
      <c r="U977" s="208"/>
    </row>
    <row r="978" spans="21:21" ht="15.75" customHeight="1" x14ac:dyDescent="0.25">
      <c r="U978" s="208"/>
    </row>
    <row r="979" spans="21:21" ht="15.75" customHeight="1" x14ac:dyDescent="0.25">
      <c r="U979" s="208"/>
    </row>
    <row r="980" spans="21:21" ht="15.75" customHeight="1" x14ac:dyDescent="0.25">
      <c r="U980" s="208"/>
    </row>
    <row r="981" spans="21:21" ht="15.75" customHeight="1" x14ac:dyDescent="0.25">
      <c r="U981" s="208"/>
    </row>
    <row r="982" spans="21:21" ht="15.75" customHeight="1" x14ac:dyDescent="0.25">
      <c r="U982" s="208"/>
    </row>
    <row r="983" spans="21:21" ht="15.75" customHeight="1" x14ac:dyDescent="0.25">
      <c r="U983" s="208"/>
    </row>
    <row r="984" spans="21:21" ht="15.75" customHeight="1" x14ac:dyDescent="0.25">
      <c r="U984" s="208"/>
    </row>
    <row r="985" spans="21:21" ht="15.75" customHeight="1" x14ac:dyDescent="0.25">
      <c r="U985" s="208"/>
    </row>
    <row r="986" spans="21:21" ht="15.75" customHeight="1" x14ac:dyDescent="0.25">
      <c r="U986" s="208"/>
    </row>
    <row r="987" spans="21:21" ht="15.75" customHeight="1" x14ac:dyDescent="0.25">
      <c r="U987" s="208"/>
    </row>
    <row r="988" spans="21:21" ht="15.75" customHeight="1" x14ac:dyDescent="0.25">
      <c r="U988" s="208"/>
    </row>
    <row r="989" spans="21:21" ht="15.75" customHeight="1" x14ac:dyDescent="0.25">
      <c r="U989" s="208"/>
    </row>
    <row r="990" spans="21:21" ht="15.75" customHeight="1" x14ac:dyDescent="0.25">
      <c r="U990" s="208"/>
    </row>
    <row r="991" spans="21:21" ht="15.75" customHeight="1" x14ac:dyDescent="0.25">
      <c r="U991" s="208"/>
    </row>
    <row r="992" spans="21:21" ht="15.75" customHeight="1" x14ac:dyDescent="0.25">
      <c r="U992" s="208"/>
    </row>
    <row r="993" spans="21:21" ht="15.75" customHeight="1" x14ac:dyDescent="0.25">
      <c r="U993" s="208"/>
    </row>
    <row r="994" spans="21:21" ht="15.75" customHeight="1" x14ac:dyDescent="0.25">
      <c r="U994" s="208"/>
    </row>
    <row r="995" spans="21:21" ht="15.75" customHeight="1" x14ac:dyDescent="0.25">
      <c r="U995" s="208"/>
    </row>
    <row r="996" spans="21:21" ht="15.75" customHeight="1" x14ac:dyDescent="0.25">
      <c r="U996" s="208"/>
    </row>
    <row r="997" spans="21:21" ht="15.75" customHeight="1" x14ac:dyDescent="0.25">
      <c r="U997" s="208"/>
    </row>
    <row r="998" spans="21:21" ht="15.75" customHeight="1" x14ac:dyDescent="0.25">
      <c r="U998" s="208"/>
    </row>
    <row r="999" spans="21:21" ht="15.75" customHeight="1" x14ac:dyDescent="0.25">
      <c r="U999" s="208"/>
    </row>
    <row r="1000" spans="21:21" ht="15.75" customHeight="1" x14ac:dyDescent="0.25">
      <c r="U1000" s="208"/>
    </row>
  </sheetData>
  <mergeCells count="4">
    <mergeCell ref="A1:J1"/>
    <mergeCell ref="K1:W1"/>
    <mergeCell ref="X1:Y1"/>
    <mergeCell ref="Z1:AB1"/>
  </mergeCells>
  <conditionalFormatting sqref="Z3:Z8">
    <cfRule type="containsText" dxfId="5" priority="1" operator="containsText" text="NO">
      <formula>NOT(ISERROR(SEARCH(("NO"),(Z3))))</formula>
    </cfRule>
    <cfRule type="containsText" dxfId="4" priority="2" operator="containsText" text="SI">
      <formula>NOT(ISERROR(SEARCH(("SI"),(Z3))))</formula>
    </cfRule>
    <cfRule type="containsText" dxfId="3" priority="3" operator="containsText" text="Medición inadecuada">
      <formula>NOT(ISERROR(SEARCH(("Medición inadecuada"),(Z3))))</formula>
    </cfRule>
  </conditionalFormatting>
  <hyperlinks>
    <hyperlink ref="W3" r:id="rId1" xr:uid="{00000000-0004-0000-1100-000000000000}"/>
    <hyperlink ref="W4" r:id="rId2" xr:uid="{00000000-0004-0000-1100-000001000000}"/>
    <hyperlink ref="W5" r:id="rId3" xr:uid="{00000000-0004-0000-1100-000002000000}"/>
    <hyperlink ref="W6" r:id="rId4" xr:uid="{00000000-0004-0000-1100-000003000000}"/>
    <hyperlink ref="W7" r:id="rId5" xr:uid="{00000000-0004-0000-1100-000004000000}"/>
    <hyperlink ref="W8" r:id="rId6" xr:uid="{00000000-0004-0000-1100-000005000000}"/>
  </hyperlinks>
  <pageMargins left="0.7" right="0.7" top="0.75" bottom="0.75" header="0" footer="0"/>
  <pageSetup orientation="landscape"/>
  <legacyDrawing r:id="rId7"/>
  <extLst>
    <ext xmlns:x14="http://schemas.microsoft.com/office/spreadsheetml/2009/9/main" uri="{CCE6A557-97BC-4b89-ADB6-D9C93CAAB3DF}">
      <x14:dataValidations xmlns:xm="http://schemas.microsoft.com/office/excel/2006/main" count="4">
        <x14:dataValidation type="list" allowBlank="1" showErrorMessage="1" xr:uid="{00000000-0002-0000-1100-000000000000}">
          <x14:formula1>
            <xm:f>Listados!$D$2:$D$5</xm:f>
          </x14:formula1>
          <xm:sqref>E3:E8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100-000001000000}">
          <x14:formula1>
            <xm:f>Listados!$F$2:$F$5</xm:f>
          </x14:formula1>
          <xm:sqref>Z3:Z8</xm:sqref>
        </x14:dataValidation>
        <x14:dataValidation type="list" allowBlank="1" showErrorMessage="1" xr:uid="{00000000-0002-0000-1100-000002000000}">
          <x14:formula1>
            <xm:f>Listados!$A$2:$A$18</xm:f>
          </x14:formula1>
          <xm:sqref>A3:A8</xm:sqref>
        </x14:dataValidation>
        <x14:dataValidation type="list" allowBlank="1" showErrorMessage="1" xr:uid="{00000000-0002-0000-1100-000003000000}">
          <x14:formula1>
            <xm:f>Listados!$B$2:$B$30</xm:f>
          </x14:formula1>
          <xm:sqref>B3:B8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1000"/>
  <sheetViews>
    <sheetView workbookViewId="0">
      <pane xSplit="3" topLeftCell="D1" activePane="topRight" state="frozen"/>
      <selection pane="topRight" activeCell="E2" sqref="E2"/>
    </sheetView>
  </sheetViews>
  <sheetFormatPr baseColWidth="10" defaultColWidth="10.08984375" defaultRowHeight="15" customHeight="1" x14ac:dyDescent="0.25"/>
  <cols>
    <col min="1" max="1" width="10.81640625" customWidth="1"/>
    <col min="2" max="2" width="18.453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22" width="8" customWidth="1"/>
    <col min="23" max="23" width="15.36328125" customWidth="1"/>
    <col min="24" max="24" width="15" customWidth="1"/>
    <col min="25" max="25" width="57.6328125" customWidth="1"/>
    <col min="26" max="26" width="9" customWidth="1"/>
    <col min="27" max="27" width="12.1796875" customWidth="1"/>
    <col min="28" max="28" width="50.453125" customWidth="1"/>
    <col min="30" max="30" width="41.90625" customWidth="1"/>
  </cols>
  <sheetData>
    <row r="1" spans="1:34" ht="48" customHeight="1" x14ac:dyDescent="0.25">
      <c r="A1" s="605" t="s">
        <v>594</v>
      </c>
      <c r="B1" s="593"/>
      <c r="C1" s="593"/>
      <c r="D1" s="593"/>
      <c r="E1" s="593"/>
      <c r="F1" s="593"/>
      <c r="G1" s="593"/>
      <c r="H1" s="593"/>
      <c r="I1" s="593"/>
      <c r="J1" s="594"/>
      <c r="K1" s="606" t="s">
        <v>595</v>
      </c>
      <c r="L1" s="572"/>
      <c r="M1" s="572"/>
      <c r="N1" s="572"/>
      <c r="O1" s="572"/>
      <c r="P1" s="572"/>
      <c r="Q1" s="572"/>
      <c r="R1" s="572"/>
      <c r="S1" s="572"/>
      <c r="T1" s="572"/>
      <c r="U1" s="572"/>
      <c r="V1" s="572"/>
      <c r="W1" s="573"/>
      <c r="X1" s="578" t="s">
        <v>109</v>
      </c>
      <c r="Y1" s="579"/>
      <c r="Z1" s="592" t="s">
        <v>110</v>
      </c>
      <c r="AA1" s="593"/>
      <c r="AB1" s="594"/>
      <c r="AC1" s="34"/>
      <c r="AD1" s="34"/>
      <c r="AE1" s="221"/>
      <c r="AF1" s="221"/>
      <c r="AG1" s="221"/>
      <c r="AH1" s="221"/>
    </row>
    <row r="2" spans="1:34" ht="52.5" customHeight="1" x14ac:dyDescent="0.25">
      <c r="A2" s="431" t="s">
        <v>76</v>
      </c>
      <c r="B2" s="431" t="s">
        <v>493</v>
      </c>
      <c r="C2" s="431" t="s">
        <v>112</v>
      </c>
      <c r="D2" s="431" t="s">
        <v>113</v>
      </c>
      <c r="E2" s="431" t="s">
        <v>114</v>
      </c>
      <c r="F2" s="431" t="s">
        <v>115</v>
      </c>
      <c r="G2" s="431" t="s">
        <v>116</v>
      </c>
      <c r="H2" s="431" t="s">
        <v>117</v>
      </c>
      <c r="I2" s="431" t="s">
        <v>118</v>
      </c>
      <c r="J2" s="431" t="s">
        <v>119</v>
      </c>
      <c r="K2" s="526" t="s">
        <v>120</v>
      </c>
      <c r="L2" s="527" t="s">
        <v>121</v>
      </c>
      <c r="M2" s="527" t="s">
        <v>122</v>
      </c>
      <c r="N2" s="528" t="s">
        <v>123</v>
      </c>
      <c r="O2" s="528" t="s">
        <v>124</v>
      </c>
      <c r="P2" s="528" t="s">
        <v>125</v>
      </c>
      <c r="Q2" s="528" t="s">
        <v>126</v>
      </c>
      <c r="R2" s="528" t="s">
        <v>127</v>
      </c>
      <c r="S2" s="528" t="s">
        <v>128</v>
      </c>
      <c r="T2" s="528" t="s">
        <v>129</v>
      </c>
      <c r="U2" s="528" t="s">
        <v>130</v>
      </c>
      <c r="V2" s="528" t="s">
        <v>131</v>
      </c>
      <c r="W2" s="529" t="s">
        <v>132</v>
      </c>
      <c r="X2" s="530" t="s">
        <v>134</v>
      </c>
      <c r="Y2" s="247" t="s">
        <v>987</v>
      </c>
      <c r="Z2" s="531" t="s">
        <v>133</v>
      </c>
      <c r="AA2" s="531" t="s">
        <v>134</v>
      </c>
      <c r="AB2" s="532" t="s">
        <v>135</v>
      </c>
    </row>
    <row r="3" spans="1:34" ht="221.25" customHeight="1" x14ac:dyDescent="0.25">
      <c r="A3" s="43" t="s">
        <v>46</v>
      </c>
      <c r="B3" s="43" t="s">
        <v>56</v>
      </c>
      <c r="C3" s="471" t="s">
        <v>988</v>
      </c>
      <c r="D3" s="533" t="s">
        <v>989</v>
      </c>
      <c r="E3" s="516" t="s">
        <v>14</v>
      </c>
      <c r="F3" s="534" t="s">
        <v>990</v>
      </c>
      <c r="G3" s="44" t="s">
        <v>139</v>
      </c>
      <c r="H3" s="250" t="s">
        <v>207</v>
      </c>
      <c r="I3" s="252" t="s">
        <v>197</v>
      </c>
      <c r="J3" s="48" t="s">
        <v>991</v>
      </c>
      <c r="K3" s="97">
        <v>1</v>
      </c>
      <c r="L3" s="97">
        <v>1</v>
      </c>
      <c r="M3" s="97">
        <v>1</v>
      </c>
      <c r="N3" s="97">
        <v>1</v>
      </c>
      <c r="O3" s="97">
        <v>1</v>
      </c>
      <c r="P3" s="97">
        <v>1</v>
      </c>
      <c r="Q3" s="97">
        <v>1</v>
      </c>
      <c r="R3" s="97">
        <v>1</v>
      </c>
      <c r="S3" s="97">
        <v>1</v>
      </c>
      <c r="T3" s="97">
        <v>1</v>
      </c>
      <c r="U3" s="97">
        <v>1</v>
      </c>
      <c r="V3" s="97">
        <v>1</v>
      </c>
      <c r="W3" s="535" t="s">
        <v>992</v>
      </c>
      <c r="X3" s="536">
        <v>46014</v>
      </c>
      <c r="Y3" s="537" t="s">
        <v>993</v>
      </c>
      <c r="Z3" s="258" t="s">
        <v>10</v>
      </c>
      <c r="AA3" s="358">
        <v>45680</v>
      </c>
      <c r="AB3" s="45" t="s">
        <v>994</v>
      </c>
    </row>
    <row r="4" spans="1:34" ht="234.6" x14ac:dyDescent="0.25">
      <c r="A4" s="57" t="s">
        <v>46</v>
      </c>
      <c r="B4" s="57" t="s">
        <v>56</v>
      </c>
      <c r="C4" s="538" t="s">
        <v>186</v>
      </c>
      <c r="D4" s="539" t="s">
        <v>187</v>
      </c>
      <c r="E4" s="111" t="s">
        <v>20</v>
      </c>
      <c r="F4" s="540" t="s">
        <v>995</v>
      </c>
      <c r="G4" s="58" t="s">
        <v>189</v>
      </c>
      <c r="H4" s="73" t="s">
        <v>148</v>
      </c>
      <c r="I4" s="75" t="s">
        <v>190</v>
      </c>
      <c r="J4" s="62" t="s">
        <v>191</v>
      </c>
      <c r="K4" s="541"/>
      <c r="L4" s="541"/>
      <c r="M4" s="541"/>
      <c r="N4" s="542">
        <v>38429</v>
      </c>
      <c r="O4" s="541"/>
      <c r="P4" s="541"/>
      <c r="Q4" s="541"/>
      <c r="R4" s="542">
        <v>38400</v>
      </c>
      <c r="S4" s="541"/>
      <c r="T4" s="541"/>
      <c r="U4" s="541"/>
      <c r="V4" s="542">
        <v>43154</v>
      </c>
      <c r="W4" s="263" t="s">
        <v>996</v>
      </c>
      <c r="X4" s="517">
        <v>46014</v>
      </c>
      <c r="Y4" s="543" t="s">
        <v>997</v>
      </c>
      <c r="Z4" s="258" t="s">
        <v>10</v>
      </c>
      <c r="AA4" s="358">
        <v>45680</v>
      </c>
      <c r="AB4" s="59" t="s">
        <v>998</v>
      </c>
    </row>
    <row r="5" spans="1:34" ht="224.4" x14ac:dyDescent="0.25">
      <c r="A5" s="57" t="s">
        <v>46</v>
      </c>
      <c r="B5" s="57" t="s">
        <v>56</v>
      </c>
      <c r="C5" s="73" t="s">
        <v>484</v>
      </c>
      <c r="D5" s="539" t="s">
        <v>999</v>
      </c>
      <c r="E5" s="111" t="s">
        <v>8</v>
      </c>
      <c r="F5" s="540" t="s">
        <v>196</v>
      </c>
      <c r="G5" s="58" t="s">
        <v>139</v>
      </c>
      <c r="H5" s="73" t="s">
        <v>156</v>
      </c>
      <c r="I5" s="58" t="s">
        <v>1000</v>
      </c>
      <c r="J5" s="62" t="s">
        <v>198</v>
      </c>
      <c r="K5" s="541"/>
      <c r="L5" s="541"/>
      <c r="M5" s="541"/>
      <c r="N5" s="541"/>
      <c r="O5" s="541"/>
      <c r="P5" s="541"/>
      <c r="Q5" s="541"/>
      <c r="R5" s="364">
        <v>0.60599999999999998</v>
      </c>
      <c r="S5" s="541"/>
      <c r="T5" s="541"/>
      <c r="U5" s="541"/>
      <c r="V5" s="111" t="s">
        <v>1001</v>
      </c>
      <c r="W5" s="544" t="s">
        <v>1002</v>
      </c>
      <c r="X5" s="545">
        <v>45888</v>
      </c>
      <c r="Y5" s="127" t="s">
        <v>1003</v>
      </c>
      <c r="Z5" s="258" t="s">
        <v>16</v>
      </c>
      <c r="AA5" s="358">
        <v>45680</v>
      </c>
      <c r="AB5" s="416" t="s">
        <v>1004</v>
      </c>
    </row>
    <row r="6" spans="1:34" ht="201" customHeight="1" x14ac:dyDescent="0.25">
      <c r="A6" s="57" t="s">
        <v>28</v>
      </c>
      <c r="B6" s="59" t="s">
        <v>60</v>
      </c>
      <c r="C6" s="73" t="s">
        <v>1005</v>
      </c>
      <c r="D6" s="59" t="s">
        <v>1006</v>
      </c>
      <c r="E6" s="60" t="s">
        <v>14</v>
      </c>
      <c r="F6" s="59" t="s">
        <v>1007</v>
      </c>
      <c r="G6" s="58" t="s">
        <v>139</v>
      </c>
      <c r="H6" s="73" t="s">
        <v>156</v>
      </c>
      <c r="I6" s="75" t="s">
        <v>197</v>
      </c>
      <c r="J6" s="62" t="s">
        <v>1008</v>
      </c>
      <c r="K6" s="541"/>
      <c r="L6" s="541"/>
      <c r="M6" s="541"/>
      <c r="N6" s="541"/>
      <c r="O6" s="541"/>
      <c r="P6" s="137">
        <v>0.88</v>
      </c>
      <c r="Q6" s="541"/>
      <c r="R6" s="541"/>
      <c r="S6" s="541"/>
      <c r="T6" s="541"/>
      <c r="U6" s="541"/>
      <c r="V6" s="137">
        <v>0.85</v>
      </c>
      <c r="W6" s="544" t="s">
        <v>1009</v>
      </c>
      <c r="X6" s="545">
        <v>45838</v>
      </c>
      <c r="Y6" s="416" t="s">
        <v>1010</v>
      </c>
      <c r="Z6" s="258" t="s">
        <v>10</v>
      </c>
      <c r="AA6" s="358">
        <v>45680</v>
      </c>
      <c r="AB6" s="59" t="s">
        <v>1011</v>
      </c>
    </row>
    <row r="7" spans="1:34" ht="336.6" x14ac:dyDescent="0.25">
      <c r="A7" s="57" t="s">
        <v>28</v>
      </c>
      <c r="B7" s="59" t="s">
        <v>60</v>
      </c>
      <c r="C7" s="58" t="s">
        <v>1012</v>
      </c>
      <c r="D7" s="59" t="s">
        <v>1013</v>
      </c>
      <c r="E7" s="60" t="s">
        <v>26</v>
      </c>
      <c r="F7" s="59" t="s">
        <v>1014</v>
      </c>
      <c r="G7" s="58" t="s">
        <v>189</v>
      </c>
      <c r="H7" s="73" t="s">
        <v>156</v>
      </c>
      <c r="I7" s="59" t="s">
        <v>1015</v>
      </c>
      <c r="J7" s="62" t="s">
        <v>214</v>
      </c>
      <c r="K7" s="546"/>
      <c r="L7" s="546"/>
      <c r="M7" s="547"/>
      <c r="N7" s="541"/>
      <c r="O7" s="541"/>
      <c r="P7" s="237" t="s">
        <v>1016</v>
      </c>
      <c r="Q7" s="541"/>
      <c r="R7" s="541"/>
      <c r="S7" s="541"/>
      <c r="T7" s="541"/>
      <c r="U7" s="541"/>
      <c r="V7" s="525" t="s">
        <v>1017</v>
      </c>
      <c r="W7" s="548" t="s">
        <v>1018</v>
      </c>
      <c r="X7" s="545">
        <v>45838</v>
      </c>
      <c r="Y7" s="57" t="s">
        <v>1019</v>
      </c>
      <c r="Z7" s="258" t="s">
        <v>10</v>
      </c>
      <c r="AA7" s="358">
        <v>45680</v>
      </c>
      <c r="AB7" s="132" t="s">
        <v>1020</v>
      </c>
      <c r="AC7" s="95"/>
      <c r="AD7" s="95"/>
    </row>
    <row r="8" spans="1:34" ht="153" x14ac:dyDescent="0.25">
      <c r="A8" s="57" t="s">
        <v>28</v>
      </c>
      <c r="B8" s="59" t="s">
        <v>60</v>
      </c>
      <c r="C8" s="58" t="s">
        <v>215</v>
      </c>
      <c r="D8" s="59" t="s">
        <v>216</v>
      </c>
      <c r="E8" s="60" t="s">
        <v>20</v>
      </c>
      <c r="F8" s="59" t="s">
        <v>217</v>
      </c>
      <c r="G8" s="58" t="s">
        <v>139</v>
      </c>
      <c r="H8" s="73" t="s">
        <v>156</v>
      </c>
      <c r="I8" s="59" t="s">
        <v>183</v>
      </c>
      <c r="J8" s="96" t="s">
        <v>218</v>
      </c>
      <c r="K8" s="546"/>
      <c r="L8" s="546"/>
      <c r="M8" s="546"/>
      <c r="N8" s="546"/>
      <c r="O8" s="546"/>
      <c r="P8" s="549">
        <v>1</v>
      </c>
      <c r="Q8" s="541"/>
      <c r="R8" s="541"/>
      <c r="S8" s="137">
        <v>0.75</v>
      </c>
      <c r="T8" s="541"/>
      <c r="U8" s="541"/>
      <c r="V8" s="549">
        <v>0.75</v>
      </c>
      <c r="W8" s="550" t="s">
        <v>1021</v>
      </c>
      <c r="X8" s="551" t="s">
        <v>1022</v>
      </c>
      <c r="Y8" s="57" t="s">
        <v>1023</v>
      </c>
      <c r="Z8" s="258" t="s">
        <v>10</v>
      </c>
      <c r="AA8" s="358">
        <v>45680</v>
      </c>
      <c r="AB8" s="59" t="s">
        <v>1024</v>
      </c>
      <c r="AC8" s="95"/>
    </row>
    <row r="9" spans="1:34" ht="261.75" customHeight="1" x14ac:dyDescent="0.25">
      <c r="A9" s="57" t="s">
        <v>28</v>
      </c>
      <c r="B9" s="59" t="s">
        <v>62</v>
      </c>
      <c r="C9" s="58" t="s">
        <v>219</v>
      </c>
      <c r="D9" s="59" t="s">
        <v>1025</v>
      </c>
      <c r="E9" s="60" t="s">
        <v>14</v>
      </c>
      <c r="F9" s="59" t="s">
        <v>221</v>
      </c>
      <c r="G9" s="58" t="s">
        <v>139</v>
      </c>
      <c r="H9" s="58" t="s">
        <v>222</v>
      </c>
      <c r="I9" s="75" t="s">
        <v>223</v>
      </c>
      <c r="J9" s="96" t="s">
        <v>224</v>
      </c>
      <c r="K9" s="546"/>
      <c r="L9" s="546"/>
      <c r="M9" s="552">
        <v>0.93010000000000004</v>
      </c>
      <c r="N9" s="546"/>
      <c r="O9" s="546"/>
      <c r="P9" s="552">
        <v>0.97899999999999998</v>
      </c>
      <c r="Q9" s="546"/>
      <c r="R9" s="546"/>
      <c r="S9" s="552">
        <v>0.98799999999999999</v>
      </c>
      <c r="T9" s="546"/>
      <c r="U9" s="546"/>
      <c r="V9" s="553">
        <v>0.98399999999999999</v>
      </c>
      <c r="W9" s="281" t="s">
        <v>1026</v>
      </c>
      <c r="X9" s="551">
        <v>46029</v>
      </c>
      <c r="Y9" s="554" t="s">
        <v>1027</v>
      </c>
      <c r="Z9" s="258" t="s">
        <v>10</v>
      </c>
      <c r="AA9" s="358">
        <v>45680</v>
      </c>
      <c r="AB9" s="57" t="s">
        <v>1028</v>
      </c>
    </row>
    <row r="10" spans="1:34" ht="204" x14ac:dyDescent="0.25">
      <c r="A10" s="57" t="s">
        <v>28</v>
      </c>
      <c r="B10" s="59" t="s">
        <v>62</v>
      </c>
      <c r="C10" s="58" t="s">
        <v>226</v>
      </c>
      <c r="D10" s="59" t="s">
        <v>227</v>
      </c>
      <c r="E10" s="60" t="s">
        <v>20</v>
      </c>
      <c r="F10" s="59" t="s">
        <v>228</v>
      </c>
      <c r="G10" s="58" t="s">
        <v>139</v>
      </c>
      <c r="H10" s="58" t="s">
        <v>229</v>
      </c>
      <c r="I10" s="75" t="s">
        <v>230</v>
      </c>
      <c r="J10" s="96" t="s">
        <v>1029</v>
      </c>
      <c r="K10" s="546"/>
      <c r="L10" s="546"/>
      <c r="M10" s="546"/>
      <c r="N10" s="546"/>
      <c r="O10" s="546"/>
      <c r="P10" s="552">
        <v>0.85399999999999998</v>
      </c>
      <c r="Q10" s="546"/>
      <c r="R10" s="546"/>
      <c r="S10" s="546"/>
      <c r="T10" s="546"/>
      <c r="U10" s="546"/>
      <c r="V10" s="552">
        <v>0.94359999999999999</v>
      </c>
      <c r="W10" s="281" t="s">
        <v>1030</v>
      </c>
      <c r="X10" s="555" t="s">
        <v>1031</v>
      </c>
      <c r="Y10" s="59" t="s">
        <v>1032</v>
      </c>
      <c r="Z10" s="258" t="s">
        <v>10</v>
      </c>
      <c r="AA10" s="358"/>
      <c r="AB10" s="57"/>
    </row>
    <row r="11" spans="1:34" ht="214.2" x14ac:dyDescent="0.25">
      <c r="A11" s="57" t="s">
        <v>28</v>
      </c>
      <c r="B11" s="59" t="s">
        <v>62</v>
      </c>
      <c r="C11" s="58" t="s">
        <v>232</v>
      </c>
      <c r="D11" s="59" t="s">
        <v>1033</v>
      </c>
      <c r="E11" s="60" t="s">
        <v>20</v>
      </c>
      <c r="F11" s="59" t="s">
        <v>1034</v>
      </c>
      <c r="G11" s="58" t="s">
        <v>139</v>
      </c>
      <c r="H11" s="58" t="s">
        <v>229</v>
      </c>
      <c r="I11" s="75" t="s">
        <v>230</v>
      </c>
      <c r="J11" s="96" t="s">
        <v>1035</v>
      </c>
      <c r="K11" s="546"/>
      <c r="L11" s="546"/>
      <c r="M11" s="546"/>
      <c r="N11" s="546"/>
      <c r="O11" s="546"/>
      <c r="P11" s="552">
        <v>0.60840000000000005</v>
      </c>
      <c r="Q11" s="546"/>
      <c r="R11" s="546"/>
      <c r="S11" s="546"/>
      <c r="T11" s="546"/>
      <c r="U11" s="546"/>
      <c r="V11" s="552">
        <v>0.85970000000000002</v>
      </c>
      <c r="W11" s="544" t="s">
        <v>1036</v>
      </c>
      <c r="X11" s="555" t="s">
        <v>1031</v>
      </c>
      <c r="Y11" s="556" t="s">
        <v>1037</v>
      </c>
      <c r="Z11" s="258" t="s">
        <v>10</v>
      </c>
      <c r="AA11" s="358"/>
      <c r="AB11" s="59"/>
    </row>
    <row r="12" spans="1:34" ht="11.25" customHeight="1" x14ac:dyDescent="0.25">
      <c r="A12" s="153">
        <f>COUNTA(A3:A11)</f>
        <v>9</v>
      </c>
      <c r="B12" s="154"/>
      <c r="C12" s="155"/>
      <c r="D12" s="156"/>
      <c r="E12" s="153"/>
      <c r="F12" s="156"/>
      <c r="G12" s="153"/>
      <c r="H12" s="153"/>
      <c r="I12" s="155"/>
      <c r="J12" s="153"/>
      <c r="K12" s="557"/>
      <c r="L12" s="557"/>
      <c r="M12" s="557"/>
      <c r="N12" s="557"/>
      <c r="O12" s="557"/>
      <c r="P12" s="557"/>
      <c r="Q12" s="557"/>
      <c r="R12" s="557"/>
      <c r="S12" s="557"/>
      <c r="T12" s="557"/>
      <c r="U12" s="557"/>
      <c r="V12" s="557"/>
      <c r="W12" s="153"/>
      <c r="X12" s="153"/>
      <c r="Y12" s="153"/>
      <c r="Z12" s="153"/>
      <c r="AA12" s="153"/>
    </row>
    <row r="13" spans="1:34" ht="11.25" customHeight="1" x14ac:dyDescent="0.25">
      <c r="A13" s="153"/>
      <c r="B13" s="154"/>
      <c r="C13" s="155"/>
      <c r="D13" s="156"/>
      <c r="E13" s="153"/>
      <c r="F13" s="156"/>
      <c r="G13" s="153"/>
      <c r="H13" s="153"/>
      <c r="I13" s="155"/>
      <c r="J13" s="153"/>
      <c r="K13" s="557"/>
      <c r="L13" s="557"/>
      <c r="M13" s="557"/>
      <c r="N13" s="557"/>
      <c r="O13" s="557"/>
      <c r="P13" s="557"/>
      <c r="Q13" s="557"/>
      <c r="R13" s="558"/>
      <c r="S13" s="557"/>
      <c r="T13" s="557"/>
      <c r="U13" s="557"/>
      <c r="V13" s="557"/>
      <c r="W13" s="153"/>
      <c r="X13" s="153"/>
      <c r="Y13" s="153"/>
      <c r="Z13" s="153"/>
      <c r="AA13" s="153"/>
    </row>
    <row r="14" spans="1:34" ht="11.25" customHeight="1" x14ac:dyDescent="0.25">
      <c r="A14" s="153"/>
      <c r="B14" s="154"/>
      <c r="C14" s="155"/>
      <c r="D14" s="156"/>
      <c r="E14" s="153"/>
      <c r="F14" s="156"/>
      <c r="G14" s="153"/>
      <c r="H14" s="153"/>
      <c r="I14" s="155"/>
      <c r="J14" s="153"/>
      <c r="K14" s="557"/>
      <c r="L14" s="558"/>
      <c r="M14" s="557"/>
      <c r="N14" s="557"/>
      <c r="O14" s="559"/>
      <c r="P14" s="557"/>
      <c r="Q14" s="557"/>
      <c r="R14" s="558"/>
      <c r="S14" s="558"/>
      <c r="T14" s="558"/>
      <c r="U14" s="557"/>
      <c r="V14" s="557"/>
      <c r="W14" s="153"/>
      <c r="X14" s="153"/>
      <c r="Y14" s="153"/>
      <c r="Z14" s="153"/>
      <c r="AA14" s="153"/>
    </row>
    <row r="15" spans="1:34" ht="11.25" customHeight="1" x14ac:dyDescent="0.25">
      <c r="A15" s="153"/>
      <c r="B15" s="154"/>
      <c r="C15" s="155"/>
      <c r="D15" s="156"/>
      <c r="E15" s="153"/>
      <c r="F15" s="156"/>
      <c r="G15" s="153"/>
      <c r="H15" s="153"/>
      <c r="I15" s="155"/>
      <c r="J15" s="153"/>
      <c r="K15" s="557"/>
      <c r="L15" s="558"/>
      <c r="M15" s="557"/>
      <c r="N15" s="557"/>
      <c r="O15" s="559"/>
      <c r="P15" s="557"/>
      <c r="Q15" s="557"/>
      <c r="R15" s="558"/>
      <c r="S15" s="558"/>
      <c r="T15" s="558"/>
      <c r="U15" s="557"/>
      <c r="V15" s="557"/>
      <c r="W15" s="153"/>
      <c r="X15" s="153"/>
      <c r="Y15" s="153"/>
      <c r="Z15" s="153"/>
      <c r="AA15" s="153"/>
    </row>
    <row r="16" spans="1:34" ht="11.25" customHeight="1" x14ac:dyDescent="0.25">
      <c r="A16" s="153"/>
      <c r="B16" s="154"/>
      <c r="C16" s="155"/>
      <c r="D16" s="156"/>
      <c r="E16" s="153"/>
      <c r="F16" s="156"/>
      <c r="G16" s="153"/>
      <c r="H16" s="153"/>
      <c r="I16" s="155"/>
      <c r="J16" s="153"/>
      <c r="K16" s="557"/>
      <c r="L16" s="558"/>
      <c r="M16" s="557"/>
      <c r="N16" s="557"/>
      <c r="O16" s="558"/>
      <c r="P16" s="557"/>
      <c r="Q16" s="557"/>
      <c r="R16" s="558"/>
      <c r="S16" s="558"/>
      <c r="T16" s="558"/>
      <c r="U16" s="557"/>
      <c r="V16" s="557"/>
      <c r="W16" s="153"/>
      <c r="X16" s="153"/>
      <c r="Y16" s="153"/>
      <c r="Z16" s="153"/>
      <c r="AA16" s="153"/>
    </row>
    <row r="17" spans="1:27" ht="11.25" customHeight="1" x14ac:dyDescent="0.25">
      <c r="A17" s="153"/>
      <c r="B17" s="154"/>
      <c r="C17" s="155"/>
      <c r="D17" s="156"/>
      <c r="E17" s="153"/>
      <c r="F17" s="156"/>
      <c r="G17" s="153"/>
      <c r="H17" s="153"/>
      <c r="I17" s="155"/>
      <c r="J17" s="153"/>
      <c r="K17" s="557"/>
      <c r="L17" s="558"/>
      <c r="M17" s="557"/>
      <c r="N17" s="557"/>
      <c r="O17" s="558"/>
      <c r="P17" s="557"/>
      <c r="Q17" s="557"/>
      <c r="R17" s="558"/>
      <c r="S17" s="558"/>
      <c r="T17" s="558"/>
      <c r="U17" s="557"/>
      <c r="V17" s="557"/>
      <c r="W17" s="153"/>
      <c r="X17" s="153"/>
      <c r="Y17" s="153"/>
      <c r="Z17" s="153"/>
      <c r="AA17" s="153"/>
    </row>
    <row r="18" spans="1:27" ht="11.25" customHeight="1" x14ac:dyDescent="0.25">
      <c r="A18" s="153"/>
      <c r="B18" s="154"/>
      <c r="C18" s="155"/>
      <c r="D18" s="156"/>
      <c r="E18" s="153"/>
      <c r="F18" s="156"/>
      <c r="G18" s="153"/>
      <c r="H18" s="153"/>
      <c r="I18" s="155"/>
      <c r="J18" s="153"/>
      <c r="K18" s="557"/>
      <c r="L18" s="558"/>
      <c r="M18" s="557"/>
      <c r="N18" s="557"/>
      <c r="O18" s="558"/>
      <c r="P18" s="557"/>
      <c r="Q18" s="557"/>
      <c r="R18" s="558"/>
      <c r="S18" s="558"/>
      <c r="T18" s="558"/>
      <c r="U18" s="557"/>
      <c r="V18" s="557"/>
      <c r="W18" s="153"/>
      <c r="X18" s="153"/>
      <c r="Y18" s="153"/>
      <c r="Z18" s="153"/>
      <c r="AA18" s="153"/>
    </row>
    <row r="19" spans="1:27" ht="11.25" customHeight="1" x14ac:dyDescent="0.25">
      <c r="A19" s="153"/>
      <c r="B19" s="154"/>
      <c r="C19" s="155"/>
      <c r="D19" s="156"/>
      <c r="E19" s="153"/>
      <c r="F19" s="156"/>
      <c r="G19" s="153"/>
      <c r="H19" s="153"/>
      <c r="I19" s="155"/>
      <c r="J19" s="153"/>
      <c r="K19" s="557"/>
      <c r="L19" s="558"/>
      <c r="M19" s="557"/>
      <c r="N19" s="557"/>
      <c r="O19" s="558"/>
      <c r="P19" s="557"/>
      <c r="Q19" s="557"/>
      <c r="R19" s="558"/>
      <c r="S19" s="557"/>
      <c r="T19" s="557"/>
      <c r="U19" s="557"/>
      <c r="V19" s="557"/>
      <c r="W19" s="153"/>
      <c r="X19" s="153"/>
      <c r="Y19" s="153"/>
      <c r="Z19" s="153"/>
      <c r="AA19" s="153"/>
    </row>
    <row r="20" spans="1:27" ht="11.25" customHeight="1" x14ac:dyDescent="0.25">
      <c r="A20" s="153"/>
      <c r="B20" s="154"/>
      <c r="C20" s="155"/>
      <c r="D20" s="156"/>
      <c r="E20" s="153"/>
      <c r="F20" s="156"/>
      <c r="G20" s="153"/>
      <c r="H20" s="153"/>
      <c r="I20" s="155"/>
      <c r="J20" s="153"/>
      <c r="K20" s="557"/>
      <c r="L20" s="558"/>
      <c r="M20" s="557"/>
      <c r="N20" s="557"/>
      <c r="O20" s="558"/>
      <c r="P20" s="557"/>
      <c r="Q20" s="557"/>
      <c r="R20" s="558"/>
      <c r="S20" s="557"/>
      <c r="T20" s="557"/>
      <c r="U20" s="557"/>
      <c r="V20" s="557"/>
      <c r="W20" s="153"/>
      <c r="X20" s="153"/>
      <c r="Y20" s="153"/>
      <c r="Z20" s="153"/>
      <c r="AA20" s="153"/>
    </row>
    <row r="21" spans="1:27" ht="11.25" customHeight="1" x14ac:dyDescent="0.25">
      <c r="A21" s="153"/>
      <c r="B21" s="154"/>
      <c r="C21" s="155"/>
      <c r="D21" s="156"/>
      <c r="E21" s="153"/>
      <c r="F21" s="156"/>
      <c r="G21" s="153"/>
      <c r="H21" s="153"/>
      <c r="I21" s="155"/>
      <c r="J21" s="153"/>
      <c r="K21" s="557"/>
      <c r="L21" s="558"/>
      <c r="M21" s="557"/>
      <c r="N21" s="557"/>
      <c r="O21" s="558"/>
      <c r="P21" s="557"/>
      <c r="Q21" s="557"/>
      <c r="R21" s="558"/>
      <c r="S21" s="557"/>
      <c r="T21" s="557"/>
      <c r="U21" s="557"/>
      <c r="V21" s="557"/>
      <c r="W21" s="153"/>
      <c r="X21" s="153"/>
      <c r="Y21" s="153"/>
      <c r="Z21" s="153"/>
      <c r="AA21" s="153"/>
    </row>
    <row r="22" spans="1:27" ht="11.25" customHeight="1" x14ac:dyDescent="0.25">
      <c r="A22" s="153"/>
      <c r="B22" s="154"/>
      <c r="C22" s="155"/>
      <c r="D22" s="156"/>
      <c r="E22" s="153"/>
      <c r="F22" s="156"/>
      <c r="G22" s="153"/>
      <c r="H22" s="153"/>
      <c r="I22" s="155"/>
      <c r="J22" s="153"/>
      <c r="K22" s="557"/>
      <c r="L22" s="558"/>
      <c r="M22" s="557"/>
      <c r="N22" s="557"/>
      <c r="O22" s="558"/>
      <c r="P22" s="557"/>
      <c r="Q22" s="557"/>
      <c r="R22" s="558"/>
      <c r="S22" s="557"/>
      <c r="T22" s="557"/>
      <c r="U22" s="557"/>
      <c r="V22" s="557"/>
      <c r="W22" s="153"/>
      <c r="X22" s="153"/>
      <c r="Y22" s="153"/>
      <c r="Z22" s="153"/>
      <c r="AA22" s="153"/>
    </row>
    <row r="23" spans="1:27" ht="11.25" customHeight="1" x14ac:dyDescent="0.25">
      <c r="A23" s="153"/>
      <c r="B23" s="154"/>
      <c r="C23" s="155"/>
      <c r="D23" s="156"/>
      <c r="E23" s="153"/>
      <c r="F23" s="156"/>
      <c r="G23" s="153"/>
      <c r="H23" s="153"/>
      <c r="I23" s="155"/>
      <c r="J23" s="153"/>
      <c r="K23" s="557"/>
      <c r="L23" s="558"/>
      <c r="M23" s="557"/>
      <c r="N23" s="557"/>
      <c r="O23" s="558"/>
      <c r="P23" s="557"/>
      <c r="Q23" s="557"/>
      <c r="R23" s="558"/>
      <c r="S23" s="557"/>
      <c r="T23" s="557"/>
      <c r="U23" s="557"/>
      <c r="V23" s="557"/>
      <c r="W23" s="153"/>
      <c r="X23" s="153"/>
      <c r="Y23" s="153"/>
      <c r="Z23" s="153"/>
      <c r="AA23" s="153"/>
    </row>
    <row r="24" spans="1:27" ht="11.25" customHeight="1" x14ac:dyDescent="0.25">
      <c r="A24" s="153"/>
      <c r="B24" s="154"/>
      <c r="C24" s="155"/>
      <c r="D24" s="156"/>
      <c r="E24" s="153"/>
      <c r="F24" s="156"/>
      <c r="G24" s="153"/>
      <c r="H24" s="153"/>
      <c r="I24" s="155"/>
      <c r="J24" s="153"/>
      <c r="K24" s="557"/>
      <c r="L24" s="558"/>
      <c r="M24" s="557"/>
      <c r="N24" s="557"/>
      <c r="O24" s="558"/>
      <c r="P24" s="557"/>
      <c r="Q24" s="557"/>
      <c r="R24" s="558"/>
      <c r="S24" s="557"/>
      <c r="T24" s="557"/>
      <c r="U24" s="557"/>
      <c r="V24" s="557"/>
      <c r="W24" s="153"/>
      <c r="X24" s="153"/>
      <c r="Y24" s="153"/>
      <c r="Z24" s="153"/>
      <c r="AA24" s="153"/>
    </row>
    <row r="25" spans="1:27" ht="11.25" customHeight="1" x14ac:dyDescent="0.25">
      <c r="A25" s="153"/>
      <c r="B25" s="154"/>
      <c r="C25" s="155"/>
      <c r="D25" s="156"/>
      <c r="E25" s="153"/>
      <c r="F25" s="156"/>
      <c r="G25" s="153"/>
      <c r="H25" s="153"/>
      <c r="I25" s="155"/>
      <c r="J25" s="153"/>
      <c r="K25" s="557"/>
      <c r="L25" s="557"/>
      <c r="M25" s="557"/>
      <c r="N25" s="557"/>
      <c r="O25" s="558"/>
      <c r="P25" s="557"/>
      <c r="Q25" s="557"/>
      <c r="R25" s="558"/>
      <c r="S25" s="557"/>
      <c r="T25" s="557"/>
      <c r="U25" s="557"/>
      <c r="V25" s="557"/>
      <c r="W25" s="153"/>
      <c r="X25" s="153"/>
      <c r="Y25" s="153"/>
      <c r="Z25" s="153"/>
      <c r="AA25" s="153"/>
    </row>
    <row r="26" spans="1:27" ht="11.25" customHeight="1" x14ac:dyDescent="0.25">
      <c r="A26" s="153"/>
      <c r="B26" s="154"/>
      <c r="C26" s="155"/>
      <c r="D26" s="156"/>
      <c r="E26" s="153"/>
      <c r="F26" s="156"/>
      <c r="G26" s="153"/>
      <c r="H26" s="153"/>
      <c r="I26" s="155"/>
      <c r="J26" s="153"/>
      <c r="K26" s="557"/>
      <c r="L26" s="557"/>
      <c r="M26" s="557"/>
      <c r="N26" s="557"/>
      <c r="O26" s="558"/>
      <c r="P26" s="557"/>
      <c r="Q26" s="557"/>
      <c r="R26" s="557"/>
      <c r="S26" s="557"/>
      <c r="T26" s="557"/>
      <c r="U26" s="557"/>
      <c r="V26" s="557"/>
      <c r="W26" s="153"/>
      <c r="X26" s="153"/>
      <c r="Y26" s="153"/>
      <c r="Z26" s="153"/>
      <c r="AA26" s="153"/>
    </row>
    <row r="27" spans="1:27" ht="11.25" customHeight="1" x14ac:dyDescent="0.25">
      <c r="A27" s="153"/>
      <c r="B27" s="154"/>
      <c r="C27" s="155"/>
      <c r="D27" s="156"/>
      <c r="E27" s="153"/>
      <c r="F27" s="156"/>
      <c r="G27" s="153"/>
      <c r="H27" s="153"/>
      <c r="I27" s="155"/>
      <c r="J27" s="153"/>
      <c r="K27" s="557"/>
      <c r="L27" s="557"/>
      <c r="M27" s="557"/>
      <c r="N27" s="557"/>
      <c r="O27" s="558"/>
      <c r="P27" s="557"/>
      <c r="Q27" s="557"/>
      <c r="R27" s="557"/>
      <c r="S27" s="557"/>
      <c r="T27" s="557"/>
      <c r="U27" s="557"/>
      <c r="V27" s="557"/>
      <c r="W27" s="153"/>
      <c r="X27" s="153"/>
      <c r="Y27" s="153"/>
      <c r="Z27" s="153"/>
      <c r="AA27" s="153"/>
    </row>
    <row r="28" spans="1:27" ht="11.25" customHeight="1" x14ac:dyDescent="0.25">
      <c r="A28" s="153"/>
      <c r="B28" s="154"/>
      <c r="C28" s="155"/>
      <c r="D28" s="156"/>
      <c r="E28" s="153"/>
      <c r="F28" s="156"/>
      <c r="G28" s="153"/>
      <c r="H28" s="153"/>
      <c r="I28" s="155"/>
      <c r="J28" s="153"/>
      <c r="K28" s="557"/>
      <c r="L28" s="557"/>
      <c r="M28" s="557"/>
      <c r="N28" s="557"/>
      <c r="O28" s="557"/>
      <c r="P28" s="557"/>
      <c r="Q28" s="557"/>
      <c r="R28" s="557"/>
      <c r="S28" s="557"/>
      <c r="T28" s="557"/>
      <c r="U28" s="557"/>
      <c r="V28" s="557"/>
      <c r="W28" s="153"/>
      <c r="X28" s="153"/>
      <c r="Y28" s="153"/>
      <c r="Z28" s="153"/>
      <c r="AA28" s="153"/>
    </row>
    <row r="29" spans="1:27" ht="11.25" customHeight="1" x14ac:dyDescent="0.25">
      <c r="A29" s="153"/>
      <c r="B29" s="154"/>
      <c r="C29" s="155"/>
      <c r="D29" s="156"/>
      <c r="E29" s="153"/>
      <c r="F29" s="156"/>
      <c r="G29" s="153"/>
      <c r="H29" s="153"/>
      <c r="I29" s="155"/>
      <c r="J29" s="153"/>
      <c r="K29" s="557"/>
      <c r="L29" s="557"/>
      <c r="M29" s="557"/>
      <c r="N29" s="557"/>
      <c r="O29" s="557"/>
      <c r="P29" s="557"/>
      <c r="Q29" s="557"/>
      <c r="R29" s="557"/>
      <c r="S29" s="557"/>
      <c r="T29" s="557"/>
      <c r="U29" s="557"/>
      <c r="V29" s="557"/>
      <c r="W29" s="153"/>
      <c r="X29" s="153"/>
      <c r="Y29" s="153"/>
      <c r="Z29" s="153"/>
      <c r="AA29" s="153"/>
    </row>
    <row r="30" spans="1:27" ht="11.25" customHeight="1" x14ac:dyDescent="0.25">
      <c r="A30" s="153"/>
      <c r="B30" s="154"/>
      <c r="C30" s="155"/>
      <c r="D30" s="156"/>
      <c r="E30" s="153"/>
      <c r="F30" s="156"/>
      <c r="G30" s="153"/>
      <c r="H30" s="153"/>
      <c r="I30" s="155"/>
      <c r="J30" s="153"/>
      <c r="K30" s="557"/>
      <c r="L30" s="557"/>
      <c r="M30" s="557"/>
      <c r="N30" s="557"/>
      <c r="O30" s="557"/>
      <c r="P30" s="557"/>
      <c r="Q30" s="557"/>
      <c r="R30" s="557"/>
      <c r="S30" s="557"/>
      <c r="T30" s="557"/>
      <c r="U30" s="557"/>
      <c r="V30" s="557"/>
      <c r="W30" s="153"/>
      <c r="X30" s="153"/>
      <c r="Y30" s="153"/>
      <c r="Z30" s="153"/>
      <c r="AA30" s="153"/>
    </row>
    <row r="31" spans="1:27" ht="11.25" customHeight="1" x14ac:dyDescent="0.25">
      <c r="A31" s="153"/>
      <c r="B31" s="154"/>
      <c r="C31" s="155"/>
      <c r="D31" s="156"/>
      <c r="E31" s="153"/>
      <c r="F31" s="156"/>
      <c r="G31" s="153"/>
      <c r="H31" s="153"/>
      <c r="I31" s="155"/>
      <c r="J31" s="153"/>
      <c r="K31" s="557"/>
      <c r="L31" s="557"/>
      <c r="M31" s="557"/>
      <c r="N31" s="557"/>
      <c r="O31" s="557"/>
      <c r="P31" s="557"/>
      <c r="Q31" s="557"/>
      <c r="R31" s="557"/>
      <c r="S31" s="557"/>
      <c r="T31" s="557"/>
      <c r="U31" s="557"/>
      <c r="V31" s="557"/>
      <c r="W31" s="153"/>
      <c r="X31" s="153"/>
      <c r="Y31" s="153"/>
      <c r="Z31" s="153"/>
      <c r="AA31" s="153"/>
    </row>
    <row r="32" spans="1:27" ht="11.25" customHeight="1" x14ac:dyDescent="0.25">
      <c r="A32" s="153"/>
      <c r="B32" s="154"/>
      <c r="C32" s="155"/>
      <c r="D32" s="156"/>
      <c r="E32" s="153"/>
      <c r="F32" s="156"/>
      <c r="G32" s="153"/>
      <c r="H32" s="153"/>
      <c r="I32" s="155"/>
      <c r="J32" s="153"/>
      <c r="K32" s="557"/>
      <c r="L32" s="557"/>
      <c r="M32" s="557"/>
      <c r="N32" s="557"/>
      <c r="O32" s="557"/>
      <c r="P32" s="557"/>
      <c r="Q32" s="557"/>
      <c r="R32" s="557"/>
      <c r="S32" s="557"/>
      <c r="T32" s="557"/>
      <c r="U32" s="557"/>
      <c r="V32" s="557"/>
      <c r="W32" s="153"/>
      <c r="X32" s="153"/>
      <c r="Y32" s="153"/>
      <c r="Z32" s="153"/>
      <c r="AA32" s="153"/>
    </row>
    <row r="33" spans="1:27" ht="11.25" customHeight="1" x14ac:dyDescent="0.25">
      <c r="A33" s="153"/>
      <c r="B33" s="154"/>
      <c r="C33" s="155"/>
      <c r="D33" s="156"/>
      <c r="E33" s="153"/>
      <c r="F33" s="156"/>
      <c r="G33" s="153"/>
      <c r="H33" s="153"/>
      <c r="I33" s="155"/>
      <c r="J33" s="153"/>
      <c r="K33" s="557"/>
      <c r="L33" s="557"/>
      <c r="M33" s="557"/>
      <c r="N33" s="557"/>
      <c r="O33" s="557"/>
      <c r="P33" s="557"/>
      <c r="Q33" s="557"/>
      <c r="R33" s="557"/>
      <c r="S33" s="557"/>
      <c r="T33" s="557"/>
      <c r="U33" s="557"/>
      <c r="V33" s="557"/>
      <c r="W33" s="153"/>
      <c r="X33" s="153"/>
      <c r="Y33" s="153"/>
      <c r="Z33" s="153"/>
      <c r="AA33" s="153"/>
    </row>
    <row r="34" spans="1:27" ht="11.25" customHeight="1" x14ac:dyDescent="0.25">
      <c r="A34" s="153"/>
      <c r="B34" s="154"/>
      <c r="C34" s="155"/>
      <c r="D34" s="156"/>
      <c r="E34" s="153"/>
      <c r="F34" s="156"/>
      <c r="G34" s="153"/>
      <c r="H34" s="153"/>
      <c r="I34" s="155"/>
      <c r="J34" s="153"/>
      <c r="K34" s="557"/>
      <c r="L34" s="557"/>
      <c r="M34" s="557"/>
      <c r="N34" s="557"/>
      <c r="O34" s="557"/>
      <c r="P34" s="557"/>
      <c r="Q34" s="557"/>
      <c r="R34" s="557"/>
      <c r="S34" s="557"/>
      <c r="T34" s="557"/>
      <c r="U34" s="557"/>
      <c r="V34" s="557"/>
      <c r="W34" s="153"/>
      <c r="X34" s="153"/>
      <c r="Y34" s="153"/>
      <c r="Z34" s="153"/>
      <c r="AA34" s="153"/>
    </row>
    <row r="35" spans="1:27" ht="11.25" customHeight="1" x14ac:dyDescent="0.25">
      <c r="A35" s="153"/>
      <c r="B35" s="154"/>
      <c r="C35" s="155"/>
      <c r="D35" s="156"/>
      <c r="E35" s="153"/>
      <c r="F35" s="156"/>
      <c r="G35" s="153"/>
      <c r="H35" s="153"/>
      <c r="I35" s="155"/>
      <c r="J35" s="153"/>
      <c r="K35" s="557"/>
      <c r="L35" s="557"/>
      <c r="M35" s="557"/>
      <c r="N35" s="557"/>
      <c r="O35" s="557"/>
      <c r="P35" s="557"/>
      <c r="Q35" s="557"/>
      <c r="R35" s="557"/>
      <c r="S35" s="557"/>
      <c r="T35" s="557"/>
      <c r="U35" s="557"/>
      <c r="V35" s="557"/>
      <c r="W35" s="153"/>
      <c r="X35" s="153"/>
      <c r="Y35" s="153"/>
      <c r="Z35" s="153"/>
      <c r="AA35" s="153"/>
    </row>
    <row r="36" spans="1:27" ht="11.25" customHeight="1" x14ac:dyDescent="0.25">
      <c r="A36" s="153"/>
      <c r="B36" s="154"/>
      <c r="C36" s="155"/>
      <c r="D36" s="156"/>
      <c r="E36" s="153"/>
      <c r="F36" s="156"/>
      <c r="G36" s="153"/>
      <c r="H36" s="153"/>
      <c r="I36" s="155"/>
      <c r="J36" s="153"/>
      <c r="K36" s="557"/>
      <c r="L36" s="557"/>
      <c r="M36" s="557"/>
      <c r="N36" s="557"/>
      <c r="O36" s="557"/>
      <c r="P36" s="557"/>
      <c r="Q36" s="557"/>
      <c r="R36" s="557"/>
      <c r="S36" s="557"/>
      <c r="T36" s="557"/>
      <c r="U36" s="557"/>
      <c r="V36" s="557"/>
      <c r="W36" s="153"/>
      <c r="X36" s="153"/>
      <c r="Y36" s="153"/>
      <c r="Z36" s="153"/>
      <c r="AA36" s="153"/>
    </row>
    <row r="37" spans="1:27" ht="11.25" customHeight="1" x14ac:dyDescent="0.25">
      <c r="A37" s="153"/>
      <c r="B37" s="154"/>
      <c r="C37" s="155"/>
      <c r="D37" s="156"/>
      <c r="E37" s="153"/>
      <c r="F37" s="156"/>
      <c r="G37" s="153"/>
      <c r="H37" s="153"/>
      <c r="I37" s="155"/>
      <c r="J37" s="153"/>
      <c r="K37" s="557"/>
      <c r="L37" s="557"/>
      <c r="M37" s="557"/>
      <c r="N37" s="557"/>
      <c r="O37" s="557"/>
      <c r="P37" s="557"/>
      <c r="Q37" s="557"/>
      <c r="R37" s="557"/>
      <c r="S37" s="557"/>
      <c r="T37" s="557"/>
      <c r="U37" s="557"/>
      <c r="V37" s="557"/>
      <c r="W37" s="153"/>
      <c r="X37" s="153"/>
      <c r="Y37" s="153"/>
      <c r="Z37" s="153"/>
      <c r="AA37" s="153"/>
    </row>
    <row r="38" spans="1:27" ht="11.25" customHeight="1" x14ac:dyDescent="0.25">
      <c r="A38" s="153"/>
      <c r="B38" s="154"/>
      <c r="C38" s="155"/>
      <c r="D38" s="156"/>
      <c r="E38" s="153"/>
      <c r="F38" s="156"/>
      <c r="G38" s="153"/>
      <c r="H38" s="153"/>
      <c r="I38" s="155"/>
      <c r="J38" s="153"/>
      <c r="K38" s="557"/>
      <c r="L38" s="557"/>
      <c r="M38" s="557"/>
      <c r="N38" s="557"/>
      <c r="O38" s="557"/>
      <c r="P38" s="557"/>
      <c r="Q38" s="557"/>
      <c r="R38" s="557"/>
      <c r="S38" s="557"/>
      <c r="T38" s="557"/>
      <c r="U38" s="557"/>
      <c r="V38" s="557"/>
      <c r="W38" s="153"/>
      <c r="X38" s="153"/>
      <c r="Y38" s="153"/>
      <c r="Z38" s="153"/>
      <c r="AA38" s="153"/>
    </row>
    <row r="39" spans="1:27" ht="11.25" customHeight="1" x14ac:dyDescent="0.25">
      <c r="A39" s="153"/>
      <c r="B39" s="154"/>
      <c r="C39" s="155"/>
      <c r="D39" s="156"/>
      <c r="E39" s="153"/>
      <c r="F39" s="156"/>
      <c r="G39" s="153"/>
      <c r="H39" s="153"/>
      <c r="I39" s="155"/>
      <c r="J39" s="153"/>
      <c r="K39" s="557"/>
      <c r="L39" s="557"/>
      <c r="M39" s="557"/>
      <c r="N39" s="557"/>
      <c r="O39" s="557"/>
      <c r="P39" s="557"/>
      <c r="Q39" s="557"/>
      <c r="R39" s="557"/>
      <c r="S39" s="557"/>
      <c r="T39" s="557"/>
      <c r="U39" s="557"/>
      <c r="V39" s="557"/>
      <c r="W39" s="153"/>
      <c r="X39" s="153"/>
      <c r="Y39" s="153"/>
      <c r="Z39" s="153"/>
      <c r="AA39" s="153"/>
    </row>
    <row r="40" spans="1:27" ht="11.25" customHeight="1" x14ac:dyDescent="0.25">
      <c r="A40" s="153"/>
      <c r="B40" s="154"/>
      <c r="C40" s="155"/>
      <c r="D40" s="156"/>
      <c r="E40" s="153"/>
      <c r="F40" s="156"/>
      <c r="G40" s="153"/>
      <c r="H40" s="153"/>
      <c r="I40" s="155"/>
      <c r="J40" s="153"/>
      <c r="K40" s="557"/>
      <c r="L40" s="557"/>
      <c r="M40" s="557"/>
      <c r="N40" s="557"/>
      <c r="O40" s="557"/>
      <c r="P40" s="557"/>
      <c r="Q40" s="557"/>
      <c r="R40" s="557"/>
      <c r="S40" s="557"/>
      <c r="T40" s="557"/>
      <c r="U40" s="557"/>
      <c r="V40" s="557"/>
      <c r="W40" s="153"/>
      <c r="X40" s="153"/>
      <c r="Y40" s="153"/>
      <c r="Z40" s="153"/>
      <c r="AA40" s="153"/>
    </row>
    <row r="41" spans="1:27" ht="11.25" customHeight="1" x14ac:dyDescent="0.25">
      <c r="A41" s="153"/>
      <c r="B41" s="154"/>
      <c r="C41" s="155"/>
      <c r="D41" s="156"/>
      <c r="E41" s="153"/>
      <c r="F41" s="156"/>
      <c r="G41" s="153"/>
      <c r="H41" s="153"/>
      <c r="I41" s="155"/>
      <c r="J41" s="153"/>
      <c r="K41" s="557"/>
      <c r="L41" s="557"/>
      <c r="M41" s="557"/>
      <c r="N41" s="557"/>
      <c r="O41" s="557"/>
      <c r="P41" s="557"/>
      <c r="Q41" s="557"/>
      <c r="R41" s="557"/>
      <c r="S41" s="557"/>
      <c r="T41" s="557"/>
      <c r="U41" s="557"/>
      <c r="V41" s="557"/>
      <c r="W41" s="153"/>
      <c r="X41" s="153"/>
      <c r="Y41" s="153"/>
      <c r="Z41" s="153"/>
      <c r="AA41" s="153"/>
    </row>
    <row r="42" spans="1:27" ht="11.25" customHeight="1" x14ac:dyDescent="0.25">
      <c r="A42" s="153"/>
      <c r="B42" s="154"/>
      <c r="C42" s="155"/>
      <c r="D42" s="156"/>
      <c r="E42" s="153"/>
      <c r="F42" s="156"/>
      <c r="G42" s="153"/>
      <c r="H42" s="153"/>
      <c r="I42" s="155"/>
      <c r="J42" s="153"/>
      <c r="K42" s="557"/>
      <c r="L42" s="557"/>
      <c r="M42" s="557"/>
      <c r="N42" s="557"/>
      <c r="O42" s="557"/>
      <c r="P42" s="557"/>
      <c r="Q42" s="557"/>
      <c r="R42" s="557"/>
      <c r="S42" s="557"/>
      <c r="T42" s="557"/>
      <c r="U42" s="557"/>
      <c r="V42" s="557"/>
      <c r="W42" s="153"/>
      <c r="X42" s="153"/>
      <c r="Y42" s="153"/>
      <c r="Z42" s="153"/>
      <c r="AA42" s="153"/>
    </row>
    <row r="43" spans="1:27" ht="11.25" customHeight="1" x14ac:dyDescent="0.25">
      <c r="A43" s="153"/>
      <c r="B43" s="154"/>
      <c r="C43" s="155"/>
      <c r="D43" s="156"/>
      <c r="E43" s="153"/>
      <c r="F43" s="156"/>
      <c r="G43" s="153"/>
      <c r="H43" s="153"/>
      <c r="I43" s="155"/>
      <c r="J43" s="153"/>
      <c r="K43" s="557"/>
      <c r="L43" s="557"/>
      <c r="M43" s="557"/>
      <c r="N43" s="557"/>
      <c r="O43" s="557"/>
      <c r="P43" s="557"/>
      <c r="Q43" s="557"/>
      <c r="R43" s="557"/>
      <c r="S43" s="557"/>
      <c r="T43" s="557"/>
      <c r="U43" s="557"/>
      <c r="V43" s="557"/>
      <c r="W43" s="153"/>
      <c r="X43" s="153"/>
      <c r="Y43" s="153"/>
      <c r="Z43" s="153"/>
      <c r="AA43" s="153"/>
    </row>
    <row r="44" spans="1:27" ht="11.25" customHeight="1" x14ac:dyDescent="0.25">
      <c r="A44" s="153"/>
      <c r="B44" s="154"/>
      <c r="C44" s="155"/>
      <c r="D44" s="156"/>
      <c r="E44" s="153"/>
      <c r="F44" s="156"/>
      <c r="G44" s="153"/>
      <c r="H44" s="153"/>
      <c r="I44" s="155"/>
      <c r="J44" s="153"/>
      <c r="K44" s="557"/>
      <c r="L44" s="557"/>
      <c r="M44" s="557"/>
      <c r="N44" s="557"/>
      <c r="O44" s="557"/>
      <c r="P44" s="557"/>
      <c r="Q44" s="557"/>
      <c r="R44" s="557"/>
      <c r="S44" s="557"/>
      <c r="T44" s="557"/>
      <c r="U44" s="557"/>
      <c r="V44" s="557"/>
      <c r="W44" s="153"/>
      <c r="X44" s="153"/>
      <c r="Y44" s="153"/>
      <c r="Z44" s="153"/>
      <c r="AA44" s="153"/>
    </row>
    <row r="45" spans="1:27" ht="11.25" customHeight="1" x14ac:dyDescent="0.25">
      <c r="A45" s="153"/>
      <c r="B45" s="154"/>
      <c r="C45" s="155"/>
      <c r="D45" s="156"/>
      <c r="E45" s="153"/>
      <c r="F45" s="156"/>
      <c r="G45" s="153"/>
      <c r="H45" s="153"/>
      <c r="I45" s="155"/>
      <c r="J45" s="153"/>
      <c r="K45" s="557"/>
      <c r="L45" s="557"/>
      <c r="M45" s="557"/>
      <c r="N45" s="557"/>
      <c r="O45" s="557"/>
      <c r="P45" s="557"/>
      <c r="Q45" s="557"/>
      <c r="R45" s="557"/>
      <c r="S45" s="557"/>
      <c r="T45" s="557"/>
      <c r="U45" s="557"/>
      <c r="V45" s="557"/>
      <c r="W45" s="153"/>
      <c r="X45" s="153"/>
      <c r="Y45" s="153"/>
      <c r="Z45" s="153"/>
      <c r="AA45" s="153"/>
    </row>
    <row r="46" spans="1:27" ht="11.25" customHeight="1" x14ac:dyDescent="0.25">
      <c r="A46" s="153"/>
      <c r="B46" s="154"/>
      <c r="C46" s="155"/>
      <c r="D46" s="156"/>
      <c r="E46" s="153"/>
      <c r="F46" s="156"/>
      <c r="G46" s="153"/>
      <c r="H46" s="153"/>
      <c r="I46" s="155"/>
      <c r="J46" s="153"/>
      <c r="K46" s="557"/>
      <c r="L46" s="557"/>
      <c r="M46" s="557"/>
      <c r="N46" s="557"/>
      <c r="O46" s="557"/>
      <c r="P46" s="557"/>
      <c r="Q46" s="557"/>
      <c r="R46" s="557"/>
      <c r="S46" s="557"/>
      <c r="T46" s="557"/>
      <c r="U46" s="557"/>
      <c r="V46" s="557"/>
      <c r="W46" s="153"/>
      <c r="X46" s="153"/>
      <c r="Y46" s="153"/>
      <c r="Z46" s="153"/>
      <c r="AA46" s="153"/>
    </row>
    <row r="47" spans="1:27" ht="11.25" customHeight="1" x14ac:dyDescent="0.25">
      <c r="A47" s="153"/>
      <c r="B47" s="154"/>
      <c r="C47" s="155"/>
      <c r="D47" s="156"/>
      <c r="E47" s="153"/>
      <c r="F47" s="156"/>
      <c r="G47" s="153"/>
      <c r="H47" s="153"/>
      <c r="I47" s="155"/>
      <c r="J47" s="153"/>
      <c r="K47" s="557"/>
      <c r="L47" s="557"/>
      <c r="M47" s="557"/>
      <c r="N47" s="557"/>
      <c r="O47" s="557"/>
      <c r="P47" s="557"/>
      <c r="Q47" s="557"/>
      <c r="R47" s="557"/>
      <c r="S47" s="557"/>
      <c r="T47" s="557"/>
      <c r="U47" s="557"/>
      <c r="V47" s="557"/>
      <c r="W47" s="153"/>
      <c r="X47" s="153"/>
      <c r="Y47" s="153"/>
      <c r="Z47" s="153"/>
      <c r="AA47" s="153"/>
    </row>
    <row r="48" spans="1:27" ht="11.25" customHeight="1" x14ac:dyDescent="0.25">
      <c r="A48" s="153"/>
      <c r="B48" s="154"/>
      <c r="C48" s="155"/>
      <c r="D48" s="156"/>
      <c r="E48" s="153"/>
      <c r="F48" s="156"/>
      <c r="G48" s="153"/>
      <c r="H48" s="153"/>
      <c r="I48" s="155"/>
      <c r="J48" s="153"/>
      <c r="K48" s="557"/>
      <c r="L48" s="557"/>
      <c r="M48" s="557"/>
      <c r="N48" s="557"/>
      <c r="O48" s="557"/>
      <c r="P48" s="557"/>
      <c r="Q48" s="557"/>
      <c r="R48" s="557"/>
      <c r="S48" s="557"/>
      <c r="T48" s="557"/>
      <c r="U48" s="557"/>
      <c r="V48" s="557"/>
      <c r="W48" s="153"/>
      <c r="X48" s="153"/>
      <c r="Y48" s="153"/>
      <c r="Z48" s="153"/>
      <c r="AA48" s="153"/>
    </row>
    <row r="49" spans="1:27" ht="11.25" customHeight="1" x14ac:dyDescent="0.25">
      <c r="A49" s="153"/>
      <c r="B49" s="154"/>
      <c r="C49" s="155"/>
      <c r="D49" s="156"/>
      <c r="E49" s="153"/>
      <c r="F49" s="156"/>
      <c r="G49" s="153"/>
      <c r="H49" s="153"/>
      <c r="I49" s="155"/>
      <c r="J49" s="153"/>
      <c r="K49" s="557"/>
      <c r="L49" s="557"/>
      <c r="M49" s="557"/>
      <c r="N49" s="557"/>
      <c r="O49" s="557"/>
      <c r="P49" s="557"/>
      <c r="Q49" s="557"/>
      <c r="R49" s="557"/>
      <c r="S49" s="557"/>
      <c r="T49" s="557"/>
      <c r="U49" s="557"/>
      <c r="V49" s="557"/>
      <c r="W49" s="153"/>
      <c r="X49" s="153"/>
      <c r="Y49" s="342"/>
      <c r="Z49" s="153"/>
      <c r="AA49" s="153"/>
    </row>
    <row r="50" spans="1:27" ht="11.25" customHeight="1" x14ac:dyDescent="0.25">
      <c r="A50" s="153"/>
      <c r="B50" s="154"/>
      <c r="C50" s="155"/>
      <c r="D50" s="156"/>
      <c r="E50" s="153"/>
      <c r="F50" s="156"/>
      <c r="G50" s="153"/>
      <c r="H50" s="153"/>
      <c r="I50" s="155"/>
      <c r="J50" s="153"/>
      <c r="K50" s="557"/>
      <c r="L50" s="557"/>
      <c r="M50" s="557"/>
      <c r="N50" s="557"/>
      <c r="O50" s="557"/>
      <c r="P50" s="557"/>
      <c r="Q50" s="557"/>
      <c r="R50" s="557"/>
      <c r="S50" s="557"/>
      <c r="T50" s="557"/>
      <c r="U50" s="557"/>
      <c r="V50" s="557"/>
      <c r="W50" s="153"/>
      <c r="X50" s="153"/>
      <c r="Y50" s="153"/>
      <c r="Z50" s="153"/>
      <c r="AA50" s="153"/>
    </row>
    <row r="51" spans="1:27" ht="11.25" customHeight="1" x14ac:dyDescent="0.25">
      <c r="A51" s="153"/>
      <c r="B51" s="154"/>
      <c r="C51" s="155"/>
      <c r="D51" s="156"/>
      <c r="E51" s="153"/>
      <c r="F51" s="156"/>
      <c r="G51" s="153"/>
      <c r="H51" s="153"/>
      <c r="I51" s="155"/>
      <c r="J51" s="153"/>
      <c r="K51" s="557"/>
      <c r="L51" s="557"/>
      <c r="M51" s="557"/>
      <c r="N51" s="557"/>
      <c r="O51" s="557"/>
      <c r="P51" s="557"/>
      <c r="Q51" s="557"/>
      <c r="R51" s="557"/>
      <c r="S51" s="557"/>
      <c r="T51" s="557"/>
      <c r="U51" s="557"/>
      <c r="V51" s="557"/>
      <c r="W51" s="153"/>
      <c r="X51" s="153"/>
      <c r="Y51" s="153"/>
      <c r="Z51" s="153"/>
      <c r="AA51" s="153"/>
    </row>
    <row r="52" spans="1:27" ht="11.25" customHeight="1" x14ac:dyDescent="0.25">
      <c r="A52" s="153"/>
      <c r="B52" s="154"/>
      <c r="C52" s="155"/>
      <c r="D52" s="156"/>
      <c r="E52" s="153"/>
      <c r="F52" s="156"/>
      <c r="G52" s="153"/>
      <c r="H52" s="153"/>
      <c r="I52" s="155"/>
      <c r="J52" s="153"/>
      <c r="K52" s="557"/>
      <c r="L52" s="557"/>
      <c r="M52" s="557"/>
      <c r="N52" s="557"/>
      <c r="O52" s="557"/>
      <c r="P52" s="557"/>
      <c r="Q52" s="557"/>
      <c r="R52" s="557"/>
      <c r="S52" s="557"/>
      <c r="T52" s="557"/>
      <c r="U52" s="557"/>
      <c r="V52" s="557"/>
      <c r="W52" s="153"/>
      <c r="X52" s="153"/>
      <c r="Y52" s="153"/>
      <c r="Z52" s="153"/>
      <c r="AA52" s="153"/>
    </row>
    <row r="53" spans="1:27" ht="11.25" customHeight="1" x14ac:dyDescent="0.25">
      <c r="A53" s="153"/>
      <c r="B53" s="154"/>
      <c r="C53" s="155"/>
      <c r="D53" s="156"/>
      <c r="E53" s="153"/>
      <c r="F53" s="156"/>
      <c r="G53" s="153"/>
      <c r="H53" s="153"/>
      <c r="I53" s="155"/>
      <c r="J53" s="153"/>
      <c r="K53" s="557"/>
      <c r="L53" s="557"/>
      <c r="M53" s="557"/>
      <c r="N53" s="557"/>
      <c r="O53" s="557"/>
      <c r="P53" s="557"/>
      <c r="Q53" s="557"/>
      <c r="R53" s="557"/>
      <c r="S53" s="557"/>
      <c r="T53" s="557"/>
      <c r="U53" s="557"/>
      <c r="V53" s="557"/>
      <c r="W53" s="153"/>
      <c r="X53" s="153"/>
      <c r="Y53" s="153"/>
      <c r="Z53" s="153"/>
      <c r="AA53" s="153"/>
    </row>
    <row r="54" spans="1:27" ht="11.25" customHeight="1" x14ac:dyDescent="0.25">
      <c r="A54" s="153"/>
      <c r="B54" s="154"/>
      <c r="C54" s="155"/>
      <c r="D54" s="156"/>
      <c r="E54" s="153"/>
      <c r="F54" s="156"/>
      <c r="G54" s="153"/>
      <c r="H54" s="153"/>
      <c r="I54" s="155"/>
      <c r="J54" s="153"/>
      <c r="K54" s="557"/>
      <c r="L54" s="557"/>
      <c r="M54" s="557"/>
      <c r="N54" s="557"/>
      <c r="O54" s="557"/>
      <c r="P54" s="557"/>
      <c r="Q54" s="557"/>
      <c r="R54" s="557"/>
      <c r="S54" s="557"/>
      <c r="T54" s="557"/>
      <c r="U54" s="557"/>
      <c r="V54" s="557"/>
      <c r="W54" s="153"/>
      <c r="X54" s="153"/>
      <c r="Y54" s="153"/>
      <c r="Z54" s="153"/>
      <c r="AA54" s="153"/>
    </row>
    <row r="55" spans="1:27" ht="11.25" customHeight="1" x14ac:dyDescent="0.25">
      <c r="A55" s="153"/>
      <c r="B55" s="154"/>
      <c r="C55" s="155"/>
      <c r="D55" s="156"/>
      <c r="E55" s="153"/>
      <c r="F55" s="156"/>
      <c r="G55" s="153"/>
      <c r="H55" s="153"/>
      <c r="I55" s="155"/>
      <c r="J55" s="153"/>
      <c r="K55" s="557"/>
      <c r="L55" s="557"/>
      <c r="M55" s="557"/>
      <c r="N55" s="557"/>
      <c r="O55" s="557"/>
      <c r="P55" s="557"/>
      <c r="Q55" s="557"/>
      <c r="R55" s="557"/>
      <c r="S55" s="557"/>
      <c r="T55" s="557"/>
      <c r="U55" s="557"/>
      <c r="V55" s="557"/>
      <c r="W55" s="153"/>
      <c r="X55" s="153"/>
      <c r="Y55" s="153"/>
      <c r="Z55" s="153"/>
      <c r="AA55" s="153"/>
    </row>
    <row r="56" spans="1:27" ht="11.25" customHeight="1" x14ac:dyDescent="0.25">
      <c r="A56" s="153"/>
      <c r="B56" s="154"/>
      <c r="C56" s="155"/>
      <c r="D56" s="156"/>
      <c r="E56" s="153"/>
      <c r="F56" s="156"/>
      <c r="G56" s="153"/>
      <c r="H56" s="153"/>
      <c r="I56" s="155"/>
      <c r="J56" s="153"/>
      <c r="K56" s="557"/>
      <c r="L56" s="557"/>
      <c r="M56" s="557"/>
      <c r="N56" s="557"/>
      <c r="O56" s="557"/>
      <c r="P56" s="557"/>
      <c r="Q56" s="557"/>
      <c r="R56" s="557"/>
      <c r="S56" s="557"/>
      <c r="T56" s="557"/>
      <c r="U56" s="557"/>
      <c r="V56" s="557"/>
      <c r="W56" s="153"/>
      <c r="X56" s="153"/>
      <c r="Y56" s="153"/>
      <c r="Z56" s="153"/>
      <c r="AA56" s="153"/>
    </row>
    <row r="57" spans="1:27" ht="11.25" customHeight="1" x14ac:dyDescent="0.25">
      <c r="A57" s="153"/>
      <c r="B57" s="154"/>
      <c r="C57" s="155"/>
      <c r="D57" s="156"/>
      <c r="E57" s="153"/>
      <c r="F57" s="156"/>
      <c r="G57" s="153"/>
      <c r="H57" s="153"/>
      <c r="I57" s="155"/>
      <c r="J57" s="153"/>
      <c r="K57" s="557"/>
      <c r="L57" s="557"/>
      <c r="M57" s="557"/>
      <c r="N57" s="557"/>
      <c r="O57" s="557"/>
      <c r="P57" s="557"/>
      <c r="Q57" s="557"/>
      <c r="R57" s="557"/>
      <c r="S57" s="557"/>
      <c r="T57" s="557"/>
      <c r="U57" s="557"/>
      <c r="V57" s="557"/>
      <c r="W57" s="153"/>
      <c r="X57" s="153"/>
      <c r="Y57" s="153"/>
      <c r="Z57" s="153"/>
      <c r="AA57" s="153"/>
    </row>
    <row r="58" spans="1:27" ht="11.25" customHeight="1" x14ac:dyDescent="0.25">
      <c r="A58" s="153"/>
      <c r="B58" s="154"/>
      <c r="C58" s="155"/>
      <c r="D58" s="156"/>
      <c r="E58" s="153"/>
      <c r="F58" s="156"/>
      <c r="G58" s="153"/>
      <c r="H58" s="153"/>
      <c r="I58" s="155"/>
      <c r="J58" s="153"/>
      <c r="K58" s="557"/>
      <c r="L58" s="557"/>
      <c r="M58" s="557"/>
      <c r="N58" s="557"/>
      <c r="O58" s="557"/>
      <c r="P58" s="557"/>
      <c r="Q58" s="557"/>
      <c r="R58" s="557"/>
      <c r="S58" s="557"/>
      <c r="T58" s="557"/>
      <c r="U58" s="557"/>
      <c r="V58" s="557"/>
      <c r="W58" s="153"/>
      <c r="X58" s="153"/>
      <c r="Y58" s="153"/>
      <c r="Z58" s="153"/>
      <c r="AA58" s="153"/>
    </row>
    <row r="59" spans="1:27" ht="11.25" customHeight="1" x14ac:dyDescent="0.25">
      <c r="A59" s="153"/>
      <c r="B59" s="154"/>
      <c r="C59" s="155"/>
      <c r="D59" s="156"/>
      <c r="E59" s="153"/>
      <c r="F59" s="156"/>
      <c r="G59" s="153"/>
      <c r="H59" s="153"/>
      <c r="I59" s="155"/>
      <c r="J59" s="153"/>
      <c r="K59" s="557"/>
      <c r="L59" s="557"/>
      <c r="M59" s="557"/>
      <c r="N59" s="557"/>
      <c r="O59" s="557"/>
      <c r="P59" s="557"/>
      <c r="Q59" s="557"/>
      <c r="R59" s="557"/>
      <c r="S59" s="557"/>
      <c r="T59" s="557"/>
      <c r="U59" s="557"/>
      <c r="V59" s="557"/>
      <c r="W59" s="153"/>
      <c r="X59" s="153"/>
      <c r="Y59" s="153"/>
      <c r="Z59" s="153"/>
      <c r="AA59" s="153"/>
    </row>
    <row r="60" spans="1:27" ht="11.25" customHeight="1" x14ac:dyDescent="0.25">
      <c r="A60" s="153"/>
      <c r="B60" s="154"/>
      <c r="C60" s="155"/>
      <c r="D60" s="156"/>
      <c r="E60" s="153"/>
      <c r="F60" s="156"/>
      <c r="G60" s="153"/>
      <c r="H60" s="153"/>
      <c r="I60" s="155"/>
      <c r="J60" s="153"/>
      <c r="K60" s="557"/>
      <c r="L60" s="557"/>
      <c r="M60" s="557"/>
      <c r="N60" s="557"/>
      <c r="O60" s="557"/>
      <c r="P60" s="557"/>
      <c r="Q60" s="557"/>
      <c r="R60" s="557"/>
      <c r="S60" s="557"/>
      <c r="T60" s="557"/>
      <c r="U60" s="557"/>
      <c r="V60" s="557"/>
      <c r="W60" s="153"/>
      <c r="X60" s="153"/>
      <c r="Y60" s="153"/>
      <c r="Z60" s="153"/>
      <c r="AA60" s="153"/>
    </row>
    <row r="61" spans="1:27" ht="11.25" customHeight="1" x14ac:dyDescent="0.25">
      <c r="A61" s="153"/>
      <c r="B61" s="154"/>
      <c r="C61" s="155"/>
      <c r="D61" s="156"/>
      <c r="E61" s="153"/>
      <c r="F61" s="156"/>
      <c r="G61" s="153"/>
      <c r="H61" s="153"/>
      <c r="I61" s="155"/>
      <c r="J61" s="153"/>
      <c r="K61" s="557"/>
      <c r="L61" s="557"/>
      <c r="M61" s="557"/>
      <c r="N61" s="557"/>
      <c r="O61" s="557"/>
      <c r="P61" s="557"/>
      <c r="Q61" s="557"/>
      <c r="R61" s="557"/>
      <c r="S61" s="557"/>
      <c r="T61" s="557"/>
      <c r="U61" s="557"/>
      <c r="V61" s="557"/>
      <c r="W61" s="153"/>
      <c r="X61" s="153"/>
      <c r="Y61" s="153"/>
      <c r="Z61" s="153"/>
      <c r="AA61" s="153"/>
    </row>
    <row r="62" spans="1:27" ht="11.25" customHeight="1" x14ac:dyDescent="0.25">
      <c r="A62" s="153"/>
      <c r="B62" s="154"/>
      <c r="C62" s="155"/>
      <c r="D62" s="156"/>
      <c r="E62" s="153"/>
      <c r="F62" s="156"/>
      <c r="G62" s="153"/>
      <c r="H62" s="153"/>
      <c r="I62" s="155"/>
      <c r="J62" s="153"/>
      <c r="K62" s="557"/>
      <c r="L62" s="557"/>
      <c r="M62" s="557"/>
      <c r="N62" s="557"/>
      <c r="O62" s="557"/>
      <c r="P62" s="557"/>
      <c r="Q62" s="557"/>
      <c r="R62" s="557"/>
      <c r="S62" s="557"/>
      <c r="T62" s="557"/>
      <c r="U62" s="557"/>
      <c r="V62" s="557"/>
      <c r="W62" s="153"/>
      <c r="X62" s="153"/>
      <c r="Y62" s="153"/>
      <c r="Z62" s="153"/>
      <c r="AA62" s="153"/>
    </row>
    <row r="63" spans="1:27" ht="11.25" customHeight="1" x14ac:dyDescent="0.25">
      <c r="A63" s="153"/>
      <c r="B63" s="154"/>
      <c r="C63" s="155"/>
      <c r="D63" s="156"/>
      <c r="E63" s="153"/>
      <c r="F63" s="156"/>
      <c r="G63" s="153"/>
      <c r="H63" s="153"/>
      <c r="I63" s="155"/>
      <c r="J63" s="153"/>
      <c r="K63" s="557"/>
      <c r="L63" s="557"/>
      <c r="M63" s="557"/>
      <c r="N63" s="557"/>
      <c r="O63" s="557"/>
      <c r="P63" s="557"/>
      <c r="Q63" s="557"/>
      <c r="R63" s="557"/>
      <c r="S63" s="557"/>
      <c r="T63" s="557"/>
      <c r="U63" s="557"/>
      <c r="V63" s="557"/>
      <c r="W63" s="153"/>
      <c r="X63" s="153"/>
      <c r="Y63" s="153"/>
      <c r="Z63" s="153"/>
      <c r="AA63" s="153"/>
    </row>
    <row r="64" spans="1:27" ht="11.25" customHeight="1" x14ac:dyDescent="0.25">
      <c r="A64" s="153"/>
      <c r="B64" s="154"/>
      <c r="C64" s="155"/>
      <c r="D64" s="156"/>
      <c r="E64" s="153"/>
      <c r="F64" s="156"/>
      <c r="G64" s="153"/>
      <c r="H64" s="153"/>
      <c r="I64" s="155"/>
      <c r="J64" s="153"/>
      <c r="K64" s="557"/>
      <c r="L64" s="557"/>
      <c r="M64" s="557"/>
      <c r="N64" s="557"/>
      <c r="O64" s="557"/>
      <c r="P64" s="557"/>
      <c r="Q64" s="557"/>
      <c r="R64" s="557"/>
      <c r="S64" s="557"/>
      <c r="T64" s="557"/>
      <c r="U64" s="557"/>
      <c r="V64" s="557"/>
      <c r="W64" s="153"/>
      <c r="X64" s="153"/>
      <c r="Y64" s="153"/>
      <c r="Z64" s="153"/>
      <c r="AA64" s="153"/>
    </row>
    <row r="65" spans="1:27" ht="11.25" customHeight="1" x14ac:dyDescent="0.25">
      <c r="A65" s="153"/>
      <c r="B65" s="154"/>
      <c r="C65" s="155"/>
      <c r="D65" s="156"/>
      <c r="E65" s="153"/>
      <c r="F65" s="156"/>
      <c r="G65" s="153"/>
      <c r="H65" s="153"/>
      <c r="I65" s="155"/>
      <c r="J65" s="153"/>
      <c r="K65" s="557"/>
      <c r="L65" s="557"/>
      <c r="M65" s="557"/>
      <c r="N65" s="557"/>
      <c r="O65" s="557"/>
      <c r="P65" s="557"/>
      <c r="Q65" s="557"/>
      <c r="R65" s="557"/>
      <c r="S65" s="557"/>
      <c r="T65" s="557"/>
      <c r="U65" s="557"/>
      <c r="V65" s="557"/>
      <c r="W65" s="153"/>
      <c r="X65" s="153"/>
      <c r="Y65" s="153"/>
      <c r="Z65" s="153"/>
      <c r="AA65" s="153"/>
    </row>
    <row r="66" spans="1:27" ht="11.25" customHeight="1" x14ac:dyDescent="0.25">
      <c r="A66" s="153"/>
      <c r="B66" s="154"/>
      <c r="C66" s="155"/>
      <c r="D66" s="156"/>
      <c r="E66" s="153"/>
      <c r="F66" s="156"/>
      <c r="G66" s="153"/>
      <c r="H66" s="153"/>
      <c r="I66" s="155"/>
      <c r="J66" s="153"/>
      <c r="K66" s="557"/>
      <c r="L66" s="557"/>
      <c r="M66" s="557"/>
      <c r="N66" s="557"/>
      <c r="O66" s="557"/>
      <c r="P66" s="557"/>
      <c r="Q66" s="557"/>
      <c r="R66" s="557"/>
      <c r="S66" s="557"/>
      <c r="T66" s="557"/>
      <c r="U66" s="557"/>
      <c r="V66" s="557"/>
      <c r="W66" s="153"/>
      <c r="X66" s="153"/>
      <c r="Y66" s="153"/>
      <c r="Z66" s="153"/>
      <c r="AA66" s="153"/>
    </row>
    <row r="67" spans="1:27" ht="11.25" customHeight="1" x14ac:dyDescent="0.25">
      <c r="A67" s="153"/>
      <c r="B67" s="154"/>
      <c r="C67" s="155"/>
      <c r="D67" s="156"/>
      <c r="E67" s="153"/>
      <c r="F67" s="156"/>
      <c r="G67" s="153"/>
      <c r="H67" s="153"/>
      <c r="I67" s="155"/>
      <c r="J67" s="153"/>
      <c r="K67" s="557"/>
      <c r="L67" s="557"/>
      <c r="M67" s="557"/>
      <c r="N67" s="557"/>
      <c r="O67" s="557"/>
      <c r="P67" s="557"/>
      <c r="Q67" s="557"/>
      <c r="R67" s="557"/>
      <c r="S67" s="557"/>
      <c r="T67" s="557"/>
      <c r="U67" s="557"/>
      <c r="V67" s="557"/>
      <c r="W67" s="153"/>
      <c r="X67" s="153"/>
      <c r="Y67" s="153"/>
      <c r="Z67" s="153"/>
      <c r="AA67" s="153"/>
    </row>
    <row r="68" spans="1:27" ht="11.25" customHeight="1" x14ac:dyDescent="0.25">
      <c r="A68" s="153"/>
      <c r="B68" s="154"/>
      <c r="C68" s="155"/>
      <c r="D68" s="156"/>
      <c r="E68" s="153"/>
      <c r="F68" s="156"/>
      <c r="G68" s="153"/>
      <c r="H68" s="153"/>
      <c r="I68" s="155"/>
      <c r="J68" s="153"/>
      <c r="K68" s="557"/>
      <c r="L68" s="557"/>
      <c r="M68" s="557"/>
      <c r="N68" s="557"/>
      <c r="O68" s="557"/>
      <c r="P68" s="557"/>
      <c r="Q68" s="557"/>
      <c r="R68" s="557"/>
      <c r="S68" s="557"/>
      <c r="T68" s="557"/>
      <c r="U68" s="557"/>
      <c r="V68" s="557"/>
      <c r="W68" s="153"/>
      <c r="X68" s="153"/>
      <c r="Y68" s="153"/>
      <c r="Z68" s="153"/>
      <c r="AA68" s="153"/>
    </row>
    <row r="69" spans="1:27" ht="11.25" customHeight="1" x14ac:dyDescent="0.25">
      <c r="A69" s="153"/>
      <c r="B69" s="154"/>
      <c r="C69" s="155"/>
      <c r="D69" s="156"/>
      <c r="E69" s="153"/>
      <c r="F69" s="156"/>
      <c r="G69" s="153"/>
      <c r="H69" s="153"/>
      <c r="I69" s="155"/>
      <c r="J69" s="153"/>
      <c r="K69" s="557"/>
      <c r="L69" s="557"/>
      <c r="M69" s="557"/>
      <c r="N69" s="557"/>
      <c r="O69" s="557"/>
      <c r="P69" s="557"/>
      <c r="Q69" s="557"/>
      <c r="R69" s="557"/>
      <c r="S69" s="557"/>
      <c r="T69" s="557"/>
      <c r="U69" s="557"/>
      <c r="V69" s="557"/>
      <c r="W69" s="153"/>
      <c r="X69" s="153"/>
      <c r="Y69" s="153"/>
      <c r="Z69" s="153"/>
      <c r="AA69" s="153"/>
    </row>
    <row r="70" spans="1:27" ht="11.25" customHeight="1" x14ac:dyDescent="0.25">
      <c r="A70" s="153"/>
      <c r="B70" s="154"/>
      <c r="C70" s="155"/>
      <c r="D70" s="156"/>
      <c r="E70" s="153"/>
      <c r="F70" s="156"/>
      <c r="G70" s="153"/>
      <c r="H70" s="153"/>
      <c r="I70" s="155"/>
      <c r="J70" s="153"/>
      <c r="K70" s="557"/>
      <c r="L70" s="557"/>
      <c r="M70" s="557"/>
      <c r="N70" s="557"/>
      <c r="O70" s="557"/>
      <c r="P70" s="557"/>
      <c r="Q70" s="557"/>
      <c r="R70" s="557"/>
      <c r="S70" s="557"/>
      <c r="T70" s="557"/>
      <c r="U70" s="557"/>
      <c r="V70" s="557"/>
      <c r="W70" s="153"/>
      <c r="X70" s="153"/>
      <c r="Y70" s="153"/>
      <c r="Z70" s="153"/>
      <c r="AA70" s="153"/>
    </row>
    <row r="71" spans="1:27" ht="11.25" customHeight="1" x14ac:dyDescent="0.25">
      <c r="A71" s="153"/>
      <c r="B71" s="154"/>
      <c r="C71" s="155"/>
      <c r="D71" s="156"/>
      <c r="E71" s="153"/>
      <c r="F71" s="156"/>
      <c r="G71" s="153"/>
      <c r="H71" s="153"/>
      <c r="I71" s="155"/>
      <c r="J71" s="153"/>
      <c r="K71" s="557"/>
      <c r="L71" s="557"/>
      <c r="M71" s="557"/>
      <c r="N71" s="557"/>
      <c r="O71" s="557"/>
      <c r="P71" s="557"/>
      <c r="Q71" s="557"/>
      <c r="R71" s="557"/>
      <c r="S71" s="557"/>
      <c r="T71" s="557"/>
      <c r="U71" s="557"/>
      <c r="V71" s="557"/>
      <c r="W71" s="153"/>
      <c r="X71" s="153"/>
      <c r="Y71" s="153"/>
      <c r="Z71" s="153"/>
      <c r="AA71" s="153"/>
    </row>
    <row r="72" spans="1:27" ht="11.25" customHeight="1" x14ac:dyDescent="0.25">
      <c r="A72" s="153"/>
      <c r="B72" s="154"/>
      <c r="C72" s="155"/>
      <c r="D72" s="156"/>
      <c r="E72" s="153"/>
      <c r="F72" s="156"/>
      <c r="G72" s="153"/>
      <c r="H72" s="153"/>
      <c r="I72" s="155"/>
      <c r="J72" s="153"/>
      <c r="K72" s="557"/>
      <c r="L72" s="557"/>
      <c r="M72" s="557"/>
      <c r="N72" s="557"/>
      <c r="O72" s="557"/>
      <c r="P72" s="557"/>
      <c r="Q72" s="557"/>
      <c r="R72" s="557"/>
      <c r="S72" s="557"/>
      <c r="T72" s="557"/>
      <c r="U72" s="557"/>
      <c r="V72" s="557"/>
      <c r="W72" s="153"/>
      <c r="X72" s="153"/>
      <c r="Y72" s="153"/>
      <c r="Z72" s="153"/>
      <c r="AA72" s="153"/>
    </row>
    <row r="73" spans="1:27" ht="11.25" customHeight="1" x14ac:dyDescent="0.25">
      <c r="A73" s="153"/>
      <c r="B73" s="154"/>
      <c r="C73" s="155"/>
      <c r="D73" s="156"/>
      <c r="E73" s="153"/>
      <c r="F73" s="156"/>
      <c r="G73" s="153"/>
      <c r="H73" s="153"/>
      <c r="I73" s="155"/>
      <c r="J73" s="153"/>
      <c r="K73" s="557"/>
      <c r="L73" s="557"/>
      <c r="M73" s="557"/>
      <c r="N73" s="557"/>
      <c r="O73" s="557"/>
      <c r="P73" s="557"/>
      <c r="Q73" s="557"/>
      <c r="R73" s="557"/>
      <c r="S73" s="557"/>
      <c r="T73" s="557"/>
      <c r="U73" s="557"/>
      <c r="V73" s="557"/>
      <c r="W73" s="153"/>
      <c r="X73" s="153"/>
      <c r="Y73" s="153"/>
      <c r="Z73" s="153"/>
      <c r="AA73" s="153"/>
    </row>
    <row r="74" spans="1:27" ht="11.25" customHeight="1" x14ac:dyDescent="0.25">
      <c r="A74" s="153"/>
      <c r="B74" s="154"/>
      <c r="C74" s="155"/>
      <c r="D74" s="156"/>
      <c r="E74" s="153"/>
      <c r="F74" s="156"/>
      <c r="G74" s="153"/>
      <c r="H74" s="153"/>
      <c r="I74" s="155"/>
      <c r="J74" s="153"/>
      <c r="K74" s="557"/>
      <c r="L74" s="557"/>
      <c r="M74" s="557"/>
      <c r="N74" s="557"/>
      <c r="O74" s="557"/>
      <c r="P74" s="557"/>
      <c r="Q74" s="557"/>
      <c r="R74" s="557"/>
      <c r="S74" s="557"/>
      <c r="T74" s="557"/>
      <c r="U74" s="557"/>
      <c r="V74" s="557"/>
      <c r="W74" s="153"/>
      <c r="X74" s="153"/>
      <c r="Y74" s="153"/>
      <c r="Z74" s="153"/>
      <c r="AA74" s="153"/>
    </row>
    <row r="75" spans="1:27" ht="11.25" customHeight="1" x14ac:dyDescent="0.25">
      <c r="A75" s="153"/>
      <c r="B75" s="154"/>
      <c r="C75" s="155"/>
      <c r="D75" s="156"/>
      <c r="E75" s="153"/>
      <c r="F75" s="156"/>
      <c r="G75" s="153"/>
      <c r="H75" s="153"/>
      <c r="I75" s="155"/>
      <c r="J75" s="153"/>
      <c r="K75" s="557"/>
      <c r="L75" s="557"/>
      <c r="M75" s="557"/>
      <c r="N75" s="557"/>
      <c r="O75" s="557"/>
      <c r="P75" s="557"/>
      <c r="Q75" s="557"/>
      <c r="R75" s="557"/>
      <c r="S75" s="557"/>
      <c r="T75" s="557"/>
      <c r="U75" s="557"/>
      <c r="V75" s="557"/>
      <c r="W75" s="153"/>
      <c r="X75" s="153"/>
      <c r="Y75" s="153"/>
      <c r="Z75" s="153"/>
      <c r="AA75" s="153"/>
    </row>
    <row r="76" spans="1:27" ht="11.25" customHeight="1" x14ac:dyDescent="0.25">
      <c r="A76" s="153"/>
      <c r="B76" s="154"/>
      <c r="C76" s="155"/>
      <c r="D76" s="156"/>
      <c r="E76" s="153"/>
      <c r="F76" s="156"/>
      <c r="G76" s="153"/>
      <c r="H76" s="153"/>
      <c r="I76" s="155"/>
      <c r="J76" s="153"/>
      <c r="K76" s="557"/>
      <c r="L76" s="557"/>
      <c r="M76" s="557"/>
      <c r="N76" s="557"/>
      <c r="O76" s="557"/>
      <c r="P76" s="557"/>
      <c r="Q76" s="557"/>
      <c r="R76" s="557"/>
      <c r="S76" s="557"/>
      <c r="T76" s="557"/>
      <c r="U76" s="557"/>
      <c r="V76" s="557"/>
      <c r="W76" s="153"/>
      <c r="X76" s="153"/>
      <c r="Y76" s="153"/>
      <c r="Z76" s="153"/>
      <c r="AA76" s="153"/>
    </row>
    <row r="77" spans="1:27" ht="11.25" customHeight="1" x14ac:dyDescent="0.25">
      <c r="A77" s="153"/>
      <c r="B77" s="154"/>
      <c r="C77" s="155"/>
      <c r="D77" s="156"/>
      <c r="E77" s="153"/>
      <c r="F77" s="156"/>
      <c r="G77" s="153"/>
      <c r="H77" s="153"/>
      <c r="I77" s="155"/>
      <c r="J77" s="153"/>
      <c r="K77" s="557"/>
      <c r="L77" s="557"/>
      <c r="M77" s="557"/>
      <c r="N77" s="557"/>
      <c r="O77" s="557"/>
      <c r="P77" s="557"/>
      <c r="Q77" s="557"/>
      <c r="R77" s="557"/>
      <c r="S77" s="557"/>
      <c r="T77" s="557"/>
      <c r="U77" s="557"/>
      <c r="V77" s="557"/>
      <c r="W77" s="153"/>
      <c r="X77" s="153"/>
      <c r="Y77" s="153"/>
      <c r="Z77" s="153"/>
      <c r="AA77" s="153"/>
    </row>
    <row r="78" spans="1:27" ht="11.25" customHeight="1" x14ac:dyDescent="0.25">
      <c r="A78" s="153"/>
      <c r="B78" s="154"/>
      <c r="C78" s="155"/>
      <c r="D78" s="156"/>
      <c r="E78" s="153"/>
      <c r="F78" s="156"/>
      <c r="G78" s="153"/>
      <c r="H78" s="153"/>
      <c r="I78" s="155"/>
      <c r="J78" s="153"/>
      <c r="K78" s="557"/>
      <c r="L78" s="557"/>
      <c r="M78" s="557"/>
      <c r="N78" s="557"/>
      <c r="O78" s="557"/>
      <c r="P78" s="557"/>
      <c r="Q78" s="557"/>
      <c r="R78" s="557"/>
      <c r="S78" s="557"/>
      <c r="T78" s="557"/>
      <c r="U78" s="557"/>
      <c r="V78" s="557"/>
      <c r="W78" s="153"/>
      <c r="X78" s="153"/>
      <c r="Y78" s="153"/>
      <c r="Z78" s="153"/>
      <c r="AA78" s="153"/>
    </row>
    <row r="79" spans="1:27" ht="11.25" customHeight="1" x14ac:dyDescent="0.25">
      <c r="A79" s="153"/>
      <c r="B79" s="154"/>
      <c r="C79" s="155"/>
      <c r="D79" s="156"/>
      <c r="E79" s="153"/>
      <c r="F79" s="156"/>
      <c r="G79" s="153"/>
      <c r="H79" s="153"/>
      <c r="I79" s="155"/>
      <c r="J79" s="153"/>
      <c r="K79" s="557"/>
      <c r="L79" s="557"/>
      <c r="M79" s="557"/>
      <c r="N79" s="557"/>
      <c r="O79" s="557"/>
      <c r="P79" s="557"/>
      <c r="Q79" s="557"/>
      <c r="R79" s="557"/>
      <c r="S79" s="557"/>
      <c r="T79" s="557"/>
      <c r="U79" s="557"/>
      <c r="V79" s="557"/>
      <c r="W79" s="153"/>
      <c r="X79" s="153"/>
      <c r="Y79" s="153"/>
      <c r="Z79" s="153"/>
      <c r="AA79" s="153"/>
    </row>
    <row r="80" spans="1:27" ht="11.25" customHeight="1" x14ac:dyDescent="0.25">
      <c r="A80" s="153"/>
      <c r="B80" s="154"/>
      <c r="C80" s="155"/>
      <c r="D80" s="156"/>
      <c r="E80" s="153"/>
      <c r="F80" s="156"/>
      <c r="G80" s="153"/>
      <c r="H80" s="153"/>
      <c r="I80" s="155"/>
      <c r="J80" s="153"/>
      <c r="K80" s="557"/>
      <c r="L80" s="557"/>
      <c r="M80" s="557"/>
      <c r="N80" s="557"/>
      <c r="O80" s="557"/>
      <c r="P80" s="557"/>
      <c r="Q80" s="557"/>
      <c r="R80" s="557"/>
      <c r="S80" s="557"/>
      <c r="T80" s="557"/>
      <c r="U80" s="557"/>
      <c r="V80" s="557"/>
      <c r="W80" s="153"/>
      <c r="X80" s="153"/>
      <c r="Y80" s="153"/>
      <c r="Z80" s="153"/>
      <c r="AA80" s="153"/>
    </row>
    <row r="81" spans="1:27" ht="11.25" customHeight="1" x14ac:dyDescent="0.25">
      <c r="A81" s="153"/>
      <c r="B81" s="154"/>
      <c r="C81" s="155"/>
      <c r="D81" s="156"/>
      <c r="E81" s="153"/>
      <c r="F81" s="156"/>
      <c r="G81" s="153"/>
      <c r="H81" s="153"/>
      <c r="I81" s="155"/>
      <c r="J81" s="153"/>
      <c r="K81" s="557"/>
      <c r="L81" s="557"/>
      <c r="M81" s="557"/>
      <c r="N81" s="557"/>
      <c r="O81" s="557"/>
      <c r="P81" s="557"/>
      <c r="Q81" s="557"/>
      <c r="R81" s="557"/>
      <c r="S81" s="557"/>
      <c r="T81" s="557"/>
      <c r="U81" s="557"/>
      <c r="V81" s="557"/>
      <c r="W81" s="153"/>
      <c r="X81" s="153"/>
      <c r="Y81" s="153"/>
      <c r="Z81" s="153"/>
      <c r="AA81" s="153"/>
    </row>
    <row r="82" spans="1:27" ht="11.25" customHeight="1" x14ac:dyDescent="0.25">
      <c r="A82" s="153"/>
      <c r="B82" s="154"/>
      <c r="C82" s="155"/>
      <c r="D82" s="156"/>
      <c r="E82" s="153"/>
      <c r="F82" s="156"/>
      <c r="G82" s="153"/>
      <c r="H82" s="153"/>
      <c r="I82" s="155"/>
      <c r="J82" s="153"/>
      <c r="K82" s="557"/>
      <c r="L82" s="557"/>
      <c r="M82" s="557"/>
      <c r="N82" s="557"/>
      <c r="O82" s="557"/>
      <c r="P82" s="557"/>
      <c r="Q82" s="557"/>
      <c r="R82" s="557"/>
      <c r="S82" s="557"/>
      <c r="T82" s="557"/>
      <c r="U82" s="557"/>
      <c r="V82" s="557"/>
      <c r="W82" s="153"/>
      <c r="X82" s="153"/>
      <c r="Y82" s="153"/>
      <c r="Z82" s="153"/>
      <c r="AA82" s="153"/>
    </row>
    <row r="83" spans="1:27" ht="11.25" customHeight="1" x14ac:dyDescent="0.25">
      <c r="A83" s="153"/>
      <c r="B83" s="154"/>
      <c r="C83" s="155"/>
      <c r="D83" s="156"/>
      <c r="E83" s="153"/>
      <c r="F83" s="156"/>
      <c r="G83" s="153"/>
      <c r="H83" s="153"/>
      <c r="I83" s="155"/>
      <c r="J83" s="153"/>
      <c r="K83" s="557"/>
      <c r="L83" s="557"/>
      <c r="M83" s="557"/>
      <c r="N83" s="557"/>
      <c r="O83" s="557"/>
      <c r="P83" s="557"/>
      <c r="Q83" s="557"/>
      <c r="R83" s="557"/>
      <c r="S83" s="557"/>
      <c r="T83" s="557"/>
      <c r="U83" s="557"/>
      <c r="V83" s="557"/>
      <c r="W83" s="153"/>
      <c r="X83" s="153"/>
      <c r="Y83" s="153"/>
      <c r="Z83" s="153"/>
      <c r="AA83" s="153"/>
    </row>
    <row r="84" spans="1:27" ht="11.25" customHeight="1" x14ac:dyDescent="0.25">
      <c r="A84" s="153"/>
      <c r="B84" s="154"/>
      <c r="C84" s="155"/>
      <c r="D84" s="156"/>
      <c r="E84" s="153"/>
      <c r="F84" s="156"/>
      <c r="G84" s="153"/>
      <c r="H84" s="153"/>
      <c r="I84" s="155"/>
      <c r="J84" s="153"/>
      <c r="K84" s="557"/>
      <c r="L84" s="557"/>
      <c r="M84" s="557"/>
      <c r="N84" s="557"/>
      <c r="O84" s="557"/>
      <c r="P84" s="557"/>
      <c r="Q84" s="557"/>
      <c r="R84" s="557"/>
      <c r="S84" s="557"/>
      <c r="T84" s="557"/>
      <c r="U84" s="557"/>
      <c r="V84" s="557"/>
      <c r="W84" s="153"/>
      <c r="X84" s="153"/>
      <c r="Y84" s="153"/>
      <c r="Z84" s="153"/>
      <c r="AA84" s="153"/>
    </row>
    <row r="85" spans="1:27" ht="11.25" customHeight="1" x14ac:dyDescent="0.25">
      <c r="A85" s="153"/>
      <c r="B85" s="154"/>
      <c r="C85" s="155"/>
      <c r="D85" s="156"/>
      <c r="E85" s="153"/>
      <c r="F85" s="156"/>
      <c r="G85" s="153"/>
      <c r="H85" s="153"/>
      <c r="I85" s="155"/>
      <c r="J85" s="153"/>
      <c r="K85" s="557"/>
      <c r="L85" s="557"/>
      <c r="M85" s="557"/>
      <c r="N85" s="557"/>
      <c r="O85" s="557"/>
      <c r="P85" s="557"/>
      <c r="Q85" s="557"/>
      <c r="R85" s="557"/>
      <c r="S85" s="557"/>
      <c r="T85" s="557"/>
      <c r="U85" s="557"/>
      <c r="V85" s="557"/>
      <c r="W85" s="153"/>
      <c r="X85" s="153"/>
      <c r="Y85" s="153"/>
      <c r="Z85" s="153"/>
      <c r="AA85" s="153"/>
    </row>
    <row r="86" spans="1:27" ht="11.25" customHeight="1" x14ac:dyDescent="0.25">
      <c r="A86" s="153"/>
      <c r="B86" s="154"/>
      <c r="C86" s="155"/>
      <c r="D86" s="156"/>
      <c r="E86" s="153"/>
      <c r="F86" s="156"/>
      <c r="G86" s="153"/>
      <c r="H86" s="153"/>
      <c r="I86" s="155"/>
      <c r="J86" s="153"/>
      <c r="K86" s="557"/>
      <c r="L86" s="557"/>
      <c r="M86" s="557"/>
      <c r="N86" s="557"/>
      <c r="O86" s="557"/>
      <c r="P86" s="557"/>
      <c r="Q86" s="557"/>
      <c r="R86" s="557"/>
      <c r="S86" s="557"/>
      <c r="T86" s="557"/>
      <c r="U86" s="557"/>
      <c r="V86" s="557"/>
      <c r="W86" s="153"/>
      <c r="X86" s="153"/>
      <c r="Y86" s="153"/>
      <c r="Z86" s="153"/>
      <c r="AA86" s="153"/>
    </row>
    <row r="87" spans="1:27" ht="11.25" customHeight="1" x14ac:dyDescent="0.25">
      <c r="A87" s="153"/>
      <c r="B87" s="154"/>
      <c r="C87" s="155"/>
      <c r="D87" s="156"/>
      <c r="E87" s="153"/>
      <c r="F87" s="156"/>
      <c r="G87" s="153"/>
      <c r="H87" s="153"/>
      <c r="I87" s="155"/>
      <c r="J87" s="153"/>
      <c r="K87" s="557"/>
      <c r="L87" s="557"/>
      <c r="M87" s="557"/>
      <c r="N87" s="557"/>
      <c r="O87" s="557"/>
      <c r="P87" s="557"/>
      <c r="Q87" s="557"/>
      <c r="R87" s="557"/>
      <c r="S87" s="557"/>
      <c r="T87" s="557"/>
      <c r="U87" s="557"/>
      <c r="V87" s="557"/>
      <c r="W87" s="153"/>
      <c r="X87" s="153"/>
      <c r="Y87" s="153"/>
      <c r="Z87" s="153"/>
      <c r="AA87" s="153"/>
    </row>
    <row r="88" spans="1:27" ht="11.25" customHeight="1" x14ac:dyDescent="0.25">
      <c r="A88" s="153"/>
      <c r="B88" s="154"/>
      <c r="C88" s="155"/>
      <c r="D88" s="156"/>
      <c r="E88" s="153"/>
      <c r="F88" s="156"/>
      <c r="G88" s="153"/>
      <c r="H88" s="153"/>
      <c r="I88" s="155"/>
      <c r="J88" s="153"/>
      <c r="K88" s="557"/>
      <c r="L88" s="557"/>
      <c r="M88" s="557"/>
      <c r="N88" s="557"/>
      <c r="O88" s="557"/>
      <c r="P88" s="557"/>
      <c r="Q88" s="557"/>
      <c r="R88" s="557"/>
      <c r="S88" s="557"/>
      <c r="T88" s="557"/>
      <c r="U88" s="557"/>
      <c r="V88" s="557"/>
      <c r="W88" s="153"/>
      <c r="X88" s="153"/>
      <c r="Y88" s="153"/>
      <c r="Z88" s="153"/>
      <c r="AA88" s="153"/>
    </row>
    <row r="89" spans="1:27" ht="11.25" customHeight="1" x14ac:dyDescent="0.25">
      <c r="A89" s="153"/>
      <c r="B89" s="154"/>
      <c r="C89" s="155"/>
      <c r="D89" s="156"/>
      <c r="E89" s="153"/>
      <c r="F89" s="156"/>
      <c r="G89" s="153"/>
      <c r="H89" s="153"/>
      <c r="I89" s="155"/>
      <c r="J89" s="153"/>
      <c r="K89" s="557"/>
      <c r="L89" s="557"/>
      <c r="M89" s="557"/>
      <c r="N89" s="557"/>
      <c r="O89" s="557"/>
      <c r="P89" s="557"/>
      <c r="Q89" s="557"/>
      <c r="R89" s="557"/>
      <c r="S89" s="557"/>
      <c r="T89" s="557"/>
      <c r="U89" s="557"/>
      <c r="V89" s="557"/>
      <c r="W89" s="153"/>
      <c r="X89" s="153"/>
      <c r="Y89" s="153"/>
      <c r="Z89" s="153"/>
      <c r="AA89" s="153"/>
    </row>
    <row r="90" spans="1:27" ht="11.25" customHeight="1" x14ac:dyDescent="0.25">
      <c r="A90" s="153"/>
      <c r="B90" s="154"/>
      <c r="C90" s="155"/>
      <c r="D90" s="156"/>
      <c r="E90" s="153"/>
      <c r="F90" s="156"/>
      <c r="G90" s="153"/>
      <c r="H90" s="153"/>
      <c r="I90" s="155"/>
      <c r="J90" s="153"/>
      <c r="K90" s="557"/>
      <c r="L90" s="557"/>
      <c r="M90" s="557"/>
      <c r="N90" s="557"/>
      <c r="O90" s="557"/>
      <c r="P90" s="557"/>
      <c r="Q90" s="557"/>
      <c r="R90" s="557"/>
      <c r="S90" s="557"/>
      <c r="T90" s="557"/>
      <c r="U90" s="557"/>
      <c r="V90" s="557"/>
      <c r="W90" s="153"/>
      <c r="X90" s="153"/>
      <c r="Y90" s="153"/>
      <c r="Z90" s="153"/>
      <c r="AA90" s="153"/>
    </row>
    <row r="91" spans="1:27" ht="11.25" customHeight="1" x14ac:dyDescent="0.25">
      <c r="A91" s="153"/>
      <c r="B91" s="154"/>
      <c r="C91" s="155"/>
      <c r="D91" s="156"/>
      <c r="E91" s="153"/>
      <c r="F91" s="156"/>
      <c r="G91" s="153"/>
      <c r="H91" s="153"/>
      <c r="I91" s="155"/>
      <c r="J91" s="153"/>
      <c r="K91" s="557"/>
      <c r="L91" s="557"/>
      <c r="M91" s="557"/>
      <c r="N91" s="557"/>
      <c r="O91" s="557"/>
      <c r="P91" s="557"/>
      <c r="Q91" s="557"/>
      <c r="R91" s="557"/>
      <c r="S91" s="557"/>
      <c r="T91" s="557"/>
      <c r="U91" s="557"/>
      <c r="V91" s="557"/>
      <c r="W91" s="153"/>
      <c r="X91" s="153"/>
      <c r="Y91" s="153"/>
      <c r="Z91" s="153"/>
      <c r="AA91" s="153"/>
    </row>
    <row r="92" spans="1:27" ht="11.25" customHeight="1" x14ac:dyDescent="0.25">
      <c r="A92" s="153"/>
      <c r="B92" s="154"/>
      <c r="C92" s="155"/>
      <c r="D92" s="156"/>
      <c r="E92" s="153"/>
      <c r="F92" s="156"/>
      <c r="G92" s="153"/>
      <c r="H92" s="153"/>
      <c r="I92" s="155"/>
      <c r="J92" s="153"/>
      <c r="K92" s="557"/>
      <c r="L92" s="557"/>
      <c r="M92" s="557"/>
      <c r="N92" s="557"/>
      <c r="O92" s="557"/>
      <c r="P92" s="557"/>
      <c r="Q92" s="557"/>
      <c r="R92" s="557"/>
      <c r="S92" s="557"/>
      <c r="T92" s="557"/>
      <c r="U92" s="557"/>
      <c r="V92" s="557"/>
      <c r="W92" s="153"/>
      <c r="X92" s="153"/>
      <c r="Y92" s="153"/>
      <c r="Z92" s="153"/>
      <c r="AA92" s="153"/>
    </row>
    <row r="93" spans="1:27" ht="11.25" customHeight="1" x14ac:dyDescent="0.25">
      <c r="A93" s="153"/>
      <c r="B93" s="154"/>
      <c r="C93" s="155"/>
      <c r="D93" s="156"/>
      <c r="E93" s="153"/>
      <c r="F93" s="156"/>
      <c r="G93" s="153"/>
      <c r="H93" s="153"/>
      <c r="I93" s="155"/>
      <c r="J93" s="153"/>
      <c r="K93" s="557"/>
      <c r="L93" s="557"/>
      <c r="M93" s="557"/>
      <c r="N93" s="557"/>
      <c r="O93" s="557"/>
      <c r="P93" s="557"/>
      <c r="Q93" s="557"/>
      <c r="R93" s="557"/>
      <c r="S93" s="557"/>
      <c r="T93" s="557"/>
      <c r="U93" s="557"/>
      <c r="V93" s="557"/>
      <c r="W93" s="153"/>
      <c r="X93" s="153"/>
      <c r="Y93" s="153"/>
      <c r="Z93" s="153"/>
      <c r="AA93" s="153"/>
    </row>
    <row r="94" spans="1:27" ht="11.25" customHeight="1" x14ac:dyDescent="0.25">
      <c r="A94" s="153"/>
      <c r="B94" s="154"/>
      <c r="C94" s="155"/>
      <c r="D94" s="156"/>
      <c r="E94" s="153"/>
      <c r="F94" s="156"/>
      <c r="G94" s="153"/>
      <c r="H94" s="153"/>
      <c r="I94" s="155"/>
      <c r="J94" s="153"/>
      <c r="K94" s="557"/>
      <c r="L94" s="557"/>
      <c r="M94" s="557"/>
      <c r="N94" s="557"/>
      <c r="O94" s="557"/>
      <c r="P94" s="557"/>
      <c r="Q94" s="557"/>
      <c r="R94" s="557"/>
      <c r="S94" s="557"/>
      <c r="T94" s="557"/>
      <c r="U94" s="557"/>
      <c r="V94" s="557"/>
      <c r="W94" s="153"/>
      <c r="X94" s="153"/>
      <c r="Y94" s="153"/>
      <c r="Z94" s="153"/>
      <c r="AA94" s="153"/>
    </row>
    <row r="95" spans="1:27" ht="11.25" customHeight="1" x14ac:dyDescent="0.25">
      <c r="A95" s="153"/>
      <c r="B95" s="154"/>
      <c r="C95" s="155"/>
      <c r="D95" s="156"/>
      <c r="E95" s="153"/>
      <c r="F95" s="156"/>
      <c r="G95" s="153"/>
      <c r="H95" s="153"/>
      <c r="I95" s="155"/>
      <c r="J95" s="153"/>
      <c r="K95" s="557"/>
      <c r="L95" s="557"/>
      <c r="M95" s="557"/>
      <c r="N95" s="557"/>
      <c r="O95" s="557"/>
      <c r="P95" s="557"/>
      <c r="Q95" s="557"/>
      <c r="R95" s="557"/>
      <c r="S95" s="557"/>
      <c r="T95" s="557"/>
      <c r="U95" s="557"/>
      <c r="V95" s="557"/>
      <c r="W95" s="153"/>
      <c r="X95" s="153"/>
      <c r="Y95" s="153"/>
      <c r="Z95" s="153"/>
      <c r="AA95" s="153"/>
    </row>
    <row r="96" spans="1:27" ht="11.25" customHeight="1" x14ac:dyDescent="0.25">
      <c r="A96" s="153"/>
      <c r="B96" s="154"/>
      <c r="C96" s="155"/>
      <c r="D96" s="156"/>
      <c r="E96" s="153"/>
      <c r="F96" s="156"/>
      <c r="G96" s="153"/>
      <c r="H96" s="153"/>
      <c r="I96" s="155"/>
      <c r="J96" s="153"/>
      <c r="K96" s="557"/>
      <c r="L96" s="557"/>
      <c r="M96" s="557"/>
      <c r="N96" s="557"/>
      <c r="O96" s="557"/>
      <c r="P96" s="557"/>
      <c r="Q96" s="557"/>
      <c r="R96" s="557"/>
      <c r="S96" s="557"/>
      <c r="T96" s="557"/>
      <c r="U96" s="557"/>
      <c r="V96" s="557"/>
      <c r="W96" s="153"/>
      <c r="X96" s="153"/>
      <c r="Y96" s="153"/>
      <c r="Z96" s="153"/>
      <c r="AA96" s="153"/>
    </row>
    <row r="97" spans="1:27" ht="11.25" customHeight="1" x14ac:dyDescent="0.25">
      <c r="A97" s="153"/>
      <c r="B97" s="154"/>
      <c r="C97" s="155"/>
      <c r="D97" s="156"/>
      <c r="E97" s="153"/>
      <c r="F97" s="156"/>
      <c r="G97" s="153"/>
      <c r="H97" s="153"/>
      <c r="I97" s="155"/>
      <c r="J97" s="153"/>
      <c r="K97" s="557"/>
      <c r="L97" s="557"/>
      <c r="M97" s="557"/>
      <c r="N97" s="557"/>
      <c r="O97" s="557"/>
      <c r="P97" s="557"/>
      <c r="Q97" s="557"/>
      <c r="R97" s="557"/>
      <c r="S97" s="557"/>
      <c r="T97" s="557"/>
      <c r="U97" s="557"/>
      <c r="V97" s="557"/>
      <c r="W97" s="153"/>
      <c r="X97" s="153"/>
      <c r="Y97" s="153"/>
      <c r="Z97" s="153"/>
      <c r="AA97" s="153"/>
    </row>
    <row r="98" spans="1:27" ht="11.25" customHeight="1" x14ac:dyDescent="0.25">
      <c r="A98" s="153"/>
      <c r="B98" s="154"/>
      <c r="C98" s="155"/>
      <c r="D98" s="156"/>
      <c r="E98" s="153"/>
      <c r="F98" s="156"/>
      <c r="G98" s="153"/>
      <c r="H98" s="153"/>
      <c r="I98" s="155"/>
      <c r="J98" s="153"/>
      <c r="K98" s="557"/>
      <c r="L98" s="557"/>
      <c r="M98" s="557"/>
      <c r="N98" s="557"/>
      <c r="O98" s="557"/>
      <c r="P98" s="557"/>
      <c r="Q98" s="557"/>
      <c r="R98" s="557"/>
      <c r="S98" s="557"/>
      <c r="T98" s="557"/>
      <c r="U98" s="557"/>
      <c r="V98" s="557"/>
      <c r="W98" s="153"/>
      <c r="X98" s="153"/>
      <c r="Y98" s="153"/>
      <c r="Z98" s="153"/>
      <c r="AA98" s="153"/>
    </row>
    <row r="99" spans="1:27" ht="11.25" customHeight="1" x14ac:dyDescent="0.25">
      <c r="A99" s="153"/>
      <c r="B99" s="154"/>
      <c r="C99" s="155"/>
      <c r="D99" s="156"/>
      <c r="E99" s="153"/>
      <c r="F99" s="156"/>
      <c r="G99" s="153"/>
      <c r="H99" s="153"/>
      <c r="I99" s="155"/>
      <c r="J99" s="153"/>
      <c r="K99" s="557"/>
      <c r="L99" s="557"/>
      <c r="M99" s="557"/>
      <c r="N99" s="557"/>
      <c r="O99" s="557"/>
      <c r="P99" s="557"/>
      <c r="Q99" s="557"/>
      <c r="R99" s="557"/>
      <c r="S99" s="557"/>
      <c r="T99" s="557"/>
      <c r="U99" s="557"/>
      <c r="V99" s="557"/>
      <c r="W99" s="153"/>
      <c r="X99" s="153"/>
      <c r="Y99" s="153"/>
      <c r="Z99" s="153"/>
      <c r="AA99" s="153"/>
    </row>
    <row r="100" spans="1:27" ht="11.25" customHeight="1" x14ac:dyDescent="0.25">
      <c r="A100" s="153"/>
      <c r="B100" s="154"/>
      <c r="C100" s="155"/>
      <c r="D100" s="156"/>
      <c r="E100" s="153"/>
      <c r="F100" s="156"/>
      <c r="G100" s="153"/>
      <c r="H100" s="153"/>
      <c r="I100" s="155"/>
      <c r="J100" s="153"/>
      <c r="K100" s="557"/>
      <c r="L100" s="557"/>
      <c r="M100" s="557"/>
      <c r="N100" s="557"/>
      <c r="O100" s="557"/>
      <c r="P100" s="557"/>
      <c r="Q100" s="557"/>
      <c r="R100" s="557"/>
      <c r="S100" s="557"/>
      <c r="T100" s="557"/>
      <c r="U100" s="557"/>
      <c r="V100" s="557"/>
      <c r="W100" s="153"/>
      <c r="X100" s="153"/>
      <c r="Y100" s="153"/>
      <c r="Z100" s="153"/>
      <c r="AA100" s="153"/>
    </row>
    <row r="101" spans="1:27" ht="11.25" customHeight="1" x14ac:dyDescent="0.25">
      <c r="A101" s="153"/>
      <c r="B101" s="154"/>
      <c r="C101" s="155"/>
      <c r="D101" s="156"/>
      <c r="E101" s="153"/>
      <c r="F101" s="156"/>
      <c r="G101" s="153"/>
      <c r="H101" s="153"/>
      <c r="I101" s="155"/>
      <c r="J101" s="153"/>
      <c r="K101" s="557"/>
      <c r="L101" s="557"/>
      <c r="M101" s="557"/>
      <c r="N101" s="557"/>
      <c r="O101" s="557"/>
      <c r="P101" s="557"/>
      <c r="Q101" s="557"/>
      <c r="R101" s="557"/>
      <c r="S101" s="557"/>
      <c r="T101" s="557"/>
      <c r="U101" s="557"/>
      <c r="V101" s="557"/>
      <c r="W101" s="153"/>
      <c r="X101" s="153"/>
      <c r="Y101" s="153"/>
      <c r="Z101" s="153"/>
      <c r="AA101" s="153"/>
    </row>
    <row r="102" spans="1:27" ht="11.25" customHeight="1" x14ac:dyDescent="0.25">
      <c r="A102" s="153"/>
      <c r="B102" s="154"/>
      <c r="C102" s="155"/>
      <c r="D102" s="156"/>
      <c r="E102" s="153"/>
      <c r="F102" s="156"/>
      <c r="G102" s="153"/>
      <c r="H102" s="153"/>
      <c r="I102" s="155"/>
      <c r="J102" s="153"/>
      <c r="K102" s="557"/>
      <c r="L102" s="557"/>
      <c r="M102" s="557"/>
      <c r="N102" s="557"/>
      <c r="O102" s="557"/>
      <c r="P102" s="557"/>
      <c r="Q102" s="557"/>
      <c r="R102" s="557"/>
      <c r="S102" s="557"/>
      <c r="T102" s="557"/>
      <c r="U102" s="557"/>
      <c r="V102" s="557"/>
      <c r="W102" s="153"/>
      <c r="X102" s="153"/>
      <c r="Y102" s="153"/>
      <c r="Z102" s="153"/>
      <c r="AA102" s="153"/>
    </row>
    <row r="103" spans="1:27" ht="11.25" customHeight="1" x14ac:dyDescent="0.25">
      <c r="A103" s="153"/>
      <c r="B103" s="154"/>
      <c r="C103" s="155"/>
      <c r="D103" s="156"/>
      <c r="E103" s="153"/>
      <c r="F103" s="156"/>
      <c r="G103" s="153"/>
      <c r="H103" s="153"/>
      <c r="I103" s="155"/>
      <c r="J103" s="153"/>
      <c r="K103" s="557"/>
      <c r="L103" s="557"/>
      <c r="M103" s="557"/>
      <c r="N103" s="557"/>
      <c r="O103" s="557"/>
      <c r="P103" s="557"/>
      <c r="Q103" s="557"/>
      <c r="R103" s="557"/>
      <c r="S103" s="557"/>
      <c r="T103" s="557"/>
      <c r="U103" s="557"/>
      <c r="V103" s="557"/>
      <c r="W103" s="153"/>
      <c r="X103" s="153"/>
      <c r="Y103" s="153"/>
      <c r="Z103" s="153"/>
      <c r="AA103" s="153"/>
    </row>
    <row r="104" spans="1:27" ht="11.25" customHeight="1" x14ac:dyDescent="0.25">
      <c r="A104" s="153"/>
      <c r="B104" s="154"/>
      <c r="C104" s="155"/>
      <c r="D104" s="156"/>
      <c r="E104" s="153"/>
      <c r="F104" s="156"/>
      <c r="G104" s="153"/>
      <c r="H104" s="153"/>
      <c r="I104" s="155"/>
      <c r="J104" s="153"/>
      <c r="K104" s="557"/>
      <c r="L104" s="557"/>
      <c r="M104" s="557"/>
      <c r="N104" s="557"/>
      <c r="O104" s="557"/>
      <c r="P104" s="557"/>
      <c r="Q104" s="557"/>
      <c r="R104" s="557"/>
      <c r="S104" s="557"/>
      <c r="T104" s="557"/>
      <c r="U104" s="557"/>
      <c r="V104" s="557"/>
      <c r="W104" s="153"/>
      <c r="X104" s="153"/>
      <c r="Y104" s="153"/>
      <c r="Z104" s="153"/>
      <c r="AA104" s="153"/>
    </row>
    <row r="105" spans="1:27" ht="11.25" customHeight="1" x14ac:dyDescent="0.25">
      <c r="A105" s="153"/>
      <c r="B105" s="154"/>
      <c r="C105" s="155"/>
      <c r="D105" s="156"/>
      <c r="E105" s="153"/>
      <c r="F105" s="156"/>
      <c r="G105" s="153"/>
      <c r="H105" s="153"/>
      <c r="I105" s="155"/>
      <c r="J105" s="153"/>
      <c r="K105" s="557"/>
      <c r="L105" s="557"/>
      <c r="M105" s="557"/>
      <c r="N105" s="557"/>
      <c r="O105" s="557"/>
      <c r="P105" s="557"/>
      <c r="Q105" s="557"/>
      <c r="R105" s="557"/>
      <c r="S105" s="557"/>
      <c r="T105" s="557"/>
      <c r="U105" s="557"/>
      <c r="V105" s="557"/>
      <c r="W105" s="153"/>
      <c r="X105" s="153"/>
      <c r="Y105" s="153"/>
      <c r="Z105" s="153"/>
      <c r="AA105" s="153"/>
    </row>
    <row r="106" spans="1:27" ht="11.25" customHeight="1" x14ac:dyDescent="0.25">
      <c r="A106" s="153"/>
      <c r="B106" s="154"/>
      <c r="C106" s="155"/>
      <c r="D106" s="156"/>
      <c r="E106" s="153"/>
      <c r="F106" s="156"/>
      <c r="G106" s="153"/>
      <c r="H106" s="153"/>
      <c r="I106" s="155"/>
      <c r="J106" s="153"/>
      <c r="K106" s="557"/>
      <c r="L106" s="557"/>
      <c r="M106" s="557"/>
      <c r="N106" s="557"/>
      <c r="O106" s="557"/>
      <c r="P106" s="557"/>
      <c r="Q106" s="557"/>
      <c r="R106" s="557"/>
      <c r="S106" s="557"/>
      <c r="T106" s="557"/>
      <c r="U106" s="557"/>
      <c r="V106" s="557"/>
      <c r="W106" s="153"/>
      <c r="X106" s="153"/>
      <c r="Y106" s="153"/>
      <c r="Z106" s="153"/>
      <c r="AA106" s="153"/>
    </row>
    <row r="107" spans="1:27" ht="11.25" customHeight="1" x14ac:dyDescent="0.25">
      <c r="A107" s="153"/>
      <c r="B107" s="154"/>
      <c r="C107" s="155"/>
      <c r="D107" s="156"/>
      <c r="E107" s="153"/>
      <c r="F107" s="156"/>
      <c r="G107" s="153"/>
      <c r="H107" s="153"/>
      <c r="I107" s="155"/>
      <c r="J107" s="153"/>
      <c r="K107" s="557"/>
      <c r="L107" s="557"/>
      <c r="M107" s="557"/>
      <c r="N107" s="557"/>
      <c r="O107" s="557"/>
      <c r="P107" s="557"/>
      <c r="Q107" s="557"/>
      <c r="R107" s="557"/>
      <c r="S107" s="557"/>
      <c r="T107" s="557"/>
      <c r="U107" s="557"/>
      <c r="V107" s="557"/>
      <c r="W107" s="153"/>
      <c r="X107" s="153"/>
      <c r="Y107" s="153"/>
      <c r="Z107" s="153"/>
      <c r="AA107" s="153"/>
    </row>
    <row r="108" spans="1:27" ht="11.25" customHeight="1" x14ac:dyDescent="0.25">
      <c r="A108" s="153"/>
      <c r="B108" s="154"/>
      <c r="C108" s="155"/>
      <c r="D108" s="156"/>
      <c r="E108" s="153"/>
      <c r="F108" s="156"/>
      <c r="G108" s="153"/>
      <c r="H108" s="153"/>
      <c r="I108" s="155"/>
      <c r="J108" s="153"/>
      <c r="K108" s="557"/>
      <c r="L108" s="557"/>
      <c r="M108" s="557"/>
      <c r="N108" s="557"/>
      <c r="O108" s="557"/>
      <c r="P108" s="557"/>
      <c r="Q108" s="557"/>
      <c r="R108" s="557"/>
      <c r="S108" s="557"/>
      <c r="T108" s="557"/>
      <c r="U108" s="557"/>
      <c r="V108" s="557"/>
      <c r="W108" s="153"/>
      <c r="X108" s="153"/>
      <c r="Y108" s="153"/>
      <c r="Z108" s="153"/>
      <c r="AA108" s="153"/>
    </row>
    <row r="109" spans="1:27" ht="11.25" customHeight="1" x14ac:dyDescent="0.25">
      <c r="A109" s="153"/>
      <c r="B109" s="154"/>
      <c r="C109" s="155"/>
      <c r="D109" s="156"/>
      <c r="E109" s="153"/>
      <c r="F109" s="156"/>
      <c r="G109" s="153"/>
      <c r="H109" s="153"/>
      <c r="I109" s="155"/>
      <c r="J109" s="153"/>
      <c r="K109" s="557"/>
      <c r="L109" s="557"/>
      <c r="M109" s="557"/>
      <c r="N109" s="557"/>
      <c r="O109" s="557"/>
      <c r="P109" s="557"/>
      <c r="Q109" s="557"/>
      <c r="R109" s="557"/>
      <c r="S109" s="557"/>
      <c r="T109" s="557"/>
      <c r="U109" s="557"/>
      <c r="V109" s="557"/>
      <c r="W109" s="153"/>
      <c r="X109" s="153"/>
      <c r="Y109" s="153"/>
      <c r="Z109" s="153"/>
      <c r="AA109" s="153"/>
    </row>
    <row r="110" spans="1:27" ht="11.25" customHeight="1" x14ac:dyDescent="0.25">
      <c r="A110" s="153"/>
      <c r="B110" s="154"/>
      <c r="C110" s="155"/>
      <c r="D110" s="156"/>
      <c r="E110" s="153"/>
      <c r="F110" s="156"/>
      <c r="G110" s="153"/>
      <c r="H110" s="153"/>
      <c r="I110" s="155"/>
      <c r="J110" s="153"/>
      <c r="K110" s="557"/>
      <c r="L110" s="557"/>
      <c r="M110" s="557"/>
      <c r="N110" s="557"/>
      <c r="O110" s="557"/>
      <c r="P110" s="557"/>
      <c r="Q110" s="557"/>
      <c r="R110" s="557"/>
      <c r="S110" s="557"/>
      <c r="T110" s="557"/>
      <c r="U110" s="557"/>
      <c r="V110" s="557"/>
      <c r="W110" s="153"/>
      <c r="X110" s="153"/>
      <c r="Y110" s="153"/>
      <c r="Z110" s="153"/>
      <c r="AA110" s="153"/>
    </row>
    <row r="111" spans="1:27" ht="11.25" customHeight="1" x14ac:dyDescent="0.25">
      <c r="A111" s="153"/>
      <c r="B111" s="154"/>
      <c r="C111" s="155"/>
      <c r="D111" s="156"/>
      <c r="E111" s="153"/>
      <c r="F111" s="156"/>
      <c r="G111" s="153"/>
      <c r="H111" s="153"/>
      <c r="I111" s="155"/>
      <c r="J111" s="153"/>
      <c r="K111" s="557"/>
      <c r="L111" s="557"/>
      <c r="M111" s="557"/>
      <c r="N111" s="557"/>
      <c r="O111" s="557"/>
      <c r="P111" s="557"/>
      <c r="Q111" s="557"/>
      <c r="R111" s="557"/>
      <c r="S111" s="557"/>
      <c r="T111" s="557"/>
      <c r="U111" s="557"/>
      <c r="V111" s="557"/>
      <c r="W111" s="153"/>
      <c r="X111" s="153"/>
      <c r="Y111" s="153"/>
      <c r="Z111" s="153"/>
      <c r="AA111" s="153"/>
    </row>
    <row r="112" spans="1:27" ht="11.25" customHeight="1" x14ac:dyDescent="0.25">
      <c r="A112" s="153"/>
      <c r="B112" s="154"/>
      <c r="C112" s="155"/>
      <c r="D112" s="156"/>
      <c r="E112" s="153"/>
      <c r="F112" s="156"/>
      <c r="G112" s="153"/>
      <c r="H112" s="153"/>
      <c r="I112" s="155"/>
      <c r="J112" s="153"/>
      <c r="K112" s="557"/>
      <c r="L112" s="557"/>
      <c r="M112" s="557"/>
      <c r="N112" s="557"/>
      <c r="O112" s="557"/>
      <c r="P112" s="557"/>
      <c r="Q112" s="557"/>
      <c r="R112" s="557"/>
      <c r="S112" s="557"/>
      <c r="T112" s="557"/>
      <c r="U112" s="557"/>
      <c r="V112" s="557"/>
      <c r="W112" s="153"/>
      <c r="X112" s="153"/>
      <c r="Y112" s="153"/>
      <c r="Z112" s="153"/>
      <c r="AA112" s="153"/>
    </row>
    <row r="113" spans="1:27" ht="11.25" customHeight="1" x14ac:dyDescent="0.25">
      <c r="A113" s="153"/>
      <c r="B113" s="154"/>
      <c r="C113" s="155"/>
      <c r="D113" s="156"/>
      <c r="E113" s="153"/>
      <c r="F113" s="156"/>
      <c r="G113" s="153"/>
      <c r="H113" s="153"/>
      <c r="I113" s="155"/>
      <c r="J113" s="153"/>
      <c r="K113" s="557"/>
      <c r="L113" s="557"/>
      <c r="M113" s="557"/>
      <c r="N113" s="557"/>
      <c r="O113" s="557"/>
      <c r="P113" s="557"/>
      <c r="Q113" s="557"/>
      <c r="R113" s="557"/>
      <c r="S113" s="557"/>
      <c r="T113" s="557"/>
      <c r="U113" s="557"/>
      <c r="V113" s="557"/>
      <c r="W113" s="153"/>
      <c r="X113" s="153"/>
      <c r="Y113" s="153"/>
      <c r="Z113" s="153"/>
      <c r="AA113" s="153"/>
    </row>
    <row r="114" spans="1:27" ht="11.25" customHeight="1" x14ac:dyDescent="0.25">
      <c r="A114" s="153"/>
      <c r="B114" s="154"/>
      <c r="C114" s="155"/>
      <c r="D114" s="156"/>
      <c r="E114" s="153"/>
      <c r="F114" s="156"/>
      <c r="G114" s="153"/>
      <c r="H114" s="153"/>
      <c r="I114" s="155"/>
      <c r="J114" s="153"/>
      <c r="K114" s="557"/>
      <c r="L114" s="557"/>
      <c r="M114" s="557"/>
      <c r="N114" s="557"/>
      <c r="O114" s="557"/>
      <c r="P114" s="557"/>
      <c r="Q114" s="557"/>
      <c r="R114" s="557"/>
      <c r="S114" s="557"/>
      <c r="T114" s="557"/>
      <c r="U114" s="557"/>
      <c r="V114" s="557"/>
      <c r="W114" s="153"/>
      <c r="X114" s="153"/>
      <c r="Y114" s="153"/>
      <c r="Z114" s="153"/>
      <c r="AA114" s="153"/>
    </row>
    <row r="115" spans="1:27" ht="11.25" customHeight="1" x14ac:dyDescent="0.25">
      <c r="A115" s="153"/>
      <c r="B115" s="154"/>
      <c r="C115" s="155"/>
      <c r="D115" s="156"/>
      <c r="E115" s="153"/>
      <c r="F115" s="156"/>
      <c r="G115" s="153"/>
      <c r="H115" s="153"/>
      <c r="I115" s="155"/>
      <c r="J115" s="153"/>
      <c r="K115" s="557"/>
      <c r="L115" s="557"/>
      <c r="M115" s="557"/>
      <c r="N115" s="557"/>
      <c r="O115" s="557"/>
      <c r="P115" s="557"/>
      <c r="Q115" s="557"/>
      <c r="R115" s="557"/>
      <c r="S115" s="557"/>
      <c r="T115" s="557"/>
      <c r="U115" s="557"/>
      <c r="V115" s="557"/>
      <c r="W115" s="153"/>
      <c r="X115" s="153"/>
      <c r="Y115" s="153"/>
      <c r="Z115" s="153"/>
      <c r="AA115" s="153"/>
    </row>
    <row r="116" spans="1:27" ht="11.25" customHeight="1" x14ac:dyDescent="0.25">
      <c r="A116" s="153"/>
      <c r="B116" s="154"/>
      <c r="C116" s="155"/>
      <c r="D116" s="156"/>
      <c r="E116" s="153"/>
      <c r="F116" s="156"/>
      <c r="G116" s="153"/>
      <c r="H116" s="153"/>
      <c r="I116" s="155"/>
      <c r="J116" s="153"/>
      <c r="K116" s="557"/>
      <c r="L116" s="557"/>
      <c r="M116" s="557"/>
      <c r="N116" s="557"/>
      <c r="O116" s="557"/>
      <c r="P116" s="557"/>
      <c r="Q116" s="557"/>
      <c r="R116" s="557"/>
      <c r="S116" s="557"/>
      <c r="T116" s="557"/>
      <c r="U116" s="557"/>
      <c r="V116" s="557"/>
      <c r="W116" s="153"/>
      <c r="X116" s="153"/>
      <c r="Y116" s="153"/>
      <c r="Z116" s="153"/>
      <c r="AA116" s="153"/>
    </row>
    <row r="117" spans="1:27" ht="11.25" customHeight="1" x14ac:dyDescent="0.25">
      <c r="A117" s="153"/>
      <c r="B117" s="154"/>
      <c r="C117" s="155"/>
      <c r="D117" s="156"/>
      <c r="E117" s="153"/>
      <c r="F117" s="156"/>
      <c r="G117" s="153"/>
      <c r="H117" s="153"/>
      <c r="I117" s="155"/>
      <c r="J117" s="153"/>
      <c r="K117" s="557"/>
      <c r="L117" s="557"/>
      <c r="M117" s="557"/>
      <c r="N117" s="557"/>
      <c r="O117" s="557"/>
      <c r="P117" s="557"/>
      <c r="Q117" s="557"/>
      <c r="R117" s="557"/>
      <c r="S117" s="557"/>
      <c r="T117" s="557"/>
      <c r="U117" s="557"/>
      <c r="V117" s="557"/>
      <c r="W117" s="153"/>
      <c r="X117" s="153"/>
      <c r="Y117" s="153"/>
      <c r="Z117" s="153"/>
      <c r="AA117" s="153"/>
    </row>
    <row r="118" spans="1:27" ht="11.25" customHeight="1" x14ac:dyDescent="0.25">
      <c r="A118" s="153"/>
      <c r="B118" s="154"/>
      <c r="C118" s="155"/>
      <c r="D118" s="156"/>
      <c r="E118" s="153"/>
      <c r="F118" s="156"/>
      <c r="G118" s="153"/>
      <c r="H118" s="153"/>
      <c r="I118" s="155"/>
      <c r="J118" s="153"/>
      <c r="K118" s="557"/>
      <c r="L118" s="557"/>
      <c r="M118" s="557"/>
      <c r="N118" s="557"/>
      <c r="O118" s="557"/>
      <c r="P118" s="557"/>
      <c r="Q118" s="557"/>
      <c r="R118" s="557"/>
      <c r="S118" s="557"/>
      <c r="T118" s="557"/>
      <c r="U118" s="557"/>
      <c r="V118" s="557"/>
      <c r="W118" s="153"/>
      <c r="X118" s="153"/>
      <c r="Y118" s="153"/>
      <c r="Z118" s="153"/>
      <c r="AA118" s="153"/>
    </row>
    <row r="119" spans="1:27" ht="11.25" customHeight="1" x14ac:dyDescent="0.25">
      <c r="A119" s="153"/>
      <c r="B119" s="154"/>
      <c r="C119" s="155"/>
      <c r="D119" s="156"/>
      <c r="E119" s="153"/>
      <c r="F119" s="156"/>
      <c r="G119" s="153"/>
      <c r="H119" s="153"/>
      <c r="I119" s="155"/>
      <c r="J119" s="153"/>
      <c r="K119" s="557"/>
      <c r="L119" s="557"/>
      <c r="M119" s="557"/>
      <c r="N119" s="557"/>
      <c r="O119" s="557"/>
      <c r="P119" s="557"/>
      <c r="Q119" s="557"/>
      <c r="R119" s="557"/>
      <c r="S119" s="557"/>
      <c r="T119" s="557"/>
      <c r="U119" s="557"/>
      <c r="V119" s="557"/>
      <c r="W119" s="153"/>
      <c r="X119" s="153"/>
      <c r="Y119" s="153"/>
      <c r="Z119" s="153"/>
      <c r="AA119" s="153"/>
    </row>
    <row r="120" spans="1:27" ht="11.25" customHeight="1" x14ac:dyDescent="0.25">
      <c r="A120" s="153"/>
      <c r="B120" s="154"/>
      <c r="C120" s="155"/>
      <c r="D120" s="156"/>
      <c r="E120" s="153"/>
      <c r="F120" s="156"/>
      <c r="G120" s="153"/>
      <c r="H120" s="153"/>
      <c r="I120" s="155"/>
      <c r="J120" s="153"/>
      <c r="K120" s="557"/>
      <c r="L120" s="557"/>
      <c r="M120" s="557"/>
      <c r="N120" s="557"/>
      <c r="O120" s="557"/>
      <c r="P120" s="557"/>
      <c r="Q120" s="557"/>
      <c r="R120" s="557"/>
      <c r="S120" s="557"/>
      <c r="T120" s="557"/>
      <c r="U120" s="557"/>
      <c r="V120" s="557"/>
      <c r="W120" s="153"/>
      <c r="X120" s="153"/>
      <c r="Y120" s="153"/>
      <c r="Z120" s="153"/>
      <c r="AA120" s="153"/>
    </row>
    <row r="121" spans="1:27" ht="11.25" customHeight="1" x14ac:dyDescent="0.25">
      <c r="A121" s="153"/>
      <c r="B121" s="154"/>
      <c r="C121" s="155"/>
      <c r="D121" s="156"/>
      <c r="E121" s="153"/>
      <c r="F121" s="156"/>
      <c r="G121" s="153"/>
      <c r="H121" s="153"/>
      <c r="I121" s="155"/>
      <c r="J121" s="153"/>
      <c r="K121" s="557"/>
      <c r="L121" s="557"/>
      <c r="M121" s="557"/>
      <c r="N121" s="557"/>
      <c r="O121" s="557"/>
      <c r="P121" s="557"/>
      <c r="Q121" s="557"/>
      <c r="R121" s="557"/>
      <c r="S121" s="557"/>
      <c r="T121" s="557"/>
      <c r="U121" s="557"/>
      <c r="V121" s="557"/>
      <c r="W121" s="153"/>
      <c r="X121" s="153"/>
      <c r="Y121" s="153"/>
      <c r="Z121" s="153"/>
      <c r="AA121" s="153"/>
    </row>
    <row r="122" spans="1:27" ht="11.25" customHeight="1" x14ac:dyDescent="0.25">
      <c r="A122" s="153"/>
      <c r="B122" s="154"/>
      <c r="C122" s="155"/>
      <c r="D122" s="156"/>
      <c r="E122" s="153"/>
      <c r="F122" s="156"/>
      <c r="G122" s="153"/>
      <c r="H122" s="153"/>
      <c r="I122" s="155"/>
      <c r="J122" s="153"/>
      <c r="K122" s="557"/>
      <c r="L122" s="557"/>
      <c r="M122" s="557"/>
      <c r="N122" s="557"/>
      <c r="O122" s="557"/>
      <c r="P122" s="557"/>
      <c r="Q122" s="557"/>
      <c r="R122" s="557"/>
      <c r="S122" s="557"/>
      <c r="T122" s="557"/>
      <c r="U122" s="557"/>
      <c r="V122" s="557"/>
      <c r="W122" s="153"/>
      <c r="X122" s="153"/>
      <c r="Y122" s="153"/>
      <c r="Z122" s="153"/>
      <c r="AA122" s="153"/>
    </row>
    <row r="123" spans="1:27" ht="11.25" customHeight="1" x14ac:dyDescent="0.25">
      <c r="A123" s="153"/>
      <c r="B123" s="154"/>
      <c r="C123" s="155"/>
      <c r="D123" s="156"/>
      <c r="E123" s="153"/>
      <c r="F123" s="156"/>
      <c r="G123" s="153"/>
      <c r="H123" s="153"/>
      <c r="I123" s="155"/>
      <c r="J123" s="153"/>
      <c r="K123" s="557"/>
      <c r="L123" s="557"/>
      <c r="M123" s="557"/>
      <c r="N123" s="557"/>
      <c r="O123" s="557"/>
      <c r="P123" s="557"/>
      <c r="Q123" s="557"/>
      <c r="R123" s="557"/>
      <c r="S123" s="557"/>
      <c r="T123" s="557"/>
      <c r="U123" s="557"/>
      <c r="V123" s="557"/>
      <c r="W123" s="153"/>
      <c r="X123" s="153"/>
      <c r="Y123" s="153"/>
      <c r="Z123" s="153"/>
      <c r="AA123" s="153"/>
    </row>
    <row r="124" spans="1:27" ht="11.25" customHeight="1" x14ac:dyDescent="0.25">
      <c r="A124" s="153"/>
      <c r="B124" s="154"/>
      <c r="C124" s="155"/>
      <c r="D124" s="156"/>
      <c r="E124" s="153"/>
      <c r="F124" s="156"/>
      <c r="G124" s="153"/>
      <c r="H124" s="153"/>
      <c r="I124" s="155"/>
      <c r="J124" s="153"/>
      <c r="K124" s="557"/>
      <c r="L124" s="557"/>
      <c r="M124" s="557"/>
      <c r="N124" s="557"/>
      <c r="O124" s="557"/>
      <c r="P124" s="557"/>
      <c r="Q124" s="557"/>
      <c r="R124" s="557"/>
      <c r="S124" s="557"/>
      <c r="T124" s="557"/>
      <c r="U124" s="557"/>
      <c r="V124" s="557"/>
      <c r="W124" s="153"/>
      <c r="X124" s="153"/>
      <c r="Y124" s="153"/>
      <c r="Z124" s="153"/>
      <c r="AA124" s="153"/>
    </row>
    <row r="125" spans="1:27" ht="11.25" customHeight="1" x14ac:dyDescent="0.25">
      <c r="A125" s="153"/>
      <c r="B125" s="154"/>
      <c r="C125" s="155"/>
      <c r="D125" s="156"/>
      <c r="E125" s="153"/>
      <c r="F125" s="156"/>
      <c r="G125" s="153"/>
      <c r="H125" s="153"/>
      <c r="I125" s="155"/>
      <c r="J125" s="153"/>
      <c r="K125" s="557"/>
      <c r="L125" s="557"/>
      <c r="M125" s="557"/>
      <c r="N125" s="557"/>
      <c r="O125" s="557"/>
      <c r="P125" s="557"/>
      <c r="Q125" s="557"/>
      <c r="R125" s="557"/>
      <c r="S125" s="557"/>
      <c r="T125" s="557"/>
      <c r="U125" s="557"/>
      <c r="V125" s="557"/>
      <c r="W125" s="153"/>
      <c r="X125" s="153"/>
      <c r="Y125" s="153"/>
      <c r="Z125" s="153"/>
      <c r="AA125" s="153"/>
    </row>
    <row r="126" spans="1:27" ht="11.25" customHeight="1" x14ac:dyDescent="0.25">
      <c r="A126" s="153"/>
      <c r="B126" s="154"/>
      <c r="C126" s="155"/>
      <c r="D126" s="156"/>
      <c r="E126" s="153"/>
      <c r="F126" s="156"/>
      <c r="G126" s="153"/>
      <c r="H126" s="153"/>
      <c r="I126" s="155"/>
      <c r="J126" s="153"/>
      <c r="K126" s="557"/>
      <c r="L126" s="557"/>
      <c r="M126" s="557"/>
      <c r="N126" s="557"/>
      <c r="O126" s="557"/>
      <c r="P126" s="557"/>
      <c r="Q126" s="557"/>
      <c r="R126" s="557"/>
      <c r="S126" s="557"/>
      <c r="T126" s="557"/>
      <c r="U126" s="557"/>
      <c r="V126" s="557"/>
      <c r="W126" s="153"/>
      <c r="X126" s="153"/>
      <c r="Y126" s="153"/>
      <c r="Z126" s="153"/>
      <c r="AA126" s="153"/>
    </row>
    <row r="127" spans="1:27" ht="11.25" customHeight="1" x14ac:dyDescent="0.25">
      <c r="A127" s="153"/>
      <c r="B127" s="154"/>
      <c r="C127" s="155"/>
      <c r="D127" s="156"/>
      <c r="E127" s="153"/>
      <c r="F127" s="156"/>
      <c r="G127" s="153"/>
      <c r="H127" s="153"/>
      <c r="I127" s="155"/>
      <c r="J127" s="153"/>
      <c r="K127" s="557"/>
      <c r="L127" s="557"/>
      <c r="M127" s="557"/>
      <c r="N127" s="557"/>
      <c r="O127" s="557"/>
      <c r="P127" s="557"/>
      <c r="Q127" s="557"/>
      <c r="R127" s="557"/>
      <c r="S127" s="557"/>
      <c r="T127" s="557"/>
      <c r="U127" s="557"/>
      <c r="V127" s="557"/>
      <c r="W127" s="153"/>
      <c r="X127" s="153"/>
      <c r="Y127" s="153"/>
      <c r="Z127" s="153"/>
      <c r="AA127" s="153"/>
    </row>
    <row r="128" spans="1:27" ht="11.25" customHeight="1" x14ac:dyDescent="0.25">
      <c r="A128" s="153"/>
      <c r="B128" s="154"/>
      <c r="C128" s="155"/>
      <c r="D128" s="156"/>
      <c r="E128" s="153"/>
      <c r="F128" s="156"/>
      <c r="G128" s="153"/>
      <c r="H128" s="153"/>
      <c r="I128" s="155"/>
      <c r="J128" s="153"/>
      <c r="K128" s="557"/>
      <c r="L128" s="557"/>
      <c r="M128" s="557"/>
      <c r="N128" s="557"/>
      <c r="O128" s="557"/>
      <c r="P128" s="557"/>
      <c r="Q128" s="557"/>
      <c r="R128" s="557"/>
      <c r="S128" s="557"/>
      <c r="T128" s="557"/>
      <c r="U128" s="557"/>
      <c r="V128" s="557"/>
      <c r="W128" s="153"/>
      <c r="X128" s="153"/>
      <c r="Y128" s="153"/>
      <c r="Z128" s="153"/>
      <c r="AA128" s="153"/>
    </row>
    <row r="129" spans="1:27" ht="11.25" customHeight="1" x14ac:dyDescent="0.25">
      <c r="A129" s="153"/>
      <c r="B129" s="154"/>
      <c r="C129" s="155"/>
      <c r="D129" s="156"/>
      <c r="E129" s="153"/>
      <c r="F129" s="156"/>
      <c r="G129" s="153"/>
      <c r="H129" s="153"/>
      <c r="I129" s="155"/>
      <c r="J129" s="153"/>
      <c r="K129" s="557"/>
      <c r="L129" s="557"/>
      <c r="M129" s="557"/>
      <c r="N129" s="557"/>
      <c r="O129" s="557"/>
      <c r="P129" s="557"/>
      <c r="Q129" s="557"/>
      <c r="R129" s="557"/>
      <c r="S129" s="557"/>
      <c r="T129" s="557"/>
      <c r="U129" s="557"/>
      <c r="V129" s="557"/>
      <c r="W129" s="153"/>
      <c r="X129" s="153"/>
      <c r="Y129" s="153"/>
      <c r="Z129" s="153"/>
      <c r="AA129" s="153"/>
    </row>
    <row r="130" spans="1:27" ht="11.25" customHeight="1" x14ac:dyDescent="0.25">
      <c r="A130" s="153"/>
      <c r="B130" s="154"/>
      <c r="C130" s="155"/>
      <c r="D130" s="156"/>
      <c r="E130" s="153"/>
      <c r="F130" s="156"/>
      <c r="G130" s="153"/>
      <c r="H130" s="153"/>
      <c r="I130" s="155"/>
      <c r="J130" s="153"/>
      <c r="K130" s="557"/>
      <c r="L130" s="557"/>
      <c r="M130" s="557"/>
      <c r="N130" s="557"/>
      <c r="O130" s="557"/>
      <c r="P130" s="557"/>
      <c r="Q130" s="557"/>
      <c r="R130" s="557"/>
      <c r="S130" s="557"/>
      <c r="T130" s="557"/>
      <c r="U130" s="557"/>
      <c r="V130" s="557"/>
      <c r="W130" s="153"/>
      <c r="X130" s="153"/>
      <c r="Y130" s="153"/>
      <c r="Z130" s="153"/>
      <c r="AA130" s="153"/>
    </row>
    <row r="131" spans="1:27" ht="11.25" customHeight="1" x14ac:dyDescent="0.25">
      <c r="A131" s="153"/>
      <c r="B131" s="154"/>
      <c r="C131" s="155"/>
      <c r="D131" s="156"/>
      <c r="E131" s="153"/>
      <c r="F131" s="156"/>
      <c r="G131" s="153"/>
      <c r="H131" s="153"/>
      <c r="I131" s="155"/>
      <c r="J131" s="153"/>
      <c r="K131" s="557"/>
      <c r="L131" s="557"/>
      <c r="M131" s="557"/>
      <c r="N131" s="557"/>
      <c r="O131" s="557"/>
      <c r="P131" s="557"/>
      <c r="Q131" s="557"/>
      <c r="R131" s="557"/>
      <c r="S131" s="557"/>
      <c r="T131" s="557"/>
      <c r="U131" s="557"/>
      <c r="V131" s="557"/>
      <c r="W131" s="153"/>
      <c r="X131" s="153"/>
      <c r="Y131" s="153"/>
      <c r="Z131" s="153"/>
      <c r="AA131" s="153"/>
    </row>
    <row r="132" spans="1:27" ht="11.25" customHeight="1" x14ac:dyDescent="0.25">
      <c r="A132" s="153"/>
      <c r="B132" s="154"/>
      <c r="C132" s="155"/>
      <c r="D132" s="156"/>
      <c r="E132" s="153"/>
      <c r="F132" s="156"/>
      <c r="G132" s="153"/>
      <c r="H132" s="153"/>
      <c r="I132" s="155"/>
      <c r="J132" s="153"/>
      <c r="K132" s="557"/>
      <c r="L132" s="557"/>
      <c r="M132" s="557"/>
      <c r="N132" s="557"/>
      <c r="O132" s="557"/>
      <c r="P132" s="557"/>
      <c r="Q132" s="557"/>
      <c r="R132" s="557"/>
      <c r="S132" s="557"/>
      <c r="T132" s="557"/>
      <c r="U132" s="557"/>
      <c r="V132" s="557"/>
      <c r="W132" s="153"/>
      <c r="X132" s="153"/>
      <c r="Y132" s="153"/>
      <c r="Z132" s="153"/>
      <c r="AA132" s="153"/>
    </row>
    <row r="133" spans="1:27" ht="11.25" customHeight="1" x14ac:dyDescent="0.25">
      <c r="A133" s="153"/>
      <c r="B133" s="154"/>
      <c r="C133" s="155"/>
      <c r="D133" s="156"/>
      <c r="E133" s="153"/>
      <c r="F133" s="156"/>
      <c r="G133" s="153"/>
      <c r="H133" s="153"/>
      <c r="I133" s="155"/>
      <c r="J133" s="153"/>
      <c r="K133" s="557"/>
      <c r="L133" s="557"/>
      <c r="M133" s="557"/>
      <c r="N133" s="557"/>
      <c r="O133" s="557"/>
      <c r="P133" s="557"/>
      <c r="Q133" s="557"/>
      <c r="R133" s="557"/>
      <c r="S133" s="557"/>
      <c r="T133" s="557"/>
      <c r="U133" s="557"/>
      <c r="V133" s="557"/>
      <c r="W133" s="153"/>
      <c r="X133" s="153"/>
      <c r="Y133" s="153"/>
      <c r="Z133" s="153"/>
      <c r="AA133" s="153"/>
    </row>
    <row r="134" spans="1:27" ht="11.25" customHeight="1" x14ac:dyDescent="0.25">
      <c r="A134" s="153"/>
      <c r="B134" s="154"/>
      <c r="C134" s="155"/>
      <c r="D134" s="156"/>
      <c r="E134" s="153"/>
      <c r="F134" s="156"/>
      <c r="G134" s="153"/>
      <c r="H134" s="153"/>
      <c r="I134" s="155"/>
      <c r="J134" s="153"/>
      <c r="K134" s="557"/>
      <c r="L134" s="557"/>
      <c r="M134" s="557"/>
      <c r="N134" s="557"/>
      <c r="O134" s="557"/>
      <c r="P134" s="557"/>
      <c r="Q134" s="557"/>
      <c r="R134" s="557"/>
      <c r="S134" s="557"/>
      <c r="T134" s="557"/>
      <c r="U134" s="557"/>
      <c r="V134" s="557"/>
      <c r="W134" s="153"/>
      <c r="X134" s="153"/>
      <c r="Y134" s="153"/>
      <c r="Z134" s="153"/>
      <c r="AA134" s="153"/>
    </row>
    <row r="135" spans="1:27" ht="11.25" customHeight="1" x14ac:dyDescent="0.25">
      <c r="A135" s="153"/>
      <c r="B135" s="154"/>
      <c r="C135" s="155"/>
      <c r="D135" s="156"/>
      <c r="E135" s="153"/>
      <c r="F135" s="156"/>
      <c r="G135" s="153"/>
      <c r="H135" s="153"/>
      <c r="I135" s="155"/>
      <c r="J135" s="153"/>
      <c r="K135" s="557"/>
      <c r="L135" s="557"/>
      <c r="M135" s="557"/>
      <c r="N135" s="557"/>
      <c r="O135" s="557"/>
      <c r="P135" s="557"/>
      <c r="Q135" s="557"/>
      <c r="R135" s="557"/>
      <c r="S135" s="557"/>
      <c r="T135" s="557"/>
      <c r="U135" s="557"/>
      <c r="V135" s="557"/>
      <c r="W135" s="153"/>
      <c r="X135" s="153"/>
      <c r="Y135" s="153"/>
      <c r="Z135" s="153"/>
      <c r="AA135" s="153"/>
    </row>
    <row r="136" spans="1:27" ht="11.25" customHeight="1" x14ac:dyDescent="0.25">
      <c r="A136" s="153"/>
      <c r="B136" s="154"/>
      <c r="C136" s="155"/>
      <c r="D136" s="156"/>
      <c r="E136" s="153"/>
      <c r="F136" s="156"/>
      <c r="G136" s="153"/>
      <c r="H136" s="153"/>
      <c r="I136" s="155"/>
      <c r="J136" s="153"/>
      <c r="K136" s="557"/>
      <c r="L136" s="557"/>
      <c r="M136" s="557"/>
      <c r="N136" s="557"/>
      <c r="O136" s="557"/>
      <c r="P136" s="557"/>
      <c r="Q136" s="557"/>
      <c r="R136" s="557"/>
      <c r="S136" s="557"/>
      <c r="T136" s="557"/>
      <c r="U136" s="557"/>
      <c r="V136" s="557"/>
      <c r="W136" s="153"/>
      <c r="X136" s="153"/>
      <c r="Y136" s="153"/>
      <c r="Z136" s="153"/>
      <c r="AA136" s="153"/>
    </row>
    <row r="137" spans="1:27" ht="11.25" customHeight="1" x14ac:dyDescent="0.25">
      <c r="A137" s="153"/>
      <c r="B137" s="154"/>
      <c r="C137" s="155"/>
      <c r="D137" s="156"/>
      <c r="E137" s="153"/>
      <c r="F137" s="156"/>
      <c r="G137" s="153"/>
      <c r="H137" s="153"/>
      <c r="I137" s="155"/>
      <c r="J137" s="153"/>
      <c r="K137" s="557"/>
      <c r="L137" s="557"/>
      <c r="M137" s="557"/>
      <c r="N137" s="557"/>
      <c r="O137" s="557"/>
      <c r="P137" s="557"/>
      <c r="Q137" s="557"/>
      <c r="R137" s="557"/>
      <c r="S137" s="557"/>
      <c r="T137" s="557"/>
      <c r="U137" s="557"/>
      <c r="V137" s="557"/>
      <c r="W137" s="153"/>
      <c r="X137" s="153"/>
      <c r="Y137" s="153"/>
      <c r="Z137" s="153"/>
      <c r="AA137" s="153"/>
    </row>
    <row r="138" spans="1:27" ht="11.25" customHeight="1" x14ac:dyDescent="0.25">
      <c r="A138" s="153"/>
      <c r="B138" s="154"/>
      <c r="C138" s="155"/>
      <c r="D138" s="156"/>
      <c r="E138" s="153"/>
      <c r="F138" s="156"/>
      <c r="G138" s="153"/>
      <c r="H138" s="153"/>
      <c r="I138" s="155"/>
      <c r="J138" s="153"/>
      <c r="K138" s="557"/>
      <c r="L138" s="557"/>
      <c r="M138" s="557"/>
      <c r="N138" s="557"/>
      <c r="O138" s="557"/>
      <c r="P138" s="557"/>
      <c r="Q138" s="557"/>
      <c r="R138" s="557"/>
      <c r="S138" s="557"/>
      <c r="T138" s="557"/>
      <c r="U138" s="557"/>
      <c r="V138" s="557"/>
      <c r="W138" s="153"/>
      <c r="X138" s="153"/>
      <c r="Y138" s="153"/>
      <c r="Z138" s="153"/>
      <c r="AA138" s="153"/>
    </row>
    <row r="139" spans="1:27" ht="11.25" customHeight="1" x14ac:dyDescent="0.25">
      <c r="A139" s="153"/>
      <c r="B139" s="154"/>
      <c r="C139" s="155"/>
      <c r="D139" s="156"/>
      <c r="E139" s="153"/>
      <c r="F139" s="156"/>
      <c r="G139" s="153"/>
      <c r="H139" s="153"/>
      <c r="I139" s="155"/>
      <c r="J139" s="153"/>
      <c r="K139" s="557"/>
      <c r="L139" s="557"/>
      <c r="M139" s="557"/>
      <c r="N139" s="557"/>
      <c r="O139" s="557"/>
      <c r="P139" s="557"/>
      <c r="Q139" s="557"/>
      <c r="R139" s="557"/>
      <c r="S139" s="557"/>
      <c r="T139" s="557"/>
      <c r="U139" s="557"/>
      <c r="V139" s="557"/>
      <c r="W139" s="153"/>
      <c r="X139" s="153"/>
      <c r="Y139" s="153"/>
      <c r="Z139" s="153"/>
      <c r="AA139" s="153"/>
    </row>
    <row r="140" spans="1:27" ht="11.25" customHeight="1" x14ac:dyDescent="0.25">
      <c r="A140" s="153"/>
      <c r="B140" s="154"/>
      <c r="C140" s="155"/>
      <c r="D140" s="156"/>
      <c r="E140" s="153"/>
      <c r="F140" s="156"/>
      <c r="G140" s="153"/>
      <c r="H140" s="153"/>
      <c r="I140" s="155"/>
      <c r="J140" s="153"/>
      <c r="K140" s="557"/>
      <c r="L140" s="557"/>
      <c r="M140" s="557"/>
      <c r="N140" s="557"/>
      <c r="O140" s="557"/>
      <c r="P140" s="557"/>
      <c r="Q140" s="557"/>
      <c r="R140" s="557"/>
      <c r="S140" s="557"/>
      <c r="T140" s="557"/>
      <c r="U140" s="557"/>
      <c r="V140" s="557"/>
      <c r="W140" s="153"/>
      <c r="X140" s="153"/>
      <c r="Y140" s="153"/>
      <c r="Z140" s="153"/>
      <c r="AA140" s="153"/>
    </row>
    <row r="141" spans="1:27" ht="11.25" customHeight="1" x14ac:dyDescent="0.25">
      <c r="A141" s="153"/>
      <c r="B141" s="154"/>
      <c r="C141" s="155"/>
      <c r="D141" s="156"/>
      <c r="E141" s="153"/>
      <c r="F141" s="156"/>
      <c r="G141" s="153"/>
      <c r="H141" s="153"/>
      <c r="I141" s="155"/>
      <c r="J141" s="153"/>
      <c r="K141" s="557"/>
      <c r="L141" s="557"/>
      <c r="M141" s="557"/>
      <c r="N141" s="557"/>
      <c r="O141" s="557"/>
      <c r="P141" s="557"/>
      <c r="Q141" s="557"/>
      <c r="R141" s="557"/>
      <c r="S141" s="557"/>
      <c r="T141" s="557"/>
      <c r="U141" s="557"/>
      <c r="V141" s="557"/>
      <c r="W141" s="153"/>
      <c r="X141" s="153"/>
      <c r="Y141" s="153"/>
      <c r="Z141" s="153"/>
      <c r="AA141" s="153"/>
    </row>
    <row r="142" spans="1:27" ht="11.25" customHeight="1" x14ac:dyDescent="0.25">
      <c r="A142" s="153"/>
      <c r="B142" s="154"/>
      <c r="C142" s="155"/>
      <c r="D142" s="156"/>
      <c r="E142" s="153"/>
      <c r="F142" s="156"/>
      <c r="G142" s="153"/>
      <c r="H142" s="153"/>
      <c r="I142" s="155"/>
      <c r="J142" s="153"/>
      <c r="K142" s="557"/>
      <c r="L142" s="557"/>
      <c r="M142" s="557"/>
      <c r="N142" s="557"/>
      <c r="O142" s="557"/>
      <c r="P142" s="557"/>
      <c r="Q142" s="557"/>
      <c r="R142" s="557"/>
      <c r="S142" s="557"/>
      <c r="T142" s="557"/>
      <c r="U142" s="557"/>
      <c r="V142" s="557"/>
      <c r="W142" s="153"/>
      <c r="X142" s="153"/>
      <c r="Y142" s="153"/>
      <c r="Z142" s="153"/>
      <c r="AA142" s="153"/>
    </row>
    <row r="143" spans="1:27" ht="11.25" customHeight="1" x14ac:dyDescent="0.25">
      <c r="A143" s="153"/>
      <c r="B143" s="154"/>
      <c r="C143" s="155"/>
      <c r="D143" s="156"/>
      <c r="E143" s="153"/>
      <c r="F143" s="156"/>
      <c r="G143" s="153"/>
      <c r="H143" s="153"/>
      <c r="I143" s="155"/>
      <c r="J143" s="153"/>
      <c r="K143" s="557"/>
      <c r="L143" s="557"/>
      <c r="M143" s="557"/>
      <c r="N143" s="557"/>
      <c r="O143" s="557"/>
      <c r="P143" s="557"/>
      <c r="Q143" s="557"/>
      <c r="R143" s="557"/>
      <c r="S143" s="557"/>
      <c r="T143" s="557"/>
      <c r="U143" s="557"/>
      <c r="V143" s="557"/>
      <c r="W143" s="153"/>
      <c r="X143" s="153"/>
      <c r="Y143" s="153"/>
      <c r="Z143" s="153"/>
      <c r="AA143" s="153"/>
    </row>
    <row r="144" spans="1:27" ht="11.25" customHeight="1" x14ac:dyDescent="0.25">
      <c r="A144" s="153"/>
      <c r="B144" s="154"/>
      <c r="C144" s="155"/>
      <c r="D144" s="156"/>
      <c r="E144" s="153"/>
      <c r="F144" s="156"/>
      <c r="G144" s="153"/>
      <c r="H144" s="153"/>
      <c r="I144" s="155"/>
      <c r="J144" s="153"/>
      <c r="K144" s="557"/>
      <c r="L144" s="557"/>
      <c r="M144" s="557"/>
      <c r="N144" s="557"/>
      <c r="O144" s="557"/>
      <c r="P144" s="557"/>
      <c r="Q144" s="557"/>
      <c r="R144" s="557"/>
      <c r="S144" s="557"/>
      <c r="T144" s="557"/>
      <c r="U144" s="557"/>
      <c r="V144" s="557"/>
      <c r="W144" s="153"/>
      <c r="X144" s="153"/>
      <c r="Y144" s="153"/>
      <c r="Z144" s="153"/>
      <c r="AA144" s="153"/>
    </row>
    <row r="145" spans="1:27" ht="11.25" customHeight="1" x14ac:dyDescent="0.25">
      <c r="A145" s="153"/>
      <c r="B145" s="154"/>
      <c r="C145" s="155"/>
      <c r="D145" s="156"/>
      <c r="E145" s="153"/>
      <c r="F145" s="156"/>
      <c r="G145" s="153"/>
      <c r="H145" s="153"/>
      <c r="I145" s="155"/>
      <c r="J145" s="153"/>
      <c r="K145" s="557"/>
      <c r="L145" s="557"/>
      <c r="M145" s="557"/>
      <c r="N145" s="557"/>
      <c r="O145" s="557"/>
      <c r="P145" s="557"/>
      <c r="Q145" s="557"/>
      <c r="R145" s="557"/>
      <c r="S145" s="557"/>
      <c r="T145" s="557"/>
      <c r="U145" s="557"/>
      <c r="V145" s="557"/>
      <c r="W145" s="153"/>
      <c r="X145" s="153"/>
      <c r="Y145" s="153"/>
      <c r="Z145" s="153"/>
      <c r="AA145" s="153"/>
    </row>
    <row r="146" spans="1:27" ht="11.25" customHeight="1" x14ac:dyDescent="0.25">
      <c r="A146" s="153"/>
      <c r="B146" s="154"/>
      <c r="C146" s="155"/>
      <c r="D146" s="156"/>
      <c r="E146" s="153"/>
      <c r="F146" s="156"/>
      <c r="G146" s="153"/>
      <c r="H146" s="153"/>
      <c r="I146" s="155"/>
      <c r="J146" s="153"/>
      <c r="K146" s="557"/>
      <c r="L146" s="557"/>
      <c r="M146" s="557"/>
      <c r="N146" s="557"/>
      <c r="O146" s="557"/>
      <c r="P146" s="557"/>
      <c r="Q146" s="557"/>
      <c r="R146" s="557"/>
      <c r="S146" s="557"/>
      <c r="T146" s="557"/>
      <c r="U146" s="557"/>
      <c r="V146" s="557"/>
      <c r="W146" s="153"/>
      <c r="X146" s="153"/>
      <c r="Y146" s="153"/>
      <c r="Z146" s="153"/>
      <c r="AA146" s="153"/>
    </row>
    <row r="147" spans="1:27" ht="11.25" customHeight="1" x14ac:dyDescent="0.25">
      <c r="A147" s="153"/>
      <c r="B147" s="154"/>
      <c r="C147" s="155"/>
      <c r="D147" s="156"/>
      <c r="E147" s="153"/>
      <c r="F147" s="156"/>
      <c r="G147" s="153"/>
      <c r="H147" s="153"/>
      <c r="I147" s="155"/>
      <c r="J147" s="153"/>
      <c r="K147" s="557"/>
      <c r="L147" s="557"/>
      <c r="M147" s="557"/>
      <c r="N147" s="557"/>
      <c r="O147" s="557"/>
      <c r="P147" s="557"/>
      <c r="Q147" s="557"/>
      <c r="R147" s="557"/>
      <c r="S147" s="557"/>
      <c r="T147" s="557"/>
      <c r="U147" s="557"/>
      <c r="V147" s="557"/>
      <c r="W147" s="153"/>
      <c r="X147" s="153"/>
      <c r="Y147" s="153"/>
      <c r="Z147" s="153"/>
      <c r="AA147" s="153"/>
    </row>
    <row r="148" spans="1:27" ht="11.25" customHeight="1" x14ac:dyDescent="0.25">
      <c r="A148" s="153"/>
      <c r="B148" s="154"/>
      <c r="C148" s="155"/>
      <c r="D148" s="156"/>
      <c r="E148" s="153"/>
      <c r="F148" s="156"/>
      <c r="G148" s="153"/>
      <c r="H148" s="153"/>
      <c r="I148" s="155"/>
      <c r="J148" s="153"/>
      <c r="K148" s="557"/>
      <c r="L148" s="557"/>
      <c r="M148" s="557"/>
      <c r="N148" s="557"/>
      <c r="O148" s="557"/>
      <c r="P148" s="557"/>
      <c r="Q148" s="557"/>
      <c r="R148" s="557"/>
      <c r="S148" s="557"/>
      <c r="T148" s="557"/>
      <c r="U148" s="557"/>
      <c r="V148" s="557"/>
      <c r="W148" s="153"/>
      <c r="X148" s="153"/>
      <c r="Y148" s="153"/>
      <c r="Z148" s="153"/>
      <c r="AA148" s="153"/>
    </row>
    <row r="149" spans="1:27" ht="11.25" customHeight="1" x14ac:dyDescent="0.25">
      <c r="A149" s="153"/>
      <c r="B149" s="154"/>
      <c r="C149" s="155"/>
      <c r="D149" s="156"/>
      <c r="E149" s="153"/>
      <c r="F149" s="156"/>
      <c r="G149" s="153"/>
      <c r="H149" s="153"/>
      <c r="I149" s="155"/>
      <c r="J149" s="153"/>
      <c r="K149" s="557"/>
      <c r="L149" s="557"/>
      <c r="M149" s="557"/>
      <c r="N149" s="557"/>
      <c r="O149" s="557"/>
      <c r="P149" s="557"/>
      <c r="Q149" s="557"/>
      <c r="R149" s="557"/>
      <c r="S149" s="557"/>
      <c r="T149" s="557"/>
      <c r="U149" s="557"/>
      <c r="V149" s="557"/>
      <c r="W149" s="153"/>
      <c r="X149" s="153"/>
      <c r="Y149" s="153"/>
      <c r="Z149" s="153"/>
      <c r="AA149" s="153"/>
    </row>
    <row r="150" spans="1:27" ht="11.25" customHeight="1" x14ac:dyDescent="0.25">
      <c r="A150" s="153"/>
      <c r="B150" s="154"/>
      <c r="C150" s="155"/>
      <c r="D150" s="156"/>
      <c r="E150" s="153"/>
      <c r="F150" s="156"/>
      <c r="G150" s="153"/>
      <c r="H150" s="153"/>
      <c r="I150" s="155"/>
      <c r="J150" s="153"/>
      <c r="K150" s="557"/>
      <c r="L150" s="557"/>
      <c r="M150" s="557"/>
      <c r="N150" s="557"/>
      <c r="O150" s="557"/>
      <c r="P150" s="557"/>
      <c r="Q150" s="557"/>
      <c r="R150" s="557"/>
      <c r="S150" s="557"/>
      <c r="T150" s="557"/>
      <c r="U150" s="557"/>
      <c r="V150" s="557"/>
      <c r="W150" s="153"/>
      <c r="X150" s="153"/>
      <c r="Y150" s="153"/>
      <c r="Z150" s="153"/>
      <c r="AA150" s="153"/>
    </row>
    <row r="151" spans="1:27" ht="11.25" customHeight="1" x14ac:dyDescent="0.25">
      <c r="A151" s="153"/>
      <c r="B151" s="154"/>
      <c r="C151" s="155"/>
      <c r="D151" s="156"/>
      <c r="E151" s="153"/>
      <c r="F151" s="156"/>
      <c r="G151" s="153"/>
      <c r="H151" s="153"/>
      <c r="I151" s="155"/>
      <c r="J151" s="153"/>
      <c r="K151" s="557"/>
      <c r="L151" s="557"/>
      <c r="M151" s="557"/>
      <c r="N151" s="557"/>
      <c r="O151" s="557"/>
      <c r="P151" s="557"/>
      <c r="Q151" s="557"/>
      <c r="R151" s="557"/>
      <c r="S151" s="557"/>
      <c r="T151" s="557"/>
      <c r="U151" s="557"/>
      <c r="V151" s="557"/>
      <c r="W151" s="153"/>
      <c r="X151" s="153"/>
      <c r="Y151" s="153"/>
      <c r="Z151" s="153"/>
      <c r="AA151" s="153"/>
    </row>
    <row r="152" spans="1:27" ht="11.25" customHeight="1" x14ac:dyDescent="0.25">
      <c r="A152" s="153"/>
      <c r="B152" s="154"/>
      <c r="C152" s="155"/>
      <c r="D152" s="156"/>
      <c r="E152" s="153"/>
      <c r="F152" s="156"/>
      <c r="G152" s="153"/>
      <c r="H152" s="153"/>
      <c r="I152" s="155"/>
      <c r="J152" s="153"/>
      <c r="K152" s="557"/>
      <c r="L152" s="557"/>
      <c r="M152" s="557"/>
      <c r="N152" s="557"/>
      <c r="O152" s="557"/>
      <c r="P152" s="557"/>
      <c r="Q152" s="557"/>
      <c r="R152" s="557"/>
      <c r="S152" s="557"/>
      <c r="T152" s="557"/>
      <c r="U152" s="557"/>
      <c r="V152" s="557"/>
      <c r="W152" s="153"/>
      <c r="X152" s="153"/>
      <c r="Y152" s="153"/>
      <c r="Z152" s="153"/>
      <c r="AA152" s="153"/>
    </row>
    <row r="153" spans="1:27" ht="11.25" customHeight="1" x14ac:dyDescent="0.25">
      <c r="A153" s="153"/>
      <c r="B153" s="154"/>
      <c r="C153" s="155"/>
      <c r="D153" s="156"/>
      <c r="E153" s="153"/>
      <c r="F153" s="156"/>
      <c r="G153" s="153"/>
      <c r="H153" s="153"/>
      <c r="I153" s="155"/>
      <c r="J153" s="153"/>
      <c r="K153" s="557"/>
      <c r="L153" s="557"/>
      <c r="M153" s="557"/>
      <c r="N153" s="557"/>
      <c r="O153" s="557"/>
      <c r="P153" s="557"/>
      <c r="Q153" s="557"/>
      <c r="R153" s="557"/>
      <c r="S153" s="557"/>
      <c r="T153" s="557"/>
      <c r="U153" s="557"/>
      <c r="V153" s="557"/>
      <c r="W153" s="153"/>
      <c r="X153" s="153"/>
      <c r="Y153" s="153"/>
      <c r="Z153" s="153"/>
      <c r="AA153" s="153"/>
    </row>
    <row r="154" spans="1:27" ht="11.25" customHeight="1" x14ac:dyDescent="0.25">
      <c r="A154" s="153"/>
      <c r="B154" s="154"/>
      <c r="C154" s="155"/>
      <c r="D154" s="156"/>
      <c r="E154" s="153"/>
      <c r="F154" s="156"/>
      <c r="G154" s="153"/>
      <c r="H154" s="153"/>
      <c r="I154" s="155"/>
      <c r="J154" s="153"/>
      <c r="K154" s="557"/>
      <c r="L154" s="557"/>
      <c r="M154" s="557"/>
      <c r="N154" s="557"/>
      <c r="O154" s="557"/>
      <c r="P154" s="557"/>
      <c r="Q154" s="557"/>
      <c r="R154" s="557"/>
      <c r="S154" s="557"/>
      <c r="T154" s="557"/>
      <c r="U154" s="557"/>
      <c r="V154" s="557"/>
      <c r="W154" s="153"/>
      <c r="X154" s="153"/>
      <c r="Y154" s="153"/>
      <c r="Z154" s="153"/>
      <c r="AA154" s="153"/>
    </row>
    <row r="155" spans="1:27" ht="11.25" customHeight="1" x14ac:dyDescent="0.25">
      <c r="A155" s="153"/>
      <c r="B155" s="154"/>
      <c r="C155" s="155"/>
      <c r="D155" s="156"/>
      <c r="E155" s="153"/>
      <c r="F155" s="156"/>
      <c r="G155" s="153"/>
      <c r="H155" s="153"/>
      <c r="I155" s="155"/>
      <c r="J155" s="153"/>
      <c r="K155" s="557"/>
      <c r="L155" s="557"/>
      <c r="M155" s="557"/>
      <c r="N155" s="557"/>
      <c r="O155" s="557"/>
      <c r="P155" s="557"/>
      <c r="Q155" s="557"/>
      <c r="R155" s="557"/>
      <c r="S155" s="557"/>
      <c r="T155" s="557"/>
      <c r="U155" s="557"/>
      <c r="V155" s="557"/>
      <c r="W155" s="153"/>
      <c r="X155" s="153"/>
      <c r="Y155" s="153"/>
      <c r="Z155" s="153"/>
      <c r="AA155" s="153"/>
    </row>
    <row r="156" spans="1:27" ht="11.25" customHeight="1" x14ac:dyDescent="0.25">
      <c r="A156" s="153"/>
      <c r="B156" s="154"/>
      <c r="C156" s="155"/>
      <c r="D156" s="156"/>
      <c r="E156" s="153"/>
      <c r="F156" s="156"/>
      <c r="G156" s="153"/>
      <c r="H156" s="153"/>
      <c r="I156" s="155"/>
      <c r="J156" s="153"/>
      <c r="K156" s="557"/>
      <c r="L156" s="557"/>
      <c r="M156" s="557"/>
      <c r="N156" s="557"/>
      <c r="O156" s="557"/>
      <c r="P156" s="557"/>
      <c r="Q156" s="557"/>
      <c r="R156" s="557"/>
      <c r="S156" s="557"/>
      <c r="T156" s="557"/>
      <c r="U156" s="557"/>
      <c r="V156" s="557"/>
      <c r="W156" s="153"/>
      <c r="X156" s="153"/>
      <c r="Y156" s="153"/>
      <c r="Z156" s="153"/>
      <c r="AA156" s="153"/>
    </row>
    <row r="157" spans="1:27" ht="11.25" customHeight="1" x14ac:dyDescent="0.25">
      <c r="A157" s="153"/>
      <c r="B157" s="154"/>
      <c r="C157" s="155"/>
      <c r="D157" s="156"/>
      <c r="E157" s="153"/>
      <c r="F157" s="156"/>
      <c r="G157" s="153"/>
      <c r="H157" s="153"/>
      <c r="I157" s="155"/>
      <c r="J157" s="153"/>
      <c r="K157" s="557"/>
      <c r="L157" s="557"/>
      <c r="M157" s="557"/>
      <c r="N157" s="557"/>
      <c r="O157" s="557"/>
      <c r="P157" s="557"/>
      <c r="Q157" s="557"/>
      <c r="R157" s="557"/>
      <c r="S157" s="557"/>
      <c r="T157" s="557"/>
      <c r="U157" s="557"/>
      <c r="V157" s="557"/>
      <c r="W157" s="153"/>
      <c r="X157" s="153"/>
      <c r="Y157" s="153"/>
      <c r="Z157" s="153"/>
      <c r="AA157" s="153"/>
    </row>
    <row r="158" spans="1:27" ht="11.25" customHeight="1" x14ac:dyDescent="0.25">
      <c r="A158" s="153"/>
      <c r="B158" s="154"/>
      <c r="C158" s="155"/>
      <c r="D158" s="156"/>
      <c r="E158" s="153"/>
      <c r="F158" s="156"/>
      <c r="G158" s="153"/>
      <c r="H158" s="153"/>
      <c r="I158" s="155"/>
      <c r="J158" s="153"/>
      <c r="K158" s="557"/>
      <c r="L158" s="557"/>
      <c r="M158" s="557"/>
      <c r="N158" s="557"/>
      <c r="O158" s="557"/>
      <c r="P158" s="557"/>
      <c r="Q158" s="557"/>
      <c r="R158" s="557"/>
      <c r="S158" s="557"/>
      <c r="T158" s="557"/>
      <c r="U158" s="557"/>
      <c r="V158" s="557"/>
      <c r="W158" s="153"/>
      <c r="X158" s="153"/>
      <c r="Y158" s="153"/>
      <c r="Z158" s="153"/>
      <c r="AA158" s="153"/>
    </row>
    <row r="159" spans="1:27" ht="11.25" customHeight="1" x14ac:dyDescent="0.25">
      <c r="A159" s="153"/>
      <c r="B159" s="154"/>
      <c r="C159" s="155"/>
      <c r="D159" s="156"/>
      <c r="E159" s="153"/>
      <c r="F159" s="156"/>
      <c r="G159" s="153"/>
      <c r="H159" s="153"/>
      <c r="I159" s="155"/>
      <c r="J159" s="153"/>
      <c r="K159" s="557"/>
      <c r="L159" s="557"/>
      <c r="M159" s="557"/>
      <c r="N159" s="557"/>
      <c r="O159" s="557"/>
      <c r="P159" s="557"/>
      <c r="Q159" s="557"/>
      <c r="R159" s="557"/>
      <c r="S159" s="557"/>
      <c r="T159" s="557"/>
      <c r="U159" s="557"/>
      <c r="V159" s="557"/>
      <c r="W159" s="153"/>
      <c r="X159" s="153"/>
      <c r="Y159" s="153"/>
      <c r="Z159" s="153"/>
      <c r="AA159" s="153"/>
    </row>
    <row r="160" spans="1:27" ht="11.25" customHeight="1" x14ac:dyDescent="0.25">
      <c r="A160" s="153"/>
      <c r="B160" s="154"/>
      <c r="C160" s="155"/>
      <c r="D160" s="156"/>
      <c r="E160" s="153"/>
      <c r="F160" s="156"/>
      <c r="G160" s="153"/>
      <c r="H160" s="153"/>
      <c r="I160" s="155"/>
      <c r="J160" s="153"/>
      <c r="K160" s="557"/>
      <c r="L160" s="557"/>
      <c r="M160" s="557"/>
      <c r="N160" s="557"/>
      <c r="O160" s="557"/>
      <c r="P160" s="557"/>
      <c r="Q160" s="557"/>
      <c r="R160" s="557"/>
      <c r="S160" s="557"/>
      <c r="T160" s="557"/>
      <c r="U160" s="557"/>
      <c r="V160" s="557"/>
      <c r="W160" s="153"/>
      <c r="X160" s="153"/>
      <c r="Y160" s="153"/>
      <c r="Z160" s="153"/>
      <c r="AA160" s="153"/>
    </row>
    <row r="161" spans="1:27" ht="11.25" customHeight="1" x14ac:dyDescent="0.25">
      <c r="A161" s="153"/>
      <c r="B161" s="154"/>
      <c r="C161" s="155"/>
      <c r="D161" s="156"/>
      <c r="E161" s="153"/>
      <c r="F161" s="156"/>
      <c r="G161" s="153"/>
      <c r="H161" s="153"/>
      <c r="I161" s="155"/>
      <c r="J161" s="153"/>
      <c r="K161" s="557"/>
      <c r="L161" s="557"/>
      <c r="M161" s="557"/>
      <c r="N161" s="557"/>
      <c r="O161" s="557"/>
      <c r="P161" s="557"/>
      <c r="Q161" s="557"/>
      <c r="R161" s="557"/>
      <c r="S161" s="557"/>
      <c r="T161" s="557"/>
      <c r="U161" s="557"/>
      <c r="V161" s="557"/>
      <c r="W161" s="153"/>
      <c r="X161" s="153"/>
      <c r="Y161" s="153"/>
      <c r="Z161" s="153"/>
      <c r="AA161" s="153"/>
    </row>
    <row r="162" spans="1:27" ht="11.25" customHeight="1" x14ac:dyDescent="0.25">
      <c r="A162" s="153"/>
      <c r="B162" s="154"/>
      <c r="C162" s="155"/>
      <c r="D162" s="156"/>
      <c r="E162" s="153"/>
      <c r="F162" s="156"/>
      <c r="G162" s="153"/>
      <c r="H162" s="153"/>
      <c r="I162" s="155"/>
      <c r="J162" s="153"/>
      <c r="K162" s="557"/>
      <c r="L162" s="557"/>
      <c r="M162" s="557"/>
      <c r="N162" s="557"/>
      <c r="O162" s="557"/>
      <c r="P162" s="557"/>
      <c r="Q162" s="557"/>
      <c r="R162" s="557"/>
      <c r="S162" s="557"/>
      <c r="T162" s="557"/>
      <c r="U162" s="557"/>
      <c r="V162" s="557"/>
      <c r="W162" s="153"/>
      <c r="X162" s="153"/>
      <c r="Y162" s="153"/>
      <c r="Z162" s="153"/>
      <c r="AA162" s="153"/>
    </row>
    <row r="163" spans="1:27" ht="11.25" customHeight="1" x14ac:dyDescent="0.25">
      <c r="A163" s="153"/>
      <c r="B163" s="154"/>
      <c r="C163" s="155"/>
      <c r="D163" s="156"/>
      <c r="E163" s="153"/>
      <c r="F163" s="156"/>
      <c r="G163" s="153"/>
      <c r="H163" s="153"/>
      <c r="I163" s="155"/>
      <c r="J163" s="153"/>
      <c r="K163" s="557"/>
      <c r="L163" s="557"/>
      <c r="M163" s="557"/>
      <c r="N163" s="557"/>
      <c r="O163" s="557"/>
      <c r="P163" s="557"/>
      <c r="Q163" s="557"/>
      <c r="R163" s="557"/>
      <c r="S163" s="557"/>
      <c r="T163" s="557"/>
      <c r="U163" s="557"/>
      <c r="V163" s="557"/>
      <c r="W163" s="153"/>
      <c r="X163" s="153"/>
      <c r="Y163" s="153"/>
      <c r="Z163" s="153"/>
      <c r="AA163" s="153"/>
    </row>
    <row r="164" spans="1:27" ht="11.25" customHeight="1" x14ac:dyDescent="0.25">
      <c r="A164" s="153"/>
      <c r="B164" s="154"/>
      <c r="C164" s="155"/>
      <c r="D164" s="156"/>
      <c r="E164" s="153"/>
      <c r="F164" s="156"/>
      <c r="G164" s="153"/>
      <c r="H164" s="153"/>
      <c r="I164" s="155"/>
      <c r="J164" s="153"/>
      <c r="K164" s="557"/>
      <c r="L164" s="557"/>
      <c r="M164" s="557"/>
      <c r="N164" s="557"/>
      <c r="O164" s="557"/>
      <c r="P164" s="557"/>
      <c r="Q164" s="557"/>
      <c r="R164" s="557"/>
      <c r="S164" s="557"/>
      <c r="T164" s="557"/>
      <c r="U164" s="557"/>
      <c r="V164" s="557"/>
      <c r="W164" s="153"/>
      <c r="X164" s="153"/>
      <c r="Y164" s="153"/>
      <c r="Z164" s="153"/>
      <c r="AA164" s="153"/>
    </row>
    <row r="165" spans="1:27" ht="11.25" customHeight="1" x14ac:dyDescent="0.25">
      <c r="A165" s="153"/>
      <c r="B165" s="154"/>
      <c r="C165" s="155"/>
      <c r="D165" s="156"/>
      <c r="E165" s="153"/>
      <c r="F165" s="156"/>
      <c r="G165" s="153"/>
      <c r="H165" s="153"/>
      <c r="I165" s="155"/>
      <c r="J165" s="153"/>
      <c r="K165" s="557"/>
      <c r="L165" s="557"/>
      <c r="M165" s="557"/>
      <c r="N165" s="557"/>
      <c r="O165" s="557"/>
      <c r="P165" s="557"/>
      <c r="Q165" s="557"/>
      <c r="R165" s="557"/>
      <c r="S165" s="557"/>
      <c r="T165" s="557"/>
      <c r="U165" s="557"/>
      <c r="V165" s="557"/>
      <c r="W165" s="153"/>
      <c r="X165" s="153"/>
      <c r="Y165" s="153"/>
      <c r="Z165" s="153"/>
      <c r="AA165" s="153"/>
    </row>
    <row r="166" spans="1:27" ht="11.25" customHeight="1" x14ac:dyDescent="0.25">
      <c r="A166" s="153"/>
      <c r="B166" s="154"/>
      <c r="C166" s="155"/>
      <c r="D166" s="156"/>
      <c r="E166" s="153"/>
      <c r="F166" s="156"/>
      <c r="G166" s="153"/>
      <c r="H166" s="153"/>
      <c r="I166" s="155"/>
      <c r="J166" s="153"/>
      <c r="K166" s="557"/>
      <c r="L166" s="557"/>
      <c r="M166" s="557"/>
      <c r="N166" s="557"/>
      <c r="O166" s="557"/>
      <c r="P166" s="557"/>
      <c r="Q166" s="557"/>
      <c r="R166" s="557"/>
      <c r="S166" s="557"/>
      <c r="T166" s="557"/>
      <c r="U166" s="557"/>
      <c r="V166" s="557"/>
      <c r="W166" s="153"/>
      <c r="X166" s="153"/>
      <c r="Y166" s="153"/>
      <c r="Z166" s="153"/>
      <c r="AA166" s="153"/>
    </row>
    <row r="167" spans="1:27" ht="11.25" customHeight="1" x14ac:dyDescent="0.25">
      <c r="A167" s="153"/>
      <c r="B167" s="154"/>
      <c r="C167" s="155"/>
      <c r="D167" s="156"/>
      <c r="E167" s="153"/>
      <c r="F167" s="156"/>
      <c r="G167" s="153"/>
      <c r="H167" s="153"/>
      <c r="I167" s="155"/>
      <c r="J167" s="153"/>
      <c r="K167" s="557"/>
      <c r="L167" s="557"/>
      <c r="M167" s="557"/>
      <c r="N167" s="557"/>
      <c r="O167" s="557"/>
      <c r="P167" s="557"/>
      <c r="Q167" s="557"/>
      <c r="R167" s="557"/>
      <c r="S167" s="557"/>
      <c r="T167" s="557"/>
      <c r="U167" s="557"/>
      <c r="V167" s="557"/>
      <c r="W167" s="153"/>
      <c r="X167" s="153"/>
      <c r="Y167" s="153"/>
      <c r="Z167" s="153"/>
      <c r="AA167" s="153"/>
    </row>
    <row r="168" spans="1:27" ht="11.25" customHeight="1" x14ac:dyDescent="0.25">
      <c r="A168" s="153"/>
      <c r="B168" s="154"/>
      <c r="C168" s="155"/>
      <c r="D168" s="156"/>
      <c r="E168" s="153"/>
      <c r="F168" s="156"/>
      <c r="G168" s="153"/>
      <c r="H168" s="153"/>
      <c r="I168" s="155"/>
      <c r="J168" s="153"/>
      <c r="K168" s="557"/>
      <c r="L168" s="557"/>
      <c r="M168" s="557"/>
      <c r="N168" s="557"/>
      <c r="O168" s="557"/>
      <c r="P168" s="557"/>
      <c r="Q168" s="557"/>
      <c r="R168" s="557"/>
      <c r="S168" s="557"/>
      <c r="T168" s="557"/>
      <c r="U168" s="557"/>
      <c r="V168" s="557"/>
      <c r="W168" s="153"/>
      <c r="X168" s="153"/>
      <c r="Y168" s="153"/>
      <c r="Z168" s="153"/>
      <c r="AA168" s="153"/>
    </row>
    <row r="169" spans="1:27" ht="11.25" customHeight="1" x14ac:dyDescent="0.25">
      <c r="A169" s="153"/>
      <c r="B169" s="154"/>
      <c r="C169" s="155"/>
      <c r="D169" s="156"/>
      <c r="E169" s="153"/>
      <c r="F169" s="156"/>
      <c r="G169" s="153"/>
      <c r="H169" s="153"/>
      <c r="I169" s="155"/>
      <c r="J169" s="153"/>
      <c r="K169" s="557"/>
      <c r="L169" s="557"/>
      <c r="M169" s="557"/>
      <c r="N169" s="557"/>
      <c r="O169" s="557"/>
      <c r="P169" s="557"/>
      <c r="Q169" s="557"/>
      <c r="R169" s="557"/>
      <c r="S169" s="557"/>
      <c r="T169" s="557"/>
      <c r="U169" s="557"/>
      <c r="V169" s="557"/>
      <c r="W169" s="153"/>
      <c r="X169" s="153"/>
      <c r="Y169" s="153"/>
      <c r="Z169" s="153"/>
      <c r="AA169" s="153"/>
    </row>
    <row r="170" spans="1:27" ht="11.25" customHeight="1" x14ac:dyDescent="0.25">
      <c r="A170" s="153"/>
      <c r="B170" s="154"/>
      <c r="C170" s="155"/>
      <c r="D170" s="156"/>
      <c r="E170" s="153"/>
      <c r="F170" s="156"/>
      <c r="G170" s="153"/>
      <c r="H170" s="153"/>
      <c r="I170" s="155"/>
      <c r="J170" s="153"/>
      <c r="K170" s="557"/>
      <c r="L170" s="557"/>
      <c r="M170" s="557"/>
      <c r="N170" s="557"/>
      <c r="O170" s="557"/>
      <c r="P170" s="557"/>
      <c r="Q170" s="557"/>
      <c r="R170" s="557"/>
      <c r="S170" s="557"/>
      <c r="T170" s="557"/>
      <c r="U170" s="557"/>
      <c r="V170" s="557"/>
      <c r="W170" s="153"/>
      <c r="X170" s="153"/>
      <c r="Y170" s="153"/>
      <c r="Z170" s="153"/>
      <c r="AA170" s="153"/>
    </row>
    <row r="171" spans="1:27" ht="11.25" customHeight="1" x14ac:dyDescent="0.25">
      <c r="A171" s="153"/>
      <c r="B171" s="154"/>
      <c r="C171" s="155"/>
      <c r="D171" s="156"/>
      <c r="E171" s="153"/>
      <c r="F171" s="156"/>
      <c r="G171" s="153"/>
      <c r="H171" s="153"/>
      <c r="I171" s="155"/>
      <c r="J171" s="153"/>
      <c r="K171" s="557"/>
      <c r="L171" s="557"/>
      <c r="M171" s="557"/>
      <c r="N171" s="557"/>
      <c r="O171" s="557"/>
      <c r="P171" s="557"/>
      <c r="Q171" s="557"/>
      <c r="R171" s="557"/>
      <c r="S171" s="557"/>
      <c r="T171" s="557"/>
      <c r="U171" s="557"/>
      <c r="V171" s="557"/>
      <c r="W171" s="153"/>
      <c r="X171" s="153"/>
      <c r="Y171" s="153"/>
      <c r="Z171" s="153"/>
      <c r="AA171" s="153"/>
    </row>
    <row r="172" spans="1:27" ht="11.25" customHeight="1" x14ac:dyDescent="0.25">
      <c r="A172" s="153"/>
      <c r="B172" s="154"/>
      <c r="C172" s="155"/>
      <c r="D172" s="156"/>
      <c r="E172" s="153"/>
      <c r="F172" s="156"/>
      <c r="G172" s="153"/>
      <c r="H172" s="153"/>
      <c r="I172" s="155"/>
      <c r="J172" s="153"/>
      <c r="K172" s="557"/>
      <c r="L172" s="557"/>
      <c r="M172" s="557"/>
      <c r="N172" s="557"/>
      <c r="O172" s="557"/>
      <c r="P172" s="557"/>
      <c r="Q172" s="557"/>
      <c r="R172" s="557"/>
      <c r="S172" s="557"/>
      <c r="T172" s="557"/>
      <c r="U172" s="557"/>
      <c r="V172" s="557"/>
      <c r="W172" s="153"/>
      <c r="X172" s="153"/>
      <c r="Y172" s="153"/>
      <c r="Z172" s="153"/>
      <c r="AA172" s="153"/>
    </row>
    <row r="173" spans="1:27" ht="11.25" customHeight="1" x14ac:dyDescent="0.25">
      <c r="A173" s="153"/>
      <c r="B173" s="154"/>
      <c r="C173" s="155"/>
      <c r="D173" s="156"/>
      <c r="E173" s="153"/>
      <c r="F173" s="156"/>
      <c r="G173" s="153"/>
      <c r="H173" s="153"/>
      <c r="I173" s="155"/>
      <c r="J173" s="153"/>
      <c r="K173" s="557"/>
      <c r="L173" s="557"/>
      <c r="M173" s="557"/>
      <c r="N173" s="557"/>
      <c r="O173" s="557"/>
      <c r="P173" s="557"/>
      <c r="Q173" s="557"/>
      <c r="R173" s="557"/>
      <c r="S173" s="557"/>
      <c r="T173" s="557"/>
      <c r="U173" s="557"/>
      <c r="V173" s="557"/>
      <c r="W173" s="153"/>
      <c r="X173" s="153"/>
      <c r="Y173" s="153"/>
      <c r="Z173" s="153"/>
      <c r="AA173" s="153"/>
    </row>
    <row r="174" spans="1:27" ht="11.25" customHeight="1" x14ac:dyDescent="0.25">
      <c r="A174" s="153"/>
      <c r="B174" s="154"/>
      <c r="C174" s="155"/>
      <c r="D174" s="156"/>
      <c r="E174" s="153"/>
      <c r="F174" s="156"/>
      <c r="G174" s="153"/>
      <c r="H174" s="153"/>
      <c r="I174" s="155"/>
      <c r="J174" s="153"/>
      <c r="K174" s="557"/>
      <c r="L174" s="557"/>
      <c r="M174" s="557"/>
      <c r="N174" s="557"/>
      <c r="O174" s="557"/>
      <c r="P174" s="557"/>
      <c r="Q174" s="557"/>
      <c r="R174" s="557"/>
      <c r="S174" s="557"/>
      <c r="T174" s="557"/>
      <c r="U174" s="557"/>
      <c r="V174" s="557"/>
      <c r="W174" s="153"/>
      <c r="X174" s="153"/>
      <c r="Y174" s="153"/>
      <c r="Z174" s="153"/>
      <c r="AA174" s="153"/>
    </row>
    <row r="175" spans="1:27" ht="11.25" customHeight="1" x14ac:dyDescent="0.25">
      <c r="A175" s="153"/>
      <c r="B175" s="154"/>
      <c r="C175" s="155"/>
      <c r="D175" s="156"/>
      <c r="E175" s="153"/>
      <c r="F175" s="156"/>
      <c r="G175" s="153"/>
      <c r="H175" s="153"/>
      <c r="I175" s="155"/>
      <c r="J175" s="153"/>
      <c r="K175" s="557"/>
      <c r="L175" s="557"/>
      <c r="M175" s="557"/>
      <c r="N175" s="557"/>
      <c r="O175" s="557"/>
      <c r="P175" s="557"/>
      <c r="Q175" s="557"/>
      <c r="R175" s="557"/>
      <c r="S175" s="557"/>
      <c r="T175" s="557"/>
      <c r="U175" s="557"/>
      <c r="V175" s="557"/>
      <c r="W175" s="153"/>
      <c r="X175" s="153"/>
      <c r="Y175" s="153"/>
      <c r="Z175" s="153"/>
      <c r="AA175" s="153"/>
    </row>
    <row r="176" spans="1:27" ht="11.25" customHeight="1" x14ac:dyDescent="0.25">
      <c r="A176" s="153"/>
      <c r="B176" s="154"/>
      <c r="C176" s="155"/>
      <c r="D176" s="156"/>
      <c r="E176" s="153"/>
      <c r="F176" s="156"/>
      <c r="G176" s="153"/>
      <c r="H176" s="153"/>
      <c r="I176" s="155"/>
      <c r="J176" s="153"/>
      <c r="K176" s="557"/>
      <c r="L176" s="557"/>
      <c r="M176" s="557"/>
      <c r="N176" s="557"/>
      <c r="O176" s="557"/>
      <c r="P176" s="557"/>
      <c r="Q176" s="557"/>
      <c r="R176" s="557"/>
      <c r="S176" s="557"/>
      <c r="T176" s="557"/>
      <c r="U176" s="557"/>
      <c r="V176" s="557"/>
      <c r="W176" s="153"/>
      <c r="X176" s="153"/>
      <c r="Y176" s="153"/>
      <c r="Z176" s="153"/>
      <c r="AA176" s="153"/>
    </row>
    <row r="177" spans="1:27" ht="11.25" customHeight="1" x14ac:dyDescent="0.25">
      <c r="A177" s="153"/>
      <c r="B177" s="154"/>
      <c r="C177" s="155"/>
      <c r="D177" s="156"/>
      <c r="E177" s="153"/>
      <c r="F177" s="156"/>
      <c r="G177" s="153"/>
      <c r="H177" s="153"/>
      <c r="I177" s="155"/>
      <c r="J177" s="153"/>
      <c r="K177" s="557"/>
      <c r="L177" s="557"/>
      <c r="M177" s="557"/>
      <c r="N177" s="557"/>
      <c r="O177" s="557"/>
      <c r="P177" s="557"/>
      <c r="Q177" s="557"/>
      <c r="R177" s="557"/>
      <c r="S177" s="557"/>
      <c r="T177" s="557"/>
      <c r="U177" s="557"/>
      <c r="V177" s="557"/>
      <c r="W177" s="153"/>
      <c r="X177" s="153"/>
      <c r="Y177" s="153"/>
      <c r="Z177" s="153"/>
      <c r="AA177" s="153"/>
    </row>
    <row r="178" spans="1:27" ht="11.25" customHeight="1" x14ac:dyDescent="0.25">
      <c r="A178" s="153"/>
      <c r="B178" s="154"/>
      <c r="C178" s="155"/>
      <c r="D178" s="156"/>
      <c r="E178" s="153"/>
      <c r="F178" s="156"/>
      <c r="G178" s="153"/>
      <c r="H178" s="153"/>
      <c r="I178" s="155"/>
      <c r="J178" s="153"/>
      <c r="K178" s="557"/>
      <c r="L178" s="557"/>
      <c r="M178" s="557"/>
      <c r="N178" s="557"/>
      <c r="O178" s="557"/>
      <c r="P178" s="557"/>
      <c r="Q178" s="557"/>
      <c r="R178" s="557"/>
      <c r="S178" s="557"/>
      <c r="T178" s="557"/>
      <c r="U178" s="557"/>
      <c r="V178" s="557"/>
      <c r="W178" s="153"/>
      <c r="X178" s="153"/>
      <c r="Y178" s="153"/>
      <c r="Z178" s="153"/>
      <c r="AA178" s="153"/>
    </row>
    <row r="179" spans="1:27" ht="11.25" customHeight="1" x14ac:dyDescent="0.25">
      <c r="A179" s="153"/>
      <c r="B179" s="154"/>
      <c r="C179" s="155"/>
      <c r="D179" s="156"/>
      <c r="E179" s="153"/>
      <c r="F179" s="156"/>
      <c r="G179" s="153"/>
      <c r="H179" s="153"/>
      <c r="I179" s="155"/>
      <c r="J179" s="153"/>
      <c r="K179" s="557"/>
      <c r="L179" s="557"/>
      <c r="M179" s="557"/>
      <c r="N179" s="557"/>
      <c r="O179" s="557"/>
      <c r="P179" s="557"/>
      <c r="Q179" s="557"/>
      <c r="R179" s="557"/>
      <c r="S179" s="557"/>
      <c r="T179" s="557"/>
      <c r="U179" s="557"/>
      <c r="V179" s="557"/>
      <c r="W179" s="153"/>
      <c r="X179" s="153"/>
      <c r="Y179" s="153"/>
      <c r="Z179" s="153"/>
      <c r="AA179" s="153"/>
    </row>
    <row r="180" spans="1:27" ht="11.25" customHeight="1" x14ac:dyDescent="0.25">
      <c r="A180" s="153"/>
      <c r="B180" s="154"/>
      <c r="C180" s="155"/>
      <c r="D180" s="156"/>
      <c r="E180" s="153"/>
      <c r="F180" s="156"/>
      <c r="G180" s="153"/>
      <c r="H180" s="153"/>
      <c r="I180" s="155"/>
      <c r="J180" s="153"/>
      <c r="K180" s="557"/>
      <c r="L180" s="557"/>
      <c r="M180" s="557"/>
      <c r="N180" s="557"/>
      <c r="O180" s="557"/>
      <c r="P180" s="557"/>
      <c r="Q180" s="557"/>
      <c r="R180" s="557"/>
      <c r="S180" s="557"/>
      <c r="T180" s="557"/>
      <c r="U180" s="557"/>
      <c r="V180" s="557"/>
      <c r="W180" s="153"/>
      <c r="X180" s="153"/>
      <c r="Y180" s="153"/>
      <c r="Z180" s="153"/>
      <c r="AA180" s="153"/>
    </row>
    <row r="181" spans="1:27" ht="11.25" customHeight="1" x14ac:dyDescent="0.25">
      <c r="A181" s="153"/>
      <c r="B181" s="154"/>
      <c r="C181" s="155"/>
      <c r="D181" s="156"/>
      <c r="E181" s="153"/>
      <c r="F181" s="156"/>
      <c r="G181" s="153"/>
      <c r="H181" s="153"/>
      <c r="I181" s="155"/>
      <c r="J181" s="153"/>
      <c r="K181" s="557"/>
      <c r="L181" s="557"/>
      <c r="M181" s="557"/>
      <c r="N181" s="557"/>
      <c r="O181" s="557"/>
      <c r="P181" s="557"/>
      <c r="Q181" s="557"/>
      <c r="R181" s="557"/>
      <c r="S181" s="557"/>
      <c r="T181" s="557"/>
      <c r="U181" s="557"/>
      <c r="V181" s="557"/>
      <c r="W181" s="153"/>
      <c r="X181" s="153"/>
      <c r="Y181" s="153"/>
      <c r="Z181" s="153"/>
      <c r="AA181" s="153"/>
    </row>
    <row r="182" spans="1:27" ht="11.25" customHeight="1" x14ac:dyDescent="0.25">
      <c r="A182" s="153"/>
      <c r="B182" s="154"/>
      <c r="C182" s="155"/>
      <c r="D182" s="156"/>
      <c r="E182" s="153"/>
      <c r="F182" s="156"/>
      <c r="G182" s="153"/>
      <c r="H182" s="153"/>
      <c r="I182" s="155"/>
      <c r="J182" s="153"/>
      <c r="K182" s="557"/>
      <c r="L182" s="557"/>
      <c r="M182" s="557"/>
      <c r="N182" s="557"/>
      <c r="O182" s="557"/>
      <c r="P182" s="557"/>
      <c r="Q182" s="557"/>
      <c r="R182" s="557"/>
      <c r="S182" s="557"/>
      <c r="T182" s="557"/>
      <c r="U182" s="557"/>
      <c r="V182" s="557"/>
      <c r="W182" s="153"/>
      <c r="X182" s="153"/>
      <c r="Y182" s="153"/>
      <c r="Z182" s="153"/>
      <c r="AA182" s="153"/>
    </row>
    <row r="183" spans="1:27" ht="11.25" customHeight="1" x14ac:dyDescent="0.25">
      <c r="A183" s="153"/>
      <c r="B183" s="154"/>
      <c r="C183" s="155"/>
      <c r="D183" s="156"/>
      <c r="E183" s="153"/>
      <c r="F183" s="156"/>
      <c r="G183" s="153"/>
      <c r="H183" s="153"/>
      <c r="I183" s="155"/>
      <c r="J183" s="153"/>
      <c r="K183" s="557"/>
      <c r="L183" s="557"/>
      <c r="M183" s="557"/>
      <c r="N183" s="557"/>
      <c r="O183" s="557"/>
      <c r="P183" s="557"/>
      <c r="Q183" s="557"/>
      <c r="R183" s="557"/>
      <c r="S183" s="557"/>
      <c r="T183" s="557"/>
      <c r="U183" s="557"/>
      <c r="V183" s="557"/>
      <c r="W183" s="153"/>
      <c r="X183" s="153"/>
      <c r="Y183" s="153"/>
      <c r="Z183" s="153"/>
      <c r="AA183" s="153"/>
    </row>
    <row r="184" spans="1:27" ht="11.25" customHeight="1" x14ac:dyDescent="0.25">
      <c r="A184" s="153"/>
      <c r="B184" s="154"/>
      <c r="C184" s="155"/>
      <c r="D184" s="156"/>
      <c r="E184" s="153"/>
      <c r="F184" s="156"/>
      <c r="G184" s="153"/>
      <c r="H184" s="153"/>
      <c r="I184" s="155"/>
      <c r="J184" s="153"/>
      <c r="K184" s="557"/>
      <c r="L184" s="557"/>
      <c r="M184" s="557"/>
      <c r="N184" s="557"/>
      <c r="O184" s="557"/>
      <c r="P184" s="557"/>
      <c r="Q184" s="557"/>
      <c r="R184" s="557"/>
      <c r="S184" s="557"/>
      <c r="T184" s="557"/>
      <c r="U184" s="557"/>
      <c r="V184" s="557"/>
      <c r="W184" s="153"/>
      <c r="X184" s="153"/>
      <c r="Y184" s="153"/>
      <c r="Z184" s="153"/>
      <c r="AA184" s="153"/>
    </row>
    <row r="185" spans="1:27" ht="11.25" customHeight="1" x14ac:dyDescent="0.25">
      <c r="A185" s="153"/>
      <c r="B185" s="154"/>
      <c r="C185" s="155"/>
      <c r="D185" s="156"/>
      <c r="E185" s="153"/>
      <c r="F185" s="156"/>
      <c r="G185" s="153"/>
      <c r="H185" s="153"/>
      <c r="I185" s="155"/>
      <c r="J185" s="153"/>
      <c r="K185" s="557"/>
      <c r="L185" s="557"/>
      <c r="M185" s="557"/>
      <c r="N185" s="557"/>
      <c r="O185" s="557"/>
      <c r="P185" s="557"/>
      <c r="Q185" s="557"/>
      <c r="R185" s="557"/>
      <c r="S185" s="557"/>
      <c r="T185" s="557"/>
      <c r="U185" s="557"/>
      <c r="V185" s="557"/>
      <c r="W185" s="153"/>
      <c r="X185" s="153"/>
      <c r="Y185" s="153"/>
      <c r="Z185" s="153"/>
      <c r="AA185" s="153"/>
    </row>
    <row r="186" spans="1:27" ht="11.25" customHeight="1" x14ac:dyDescent="0.25">
      <c r="A186" s="153"/>
      <c r="B186" s="154"/>
      <c r="C186" s="155"/>
      <c r="D186" s="156"/>
      <c r="E186" s="153"/>
      <c r="F186" s="156"/>
      <c r="G186" s="153"/>
      <c r="H186" s="153"/>
      <c r="I186" s="155"/>
      <c r="J186" s="153"/>
      <c r="K186" s="557"/>
      <c r="L186" s="557"/>
      <c r="M186" s="557"/>
      <c r="N186" s="557"/>
      <c r="O186" s="557"/>
      <c r="P186" s="557"/>
      <c r="Q186" s="557"/>
      <c r="R186" s="557"/>
      <c r="S186" s="557"/>
      <c r="T186" s="557"/>
      <c r="U186" s="557"/>
      <c r="V186" s="557"/>
      <c r="W186" s="153"/>
      <c r="X186" s="153"/>
      <c r="Y186" s="153"/>
      <c r="Z186" s="153"/>
      <c r="AA186" s="153"/>
    </row>
    <row r="187" spans="1:27" ht="11.25" customHeight="1" x14ac:dyDescent="0.25">
      <c r="A187" s="153"/>
      <c r="B187" s="154"/>
      <c r="C187" s="155"/>
      <c r="D187" s="156"/>
      <c r="E187" s="153"/>
      <c r="F187" s="156"/>
      <c r="G187" s="153"/>
      <c r="H187" s="153"/>
      <c r="I187" s="155"/>
      <c r="J187" s="153"/>
      <c r="K187" s="557"/>
      <c r="L187" s="557"/>
      <c r="M187" s="557"/>
      <c r="N187" s="557"/>
      <c r="O187" s="557"/>
      <c r="P187" s="557"/>
      <c r="Q187" s="557"/>
      <c r="R187" s="557"/>
      <c r="S187" s="557"/>
      <c r="T187" s="557"/>
      <c r="U187" s="557"/>
      <c r="V187" s="557"/>
      <c r="W187" s="153"/>
      <c r="X187" s="153"/>
      <c r="Y187" s="153"/>
      <c r="Z187" s="153"/>
      <c r="AA187" s="153"/>
    </row>
    <row r="188" spans="1:27" ht="11.25" customHeight="1" x14ac:dyDescent="0.25">
      <c r="A188" s="153"/>
      <c r="B188" s="154"/>
      <c r="C188" s="155"/>
      <c r="D188" s="156"/>
      <c r="E188" s="153"/>
      <c r="F188" s="156"/>
      <c r="G188" s="153"/>
      <c r="H188" s="153"/>
      <c r="I188" s="155"/>
      <c r="J188" s="153"/>
      <c r="K188" s="557"/>
      <c r="L188" s="557"/>
      <c r="M188" s="557"/>
      <c r="N188" s="557"/>
      <c r="O188" s="557"/>
      <c r="P188" s="557"/>
      <c r="Q188" s="557"/>
      <c r="R188" s="557"/>
      <c r="S188" s="557"/>
      <c r="T188" s="557"/>
      <c r="U188" s="557"/>
      <c r="V188" s="557"/>
      <c r="W188" s="153"/>
      <c r="X188" s="153"/>
      <c r="Y188" s="153"/>
      <c r="Z188" s="153"/>
      <c r="AA188" s="153"/>
    </row>
    <row r="189" spans="1:27" ht="11.25" customHeight="1" x14ac:dyDescent="0.25">
      <c r="A189" s="153"/>
      <c r="B189" s="154"/>
      <c r="C189" s="155"/>
      <c r="D189" s="156"/>
      <c r="E189" s="153"/>
      <c r="F189" s="156"/>
      <c r="G189" s="153"/>
      <c r="H189" s="153"/>
      <c r="I189" s="155"/>
      <c r="J189" s="153"/>
      <c r="K189" s="557"/>
      <c r="L189" s="557"/>
      <c r="M189" s="557"/>
      <c r="N189" s="557"/>
      <c r="O189" s="557"/>
      <c r="P189" s="557"/>
      <c r="Q189" s="557"/>
      <c r="R189" s="557"/>
      <c r="S189" s="557"/>
      <c r="T189" s="557"/>
      <c r="U189" s="557"/>
      <c r="V189" s="557"/>
      <c r="W189" s="153"/>
      <c r="X189" s="153"/>
      <c r="Y189" s="153"/>
      <c r="Z189" s="153"/>
      <c r="AA189" s="153"/>
    </row>
    <row r="190" spans="1:27" ht="11.25" customHeight="1" x14ac:dyDescent="0.25">
      <c r="A190" s="153"/>
      <c r="B190" s="154"/>
      <c r="C190" s="155"/>
      <c r="D190" s="156"/>
      <c r="E190" s="153"/>
      <c r="F190" s="156"/>
      <c r="G190" s="153"/>
      <c r="H190" s="153"/>
      <c r="I190" s="155"/>
      <c r="J190" s="153"/>
      <c r="K190" s="557"/>
      <c r="L190" s="557"/>
      <c r="M190" s="557"/>
      <c r="N190" s="557"/>
      <c r="O190" s="557"/>
      <c r="P190" s="557"/>
      <c r="Q190" s="557"/>
      <c r="R190" s="557"/>
      <c r="S190" s="557"/>
      <c r="T190" s="557"/>
      <c r="U190" s="557"/>
      <c r="V190" s="557"/>
      <c r="W190" s="153"/>
      <c r="X190" s="153"/>
      <c r="Y190" s="153"/>
      <c r="Z190" s="153"/>
      <c r="AA190" s="153"/>
    </row>
    <row r="191" spans="1:27" ht="11.25" customHeight="1" x14ac:dyDescent="0.25">
      <c r="A191" s="153"/>
      <c r="B191" s="154"/>
      <c r="C191" s="155"/>
      <c r="D191" s="156"/>
      <c r="E191" s="153"/>
      <c r="F191" s="156"/>
      <c r="G191" s="153"/>
      <c r="H191" s="153"/>
      <c r="I191" s="155"/>
      <c r="J191" s="153"/>
      <c r="K191" s="557"/>
      <c r="L191" s="557"/>
      <c r="M191" s="557"/>
      <c r="N191" s="557"/>
      <c r="O191" s="557"/>
      <c r="P191" s="557"/>
      <c r="Q191" s="557"/>
      <c r="R191" s="557"/>
      <c r="S191" s="557"/>
      <c r="T191" s="557"/>
      <c r="U191" s="557"/>
      <c r="V191" s="557"/>
      <c r="W191" s="153"/>
      <c r="X191" s="153"/>
      <c r="Y191" s="153"/>
      <c r="Z191" s="153"/>
      <c r="AA191" s="153"/>
    </row>
    <row r="192" spans="1:27" ht="11.25" customHeight="1" x14ac:dyDescent="0.25">
      <c r="A192" s="153"/>
      <c r="B192" s="154"/>
      <c r="C192" s="155"/>
      <c r="D192" s="156"/>
      <c r="E192" s="153"/>
      <c r="F192" s="156"/>
      <c r="G192" s="153"/>
      <c r="H192" s="153"/>
      <c r="I192" s="155"/>
      <c r="J192" s="153"/>
      <c r="K192" s="557"/>
      <c r="L192" s="557"/>
      <c r="M192" s="557"/>
      <c r="N192" s="557"/>
      <c r="O192" s="557"/>
      <c r="P192" s="557"/>
      <c r="Q192" s="557"/>
      <c r="R192" s="557"/>
      <c r="S192" s="557"/>
      <c r="T192" s="557"/>
      <c r="U192" s="557"/>
      <c r="V192" s="557"/>
      <c r="W192" s="153"/>
      <c r="X192" s="153"/>
      <c r="Y192" s="153"/>
      <c r="Z192" s="153"/>
      <c r="AA192" s="153"/>
    </row>
    <row r="193" spans="1:27" ht="11.25" customHeight="1" x14ac:dyDescent="0.25">
      <c r="A193" s="153"/>
      <c r="B193" s="154"/>
      <c r="C193" s="155"/>
      <c r="D193" s="156"/>
      <c r="E193" s="153"/>
      <c r="F193" s="156"/>
      <c r="G193" s="153"/>
      <c r="H193" s="153"/>
      <c r="I193" s="155"/>
      <c r="J193" s="153"/>
      <c r="K193" s="557"/>
      <c r="L193" s="557"/>
      <c r="M193" s="557"/>
      <c r="N193" s="557"/>
      <c r="O193" s="557"/>
      <c r="P193" s="557"/>
      <c r="Q193" s="557"/>
      <c r="R193" s="557"/>
      <c r="S193" s="557"/>
      <c r="T193" s="557"/>
      <c r="U193" s="557"/>
      <c r="V193" s="557"/>
      <c r="W193" s="153"/>
      <c r="X193" s="153"/>
      <c r="Y193" s="153"/>
      <c r="Z193" s="153"/>
      <c r="AA193" s="153"/>
    </row>
    <row r="194" spans="1:27" ht="11.25" customHeight="1" x14ac:dyDescent="0.25">
      <c r="A194" s="153"/>
      <c r="B194" s="154"/>
      <c r="C194" s="155"/>
      <c r="D194" s="156"/>
      <c r="E194" s="153"/>
      <c r="F194" s="156"/>
      <c r="G194" s="153"/>
      <c r="H194" s="153"/>
      <c r="I194" s="155"/>
      <c r="J194" s="153"/>
      <c r="K194" s="557"/>
      <c r="L194" s="557"/>
      <c r="M194" s="557"/>
      <c r="N194" s="557"/>
      <c r="O194" s="557"/>
      <c r="P194" s="557"/>
      <c r="Q194" s="557"/>
      <c r="R194" s="557"/>
      <c r="S194" s="557"/>
      <c r="T194" s="557"/>
      <c r="U194" s="557"/>
      <c r="V194" s="557"/>
      <c r="W194" s="153"/>
      <c r="X194" s="153"/>
      <c r="Y194" s="153"/>
      <c r="Z194" s="153"/>
      <c r="AA194" s="153"/>
    </row>
    <row r="195" spans="1:27" ht="11.25" customHeight="1" x14ac:dyDescent="0.25">
      <c r="A195" s="153"/>
      <c r="B195" s="154"/>
      <c r="C195" s="155"/>
      <c r="D195" s="156"/>
      <c r="E195" s="153"/>
      <c r="F195" s="156"/>
      <c r="G195" s="153"/>
      <c r="H195" s="153"/>
      <c r="I195" s="155"/>
      <c r="J195" s="153"/>
      <c r="K195" s="557"/>
      <c r="L195" s="557"/>
      <c r="M195" s="557"/>
      <c r="N195" s="557"/>
      <c r="O195" s="557"/>
      <c r="P195" s="557"/>
      <c r="Q195" s="557"/>
      <c r="R195" s="557"/>
      <c r="S195" s="557"/>
      <c r="T195" s="557"/>
      <c r="U195" s="557"/>
      <c r="V195" s="557"/>
      <c r="W195" s="153"/>
      <c r="X195" s="153"/>
      <c r="Y195" s="153"/>
      <c r="Z195" s="153"/>
      <c r="AA195" s="153"/>
    </row>
    <row r="196" spans="1:27" ht="11.25" customHeight="1" x14ac:dyDescent="0.25">
      <c r="A196" s="153"/>
      <c r="B196" s="154"/>
      <c r="C196" s="155"/>
      <c r="D196" s="156"/>
      <c r="E196" s="153"/>
      <c r="F196" s="156"/>
      <c r="G196" s="153"/>
      <c r="H196" s="153"/>
      <c r="I196" s="155"/>
      <c r="J196" s="153"/>
      <c r="K196" s="557"/>
      <c r="L196" s="557"/>
      <c r="M196" s="557"/>
      <c r="N196" s="557"/>
      <c r="O196" s="557"/>
      <c r="P196" s="557"/>
      <c r="Q196" s="557"/>
      <c r="R196" s="557"/>
      <c r="S196" s="557"/>
      <c r="T196" s="557"/>
      <c r="U196" s="557"/>
      <c r="V196" s="557"/>
      <c r="W196" s="153"/>
      <c r="X196" s="153"/>
      <c r="Y196" s="153"/>
      <c r="Z196" s="153"/>
      <c r="AA196" s="153"/>
    </row>
    <row r="197" spans="1:27" ht="11.25" customHeight="1" x14ac:dyDescent="0.25">
      <c r="A197" s="153"/>
      <c r="B197" s="154"/>
      <c r="C197" s="155"/>
      <c r="D197" s="156"/>
      <c r="E197" s="153"/>
      <c r="F197" s="156"/>
      <c r="G197" s="153"/>
      <c r="H197" s="153"/>
      <c r="I197" s="155"/>
      <c r="J197" s="153"/>
      <c r="K197" s="557"/>
      <c r="L197" s="557"/>
      <c r="M197" s="557"/>
      <c r="N197" s="557"/>
      <c r="O197" s="557"/>
      <c r="P197" s="557"/>
      <c r="Q197" s="557"/>
      <c r="R197" s="557"/>
      <c r="S197" s="557"/>
      <c r="T197" s="557"/>
      <c r="U197" s="557"/>
      <c r="V197" s="557"/>
      <c r="W197" s="153"/>
      <c r="X197" s="153"/>
      <c r="Y197" s="153"/>
      <c r="Z197" s="153"/>
      <c r="AA197" s="153"/>
    </row>
    <row r="198" spans="1:27" ht="11.25" customHeight="1" x14ac:dyDescent="0.25">
      <c r="A198" s="153"/>
      <c r="B198" s="154"/>
      <c r="C198" s="155"/>
      <c r="D198" s="156"/>
      <c r="E198" s="153"/>
      <c r="F198" s="156"/>
      <c r="G198" s="153"/>
      <c r="H198" s="153"/>
      <c r="I198" s="155"/>
      <c r="J198" s="153"/>
      <c r="K198" s="557"/>
      <c r="L198" s="557"/>
      <c r="M198" s="557"/>
      <c r="N198" s="557"/>
      <c r="O198" s="557"/>
      <c r="P198" s="557"/>
      <c r="Q198" s="557"/>
      <c r="R198" s="557"/>
      <c r="S198" s="557"/>
      <c r="T198" s="557"/>
      <c r="U198" s="557"/>
      <c r="V198" s="557"/>
      <c r="W198" s="153"/>
      <c r="X198" s="153"/>
      <c r="Y198" s="153"/>
      <c r="Z198" s="153"/>
      <c r="AA198" s="153"/>
    </row>
    <row r="199" spans="1:27" ht="11.25" customHeight="1" x14ac:dyDescent="0.25">
      <c r="A199" s="153"/>
      <c r="B199" s="154"/>
      <c r="C199" s="155"/>
      <c r="D199" s="156"/>
      <c r="E199" s="153"/>
      <c r="F199" s="156"/>
      <c r="G199" s="153"/>
      <c r="H199" s="153"/>
      <c r="I199" s="155"/>
      <c r="J199" s="153"/>
      <c r="K199" s="557"/>
      <c r="L199" s="557"/>
      <c r="M199" s="557"/>
      <c r="N199" s="557"/>
      <c r="O199" s="557"/>
      <c r="P199" s="557"/>
      <c r="Q199" s="557"/>
      <c r="R199" s="557"/>
      <c r="S199" s="557"/>
      <c r="T199" s="557"/>
      <c r="U199" s="557"/>
      <c r="V199" s="557"/>
      <c r="W199" s="153"/>
      <c r="X199" s="153"/>
      <c r="Y199" s="153"/>
      <c r="Z199" s="153"/>
      <c r="AA199" s="153"/>
    </row>
    <row r="200" spans="1:27" ht="11.25" customHeight="1" x14ac:dyDescent="0.25">
      <c r="A200" s="153"/>
      <c r="B200" s="154"/>
      <c r="C200" s="155"/>
      <c r="D200" s="156"/>
      <c r="E200" s="153"/>
      <c r="F200" s="156"/>
      <c r="G200" s="153"/>
      <c r="H200" s="153"/>
      <c r="I200" s="155"/>
      <c r="J200" s="153"/>
      <c r="K200" s="557"/>
      <c r="L200" s="557"/>
      <c r="M200" s="557"/>
      <c r="N200" s="557"/>
      <c r="O200" s="557"/>
      <c r="P200" s="557"/>
      <c r="Q200" s="557"/>
      <c r="R200" s="557"/>
      <c r="S200" s="557"/>
      <c r="T200" s="557"/>
      <c r="U200" s="557"/>
      <c r="V200" s="557"/>
      <c r="W200" s="153"/>
      <c r="X200" s="153"/>
      <c r="Y200" s="153"/>
      <c r="Z200" s="153"/>
      <c r="AA200" s="153"/>
    </row>
    <row r="201" spans="1:27" ht="11.25" customHeight="1" x14ac:dyDescent="0.25">
      <c r="A201" s="153"/>
      <c r="B201" s="154"/>
      <c r="C201" s="155"/>
      <c r="D201" s="156"/>
      <c r="E201" s="153"/>
      <c r="F201" s="156"/>
      <c r="G201" s="153"/>
      <c r="H201" s="153"/>
      <c r="I201" s="155"/>
      <c r="J201" s="153"/>
      <c r="K201" s="557"/>
      <c r="L201" s="557"/>
      <c r="M201" s="557"/>
      <c r="N201" s="557"/>
      <c r="O201" s="557"/>
      <c r="P201" s="557"/>
      <c r="Q201" s="557"/>
      <c r="R201" s="557"/>
      <c r="S201" s="557"/>
      <c r="T201" s="557"/>
      <c r="U201" s="557"/>
      <c r="V201" s="557"/>
      <c r="W201" s="153"/>
      <c r="X201" s="153"/>
      <c r="Y201" s="153"/>
      <c r="Z201" s="153"/>
      <c r="AA201" s="153"/>
    </row>
    <row r="202" spans="1:27" ht="11.25" customHeight="1" x14ac:dyDescent="0.25">
      <c r="A202" s="153"/>
      <c r="B202" s="154"/>
      <c r="C202" s="155"/>
      <c r="D202" s="156"/>
      <c r="E202" s="153"/>
      <c r="F202" s="156"/>
      <c r="G202" s="153"/>
      <c r="H202" s="153"/>
      <c r="I202" s="155"/>
      <c r="J202" s="153"/>
      <c r="K202" s="557"/>
      <c r="L202" s="557"/>
      <c r="M202" s="557"/>
      <c r="N202" s="557"/>
      <c r="O202" s="557"/>
      <c r="P202" s="557"/>
      <c r="Q202" s="557"/>
      <c r="R202" s="557"/>
      <c r="S202" s="557"/>
      <c r="T202" s="557"/>
      <c r="U202" s="557"/>
      <c r="V202" s="557"/>
      <c r="W202" s="153"/>
      <c r="X202" s="153"/>
      <c r="Y202" s="153"/>
      <c r="Z202" s="153"/>
      <c r="AA202" s="153"/>
    </row>
    <row r="203" spans="1:27" ht="11.25" customHeight="1" x14ac:dyDescent="0.25">
      <c r="A203" s="153"/>
      <c r="B203" s="154"/>
      <c r="C203" s="155"/>
      <c r="D203" s="156"/>
      <c r="E203" s="153"/>
      <c r="F203" s="156"/>
      <c r="G203" s="153"/>
      <c r="H203" s="153"/>
      <c r="I203" s="155"/>
      <c r="J203" s="153"/>
      <c r="K203" s="557"/>
      <c r="L203" s="557"/>
      <c r="M203" s="557"/>
      <c r="N203" s="557"/>
      <c r="O203" s="557"/>
      <c r="P203" s="557"/>
      <c r="Q203" s="557"/>
      <c r="R203" s="557"/>
      <c r="S203" s="557"/>
      <c r="T203" s="557"/>
      <c r="U203" s="557"/>
      <c r="V203" s="557"/>
      <c r="W203" s="153"/>
      <c r="X203" s="153"/>
      <c r="Y203" s="153"/>
      <c r="Z203" s="153"/>
      <c r="AA203" s="153"/>
    </row>
    <row r="204" spans="1:27" ht="11.25" customHeight="1" x14ac:dyDescent="0.25">
      <c r="A204" s="153"/>
      <c r="B204" s="154"/>
      <c r="C204" s="155"/>
      <c r="D204" s="156"/>
      <c r="E204" s="153"/>
      <c r="F204" s="156"/>
      <c r="G204" s="153"/>
      <c r="H204" s="153"/>
      <c r="I204" s="155"/>
      <c r="J204" s="153"/>
      <c r="K204" s="557"/>
      <c r="L204" s="557"/>
      <c r="M204" s="557"/>
      <c r="N204" s="557"/>
      <c r="O204" s="557"/>
      <c r="P204" s="557"/>
      <c r="Q204" s="557"/>
      <c r="R204" s="557"/>
      <c r="S204" s="557"/>
      <c r="T204" s="557"/>
      <c r="U204" s="557"/>
      <c r="V204" s="557"/>
      <c r="W204" s="153"/>
      <c r="X204" s="153"/>
      <c r="Y204" s="153"/>
      <c r="Z204" s="153"/>
      <c r="AA204" s="153"/>
    </row>
    <row r="205" spans="1:27" ht="11.25" customHeight="1" x14ac:dyDescent="0.25">
      <c r="A205" s="153"/>
      <c r="B205" s="154"/>
      <c r="C205" s="155"/>
      <c r="D205" s="156"/>
      <c r="E205" s="153"/>
      <c r="F205" s="156"/>
      <c r="G205" s="153"/>
      <c r="H205" s="153"/>
      <c r="I205" s="155"/>
      <c r="J205" s="153"/>
      <c r="K205" s="557"/>
      <c r="L205" s="557"/>
      <c r="M205" s="557"/>
      <c r="N205" s="557"/>
      <c r="O205" s="557"/>
      <c r="P205" s="557"/>
      <c r="Q205" s="557"/>
      <c r="R205" s="557"/>
      <c r="S205" s="557"/>
      <c r="T205" s="557"/>
      <c r="U205" s="557"/>
      <c r="V205" s="557"/>
      <c r="W205" s="153"/>
      <c r="X205" s="153"/>
      <c r="Y205" s="153"/>
      <c r="Z205" s="153"/>
      <c r="AA205" s="153"/>
    </row>
    <row r="206" spans="1:27" ht="11.25" customHeight="1" x14ac:dyDescent="0.25">
      <c r="A206" s="153"/>
      <c r="B206" s="154"/>
      <c r="C206" s="155"/>
      <c r="D206" s="156"/>
      <c r="E206" s="153"/>
      <c r="F206" s="156"/>
      <c r="G206" s="153"/>
      <c r="H206" s="153"/>
      <c r="I206" s="155"/>
      <c r="J206" s="153"/>
      <c r="K206" s="557"/>
      <c r="L206" s="557"/>
      <c r="M206" s="557"/>
      <c r="N206" s="557"/>
      <c r="O206" s="557"/>
      <c r="P206" s="557"/>
      <c r="Q206" s="557"/>
      <c r="R206" s="557"/>
      <c r="S206" s="557"/>
      <c r="T206" s="557"/>
      <c r="U206" s="557"/>
      <c r="V206" s="557"/>
      <c r="W206" s="153"/>
      <c r="X206" s="153"/>
      <c r="Y206" s="153"/>
      <c r="Z206" s="153"/>
      <c r="AA206" s="153"/>
    </row>
    <row r="207" spans="1:27" ht="11.25" customHeight="1" x14ac:dyDescent="0.25">
      <c r="A207" s="153"/>
      <c r="B207" s="154"/>
      <c r="C207" s="155"/>
      <c r="D207" s="156"/>
      <c r="E207" s="153"/>
      <c r="F207" s="156"/>
      <c r="G207" s="153"/>
      <c r="H207" s="153"/>
      <c r="I207" s="155"/>
      <c r="J207" s="153"/>
      <c r="K207" s="557"/>
      <c r="L207" s="557"/>
      <c r="M207" s="557"/>
      <c r="N207" s="557"/>
      <c r="O207" s="557"/>
      <c r="P207" s="557"/>
      <c r="Q207" s="557"/>
      <c r="R207" s="557"/>
      <c r="S207" s="557"/>
      <c r="T207" s="557"/>
      <c r="U207" s="557"/>
      <c r="V207" s="557"/>
      <c r="W207" s="153"/>
      <c r="X207" s="153"/>
      <c r="Y207" s="153"/>
      <c r="Z207" s="153"/>
      <c r="AA207" s="153"/>
    </row>
    <row r="208" spans="1:27" ht="11.25" customHeight="1" x14ac:dyDescent="0.25">
      <c r="A208" s="153"/>
      <c r="B208" s="154"/>
      <c r="C208" s="155"/>
      <c r="D208" s="156"/>
      <c r="E208" s="153"/>
      <c r="F208" s="156"/>
      <c r="G208" s="153"/>
      <c r="H208" s="153"/>
      <c r="I208" s="155"/>
      <c r="J208" s="153"/>
      <c r="K208" s="557"/>
      <c r="L208" s="557"/>
      <c r="M208" s="557"/>
      <c r="N208" s="557"/>
      <c r="O208" s="557"/>
      <c r="P208" s="557"/>
      <c r="Q208" s="557"/>
      <c r="R208" s="557"/>
      <c r="S208" s="557"/>
      <c r="T208" s="557"/>
      <c r="U208" s="557"/>
      <c r="V208" s="557"/>
      <c r="W208" s="153"/>
      <c r="X208" s="153"/>
      <c r="Y208" s="153"/>
      <c r="Z208" s="153"/>
      <c r="AA208" s="153"/>
    </row>
    <row r="209" spans="1:27" ht="11.25" customHeight="1" x14ac:dyDescent="0.25">
      <c r="A209" s="153"/>
      <c r="B209" s="154"/>
      <c r="C209" s="155"/>
      <c r="D209" s="156"/>
      <c r="E209" s="153"/>
      <c r="F209" s="156"/>
      <c r="G209" s="153"/>
      <c r="H209" s="153"/>
      <c r="I209" s="155"/>
      <c r="J209" s="153"/>
      <c r="K209" s="557"/>
      <c r="L209" s="557"/>
      <c r="M209" s="557"/>
      <c r="N209" s="557"/>
      <c r="O209" s="557"/>
      <c r="P209" s="557"/>
      <c r="Q209" s="557"/>
      <c r="R209" s="557"/>
      <c r="S209" s="557"/>
      <c r="T209" s="557"/>
      <c r="U209" s="557"/>
      <c r="V209" s="557"/>
      <c r="W209" s="153"/>
      <c r="X209" s="153"/>
      <c r="Y209" s="153"/>
      <c r="Z209" s="153"/>
      <c r="AA209" s="153"/>
    </row>
    <row r="210" spans="1:27" ht="11.25" customHeight="1" x14ac:dyDescent="0.25">
      <c r="A210" s="153"/>
      <c r="B210" s="154"/>
      <c r="C210" s="155"/>
      <c r="D210" s="156"/>
      <c r="E210" s="153"/>
      <c r="F210" s="156"/>
      <c r="G210" s="153"/>
      <c r="H210" s="153"/>
      <c r="I210" s="155"/>
      <c r="J210" s="153"/>
      <c r="K210" s="557"/>
      <c r="L210" s="557"/>
      <c r="M210" s="557"/>
      <c r="N210" s="557"/>
      <c r="O210" s="557"/>
      <c r="P210" s="557"/>
      <c r="Q210" s="557"/>
      <c r="R210" s="557"/>
      <c r="S210" s="557"/>
      <c r="T210" s="557"/>
      <c r="U210" s="557"/>
      <c r="V210" s="557"/>
      <c r="W210" s="153"/>
      <c r="X210" s="153"/>
      <c r="Y210" s="153"/>
      <c r="Z210" s="153"/>
      <c r="AA210" s="153"/>
    </row>
    <row r="211" spans="1:27" ht="11.25" customHeight="1" x14ac:dyDescent="0.25">
      <c r="A211" s="153"/>
      <c r="B211" s="154"/>
      <c r="C211" s="155"/>
      <c r="D211" s="156"/>
      <c r="E211" s="153"/>
      <c r="F211" s="156"/>
      <c r="G211" s="153"/>
      <c r="H211" s="153"/>
      <c r="I211" s="155"/>
      <c r="J211" s="153"/>
      <c r="K211" s="557"/>
      <c r="L211" s="557"/>
      <c r="M211" s="557"/>
      <c r="N211" s="557"/>
      <c r="O211" s="557"/>
      <c r="P211" s="557"/>
      <c r="Q211" s="557"/>
      <c r="R211" s="557"/>
      <c r="S211" s="557"/>
      <c r="T211" s="557"/>
      <c r="U211" s="557"/>
      <c r="V211" s="557"/>
      <c r="W211" s="153"/>
      <c r="X211" s="153"/>
      <c r="Y211" s="153"/>
      <c r="Z211" s="153"/>
      <c r="AA211" s="153"/>
    </row>
    <row r="212" spans="1:27" ht="11.25" customHeight="1" x14ac:dyDescent="0.25">
      <c r="A212" s="153"/>
      <c r="B212" s="154"/>
      <c r="C212" s="155"/>
      <c r="D212" s="156"/>
      <c r="E212" s="153"/>
      <c r="F212" s="156"/>
      <c r="G212" s="153"/>
      <c r="H212" s="153"/>
      <c r="I212" s="155"/>
      <c r="J212" s="153"/>
      <c r="K212" s="557"/>
      <c r="L212" s="557"/>
      <c r="M212" s="557"/>
      <c r="N212" s="557"/>
      <c r="O212" s="557"/>
      <c r="P212" s="557"/>
      <c r="Q212" s="557"/>
      <c r="R212" s="557"/>
      <c r="S212" s="557"/>
      <c r="T212" s="557"/>
      <c r="U212" s="557"/>
      <c r="V212" s="557"/>
      <c r="W212" s="153"/>
      <c r="X212" s="153"/>
      <c r="Y212" s="153"/>
      <c r="Z212" s="153"/>
      <c r="AA212" s="153"/>
    </row>
    <row r="213" spans="1:27" ht="11.25" customHeight="1" x14ac:dyDescent="0.25">
      <c r="A213" s="153"/>
      <c r="B213" s="154"/>
      <c r="C213" s="155"/>
      <c r="D213" s="156"/>
      <c r="E213" s="153"/>
      <c r="F213" s="156"/>
      <c r="G213" s="153"/>
      <c r="H213" s="153"/>
      <c r="I213" s="155"/>
      <c r="J213" s="153"/>
      <c r="K213" s="557"/>
      <c r="L213" s="557"/>
      <c r="M213" s="557"/>
      <c r="N213" s="557"/>
      <c r="O213" s="557"/>
      <c r="P213" s="557"/>
      <c r="Q213" s="557"/>
      <c r="R213" s="557"/>
      <c r="S213" s="557"/>
      <c r="T213" s="557"/>
      <c r="U213" s="557"/>
      <c r="V213" s="557"/>
      <c r="W213" s="153"/>
      <c r="X213" s="153"/>
      <c r="Y213" s="153"/>
      <c r="Z213" s="153"/>
      <c r="AA213" s="153"/>
    </row>
    <row r="214" spans="1:27" ht="11.25" customHeight="1" x14ac:dyDescent="0.25">
      <c r="A214" s="153"/>
      <c r="B214" s="154"/>
      <c r="C214" s="155"/>
      <c r="D214" s="156"/>
      <c r="E214" s="153"/>
      <c r="F214" s="156"/>
      <c r="G214" s="153"/>
      <c r="H214" s="153"/>
      <c r="I214" s="155"/>
      <c r="J214" s="153"/>
      <c r="K214" s="557"/>
      <c r="L214" s="557"/>
      <c r="M214" s="557"/>
      <c r="N214" s="557"/>
      <c r="O214" s="557"/>
      <c r="P214" s="557"/>
      <c r="Q214" s="557"/>
      <c r="R214" s="557"/>
      <c r="S214" s="557"/>
      <c r="T214" s="557"/>
      <c r="U214" s="557"/>
      <c r="V214" s="557"/>
      <c r="W214" s="153"/>
      <c r="X214" s="153"/>
      <c r="Y214" s="153"/>
      <c r="Z214" s="153"/>
      <c r="AA214" s="153"/>
    </row>
    <row r="215" spans="1:27" ht="11.25" customHeight="1" x14ac:dyDescent="0.25">
      <c r="A215" s="153"/>
      <c r="B215" s="154"/>
      <c r="C215" s="155"/>
      <c r="D215" s="156"/>
      <c r="E215" s="153"/>
      <c r="F215" s="156"/>
      <c r="G215" s="153"/>
      <c r="H215" s="153"/>
      <c r="I215" s="155"/>
      <c r="J215" s="153"/>
      <c r="K215" s="557"/>
      <c r="L215" s="557"/>
      <c r="M215" s="557"/>
      <c r="N215" s="557"/>
      <c r="O215" s="557"/>
      <c r="P215" s="557"/>
      <c r="Q215" s="557"/>
      <c r="R215" s="557"/>
      <c r="S215" s="557"/>
      <c r="T215" s="557"/>
      <c r="U215" s="557"/>
      <c r="V215" s="557"/>
      <c r="W215" s="153"/>
      <c r="X215" s="153"/>
      <c r="Y215" s="153"/>
      <c r="Z215" s="153"/>
      <c r="AA215" s="153"/>
    </row>
    <row r="216" spans="1:27" ht="11.25" customHeight="1" x14ac:dyDescent="0.25">
      <c r="A216" s="153"/>
      <c r="B216" s="154"/>
      <c r="C216" s="155"/>
      <c r="D216" s="156"/>
      <c r="E216" s="153"/>
      <c r="F216" s="156"/>
      <c r="G216" s="153"/>
      <c r="H216" s="153"/>
      <c r="I216" s="155"/>
      <c r="J216" s="153"/>
      <c r="K216" s="557"/>
      <c r="L216" s="557"/>
      <c r="M216" s="557"/>
      <c r="N216" s="557"/>
      <c r="O216" s="557"/>
      <c r="P216" s="557"/>
      <c r="Q216" s="557"/>
      <c r="R216" s="557"/>
      <c r="S216" s="557"/>
      <c r="T216" s="557"/>
      <c r="U216" s="557"/>
      <c r="V216" s="557"/>
      <c r="W216" s="153"/>
      <c r="X216" s="153"/>
      <c r="Y216" s="153"/>
      <c r="Z216" s="153"/>
      <c r="AA216" s="153"/>
    </row>
    <row r="217" spans="1:27" ht="11.25" customHeight="1" x14ac:dyDescent="0.25">
      <c r="A217" s="153"/>
      <c r="B217" s="154"/>
      <c r="C217" s="155"/>
      <c r="D217" s="156"/>
      <c r="E217" s="153"/>
      <c r="F217" s="156"/>
      <c r="G217" s="153"/>
      <c r="H217" s="153"/>
      <c r="I217" s="155"/>
      <c r="J217" s="153"/>
      <c r="K217" s="557"/>
      <c r="L217" s="557"/>
      <c r="M217" s="557"/>
      <c r="N217" s="557"/>
      <c r="O217" s="557"/>
      <c r="P217" s="557"/>
      <c r="Q217" s="557"/>
      <c r="R217" s="557"/>
      <c r="S217" s="557"/>
      <c r="T217" s="557"/>
      <c r="U217" s="557"/>
      <c r="V217" s="557"/>
      <c r="W217" s="153"/>
      <c r="X217" s="153"/>
      <c r="Y217" s="153"/>
      <c r="Z217" s="153"/>
      <c r="AA217" s="153"/>
    </row>
    <row r="218" spans="1:27" ht="11.25" customHeight="1" x14ac:dyDescent="0.25">
      <c r="A218" s="153"/>
      <c r="B218" s="154"/>
      <c r="C218" s="155"/>
      <c r="D218" s="156"/>
      <c r="E218" s="153"/>
      <c r="F218" s="156"/>
      <c r="G218" s="153"/>
      <c r="H218" s="153"/>
      <c r="I218" s="155"/>
      <c r="J218" s="153"/>
      <c r="K218" s="557"/>
      <c r="L218" s="557"/>
      <c r="M218" s="557"/>
      <c r="N218" s="557"/>
      <c r="O218" s="557"/>
      <c r="P218" s="557"/>
      <c r="Q218" s="557"/>
      <c r="R218" s="557"/>
      <c r="S218" s="557"/>
      <c r="T218" s="557"/>
      <c r="U218" s="557"/>
      <c r="V218" s="557"/>
      <c r="W218" s="153"/>
      <c r="X218" s="153"/>
      <c r="Y218" s="153"/>
      <c r="Z218" s="153"/>
      <c r="AA218" s="153"/>
    </row>
    <row r="219" spans="1:27" ht="11.25" customHeight="1" x14ac:dyDescent="0.25">
      <c r="A219" s="153"/>
      <c r="B219" s="154"/>
      <c r="C219" s="155"/>
      <c r="D219" s="156"/>
      <c r="E219" s="153"/>
      <c r="F219" s="156"/>
      <c r="G219" s="153"/>
      <c r="H219" s="153"/>
      <c r="I219" s="155"/>
      <c r="J219" s="153"/>
      <c r="K219" s="557"/>
      <c r="L219" s="557"/>
      <c r="M219" s="557"/>
      <c r="N219" s="557"/>
      <c r="O219" s="557"/>
      <c r="P219" s="557"/>
      <c r="Q219" s="557"/>
      <c r="R219" s="557"/>
      <c r="S219" s="557"/>
      <c r="T219" s="557"/>
      <c r="U219" s="557"/>
      <c r="V219" s="557"/>
      <c r="W219" s="153"/>
      <c r="X219" s="153"/>
      <c r="Y219" s="153"/>
      <c r="Z219" s="153"/>
      <c r="AA219" s="153"/>
    </row>
    <row r="220" spans="1:27" ht="15.75" customHeight="1" x14ac:dyDescent="0.25">
      <c r="K220" s="560"/>
      <c r="L220" s="560"/>
      <c r="M220" s="560"/>
      <c r="N220" s="560"/>
      <c r="O220" s="560"/>
      <c r="P220" s="560"/>
      <c r="Q220" s="560"/>
      <c r="R220" s="560"/>
      <c r="S220" s="560"/>
      <c r="T220" s="560"/>
      <c r="U220" s="560"/>
      <c r="V220" s="560"/>
    </row>
    <row r="221" spans="1:27" ht="15.75" customHeight="1" x14ac:dyDescent="0.25">
      <c r="K221" s="560"/>
      <c r="L221" s="560"/>
      <c r="M221" s="560"/>
      <c r="N221" s="560"/>
      <c r="O221" s="560"/>
      <c r="P221" s="560"/>
      <c r="Q221" s="560"/>
      <c r="R221" s="560"/>
      <c r="S221" s="560"/>
      <c r="T221" s="560"/>
      <c r="U221" s="560"/>
      <c r="V221" s="560"/>
    </row>
    <row r="222" spans="1:27" ht="15.75" customHeight="1" x14ac:dyDescent="0.25">
      <c r="K222" s="560"/>
      <c r="L222" s="560"/>
      <c r="M222" s="560"/>
      <c r="N222" s="560"/>
      <c r="O222" s="560"/>
      <c r="P222" s="560"/>
      <c r="Q222" s="560"/>
      <c r="R222" s="560"/>
      <c r="S222" s="560"/>
      <c r="T222" s="560"/>
      <c r="U222" s="560"/>
      <c r="V222" s="560"/>
    </row>
    <row r="223" spans="1:27" ht="15.75" customHeight="1" x14ac:dyDescent="0.25">
      <c r="K223" s="560"/>
      <c r="L223" s="560"/>
      <c r="M223" s="560"/>
      <c r="N223" s="560"/>
      <c r="O223" s="560"/>
      <c r="P223" s="560"/>
      <c r="Q223" s="560"/>
      <c r="R223" s="560"/>
      <c r="S223" s="560"/>
      <c r="T223" s="560"/>
      <c r="U223" s="560"/>
      <c r="V223" s="560"/>
    </row>
    <row r="224" spans="1:27" ht="15.75" customHeight="1" x14ac:dyDescent="0.25">
      <c r="K224" s="560"/>
      <c r="L224" s="560"/>
      <c r="M224" s="560"/>
      <c r="N224" s="560"/>
      <c r="O224" s="560"/>
      <c r="P224" s="560"/>
      <c r="Q224" s="560"/>
      <c r="R224" s="560"/>
      <c r="S224" s="560"/>
      <c r="T224" s="560"/>
      <c r="U224" s="560"/>
      <c r="V224" s="560"/>
    </row>
    <row r="225" spans="11:22" ht="15.75" customHeight="1" x14ac:dyDescent="0.25">
      <c r="K225" s="560"/>
      <c r="L225" s="560"/>
      <c r="M225" s="560"/>
      <c r="N225" s="560"/>
      <c r="O225" s="560"/>
      <c r="P225" s="560"/>
      <c r="Q225" s="560"/>
      <c r="R225" s="560"/>
      <c r="S225" s="560"/>
      <c r="T225" s="560"/>
      <c r="U225" s="560"/>
      <c r="V225" s="560"/>
    </row>
    <row r="226" spans="11:22" ht="15.75" customHeight="1" x14ac:dyDescent="0.25">
      <c r="K226" s="560"/>
      <c r="L226" s="560"/>
      <c r="M226" s="560"/>
      <c r="N226" s="560"/>
      <c r="O226" s="560"/>
      <c r="P226" s="560"/>
      <c r="Q226" s="560"/>
      <c r="R226" s="560"/>
      <c r="S226" s="560"/>
      <c r="T226" s="560"/>
      <c r="U226" s="560"/>
      <c r="V226" s="560"/>
    </row>
    <row r="227" spans="11:22" ht="15.75" customHeight="1" x14ac:dyDescent="0.25">
      <c r="K227" s="560"/>
      <c r="L227" s="560"/>
      <c r="M227" s="560"/>
      <c r="N227" s="560"/>
      <c r="O227" s="560"/>
      <c r="P227" s="560"/>
      <c r="Q227" s="560"/>
      <c r="R227" s="560"/>
      <c r="S227" s="560"/>
      <c r="T227" s="560"/>
      <c r="U227" s="560"/>
      <c r="V227" s="560"/>
    </row>
    <row r="228" spans="11:22" ht="15.75" customHeight="1" x14ac:dyDescent="0.25">
      <c r="K228" s="560"/>
      <c r="L228" s="560"/>
      <c r="M228" s="560"/>
      <c r="N228" s="560"/>
      <c r="O228" s="560"/>
      <c r="P228" s="560"/>
      <c r="Q228" s="560"/>
      <c r="R228" s="560"/>
      <c r="S228" s="560"/>
      <c r="T228" s="560"/>
      <c r="U228" s="560"/>
      <c r="V228" s="560"/>
    </row>
    <row r="229" spans="11:22" ht="15.75" customHeight="1" x14ac:dyDescent="0.25">
      <c r="K229" s="560"/>
      <c r="L229" s="560"/>
      <c r="M229" s="560"/>
      <c r="N229" s="560"/>
      <c r="O229" s="560"/>
      <c r="P229" s="560"/>
      <c r="Q229" s="560"/>
      <c r="R229" s="560"/>
      <c r="S229" s="560"/>
      <c r="T229" s="560"/>
      <c r="U229" s="560"/>
      <c r="V229" s="560"/>
    </row>
    <row r="230" spans="11:22" ht="15.75" customHeight="1" x14ac:dyDescent="0.25">
      <c r="K230" s="560"/>
      <c r="L230" s="560"/>
      <c r="M230" s="560"/>
      <c r="N230" s="560"/>
      <c r="O230" s="560"/>
      <c r="P230" s="560"/>
      <c r="Q230" s="560"/>
      <c r="R230" s="560"/>
      <c r="S230" s="560"/>
      <c r="T230" s="560"/>
      <c r="U230" s="560"/>
      <c r="V230" s="560"/>
    </row>
    <row r="231" spans="11:22" ht="15.75" customHeight="1" x14ac:dyDescent="0.25">
      <c r="K231" s="560"/>
      <c r="L231" s="560"/>
      <c r="M231" s="560"/>
      <c r="N231" s="560"/>
      <c r="O231" s="560"/>
      <c r="P231" s="560"/>
      <c r="Q231" s="560"/>
      <c r="R231" s="560"/>
      <c r="S231" s="560"/>
      <c r="T231" s="560"/>
      <c r="U231" s="560"/>
      <c r="V231" s="560"/>
    </row>
    <row r="232" spans="11:22" ht="15.75" customHeight="1" x14ac:dyDescent="0.25">
      <c r="K232" s="560"/>
      <c r="L232" s="560"/>
      <c r="M232" s="560"/>
      <c r="N232" s="560"/>
      <c r="O232" s="560"/>
      <c r="P232" s="560"/>
      <c r="Q232" s="560"/>
      <c r="R232" s="560"/>
      <c r="S232" s="560"/>
      <c r="T232" s="560"/>
      <c r="U232" s="560"/>
      <c r="V232" s="560"/>
    </row>
    <row r="233" spans="11:22" ht="15.75" customHeight="1" x14ac:dyDescent="0.25">
      <c r="K233" s="560"/>
      <c r="L233" s="560"/>
      <c r="M233" s="560"/>
      <c r="N233" s="560"/>
      <c r="O233" s="560"/>
      <c r="P233" s="560"/>
      <c r="Q233" s="560"/>
      <c r="R233" s="560"/>
      <c r="S233" s="560"/>
      <c r="T233" s="560"/>
      <c r="U233" s="560"/>
      <c r="V233" s="560"/>
    </row>
    <row r="234" spans="11:22" ht="15.75" customHeight="1" x14ac:dyDescent="0.25">
      <c r="K234" s="560"/>
      <c r="L234" s="560"/>
      <c r="M234" s="560"/>
      <c r="N234" s="560"/>
      <c r="O234" s="560"/>
      <c r="P234" s="560"/>
      <c r="Q234" s="560"/>
      <c r="R234" s="560"/>
      <c r="S234" s="560"/>
      <c r="T234" s="560"/>
      <c r="U234" s="560"/>
      <c r="V234" s="560"/>
    </row>
    <row r="235" spans="11:22" ht="15.75" customHeight="1" x14ac:dyDescent="0.25">
      <c r="K235" s="560"/>
      <c r="L235" s="560"/>
      <c r="M235" s="560"/>
      <c r="N235" s="560"/>
      <c r="O235" s="560"/>
      <c r="P235" s="560"/>
      <c r="Q235" s="560"/>
      <c r="R235" s="560"/>
      <c r="S235" s="560"/>
      <c r="T235" s="560"/>
      <c r="U235" s="560"/>
      <c r="V235" s="560"/>
    </row>
    <row r="236" spans="11:22" ht="15.75" customHeight="1" x14ac:dyDescent="0.25">
      <c r="K236" s="560"/>
      <c r="L236" s="560"/>
      <c r="M236" s="560"/>
      <c r="N236" s="560"/>
      <c r="O236" s="560"/>
      <c r="P236" s="560"/>
      <c r="Q236" s="560"/>
      <c r="R236" s="560"/>
      <c r="S236" s="560"/>
      <c r="T236" s="560"/>
      <c r="U236" s="560"/>
      <c r="V236" s="560"/>
    </row>
    <row r="237" spans="11:22" ht="15.75" customHeight="1" x14ac:dyDescent="0.25">
      <c r="K237" s="560"/>
      <c r="L237" s="560"/>
      <c r="M237" s="560"/>
      <c r="N237" s="560"/>
      <c r="O237" s="560"/>
      <c r="P237" s="560"/>
      <c r="Q237" s="560"/>
      <c r="R237" s="560"/>
      <c r="S237" s="560"/>
      <c r="T237" s="560"/>
      <c r="U237" s="560"/>
      <c r="V237" s="560"/>
    </row>
    <row r="238" spans="11:22" ht="15.75" customHeight="1" x14ac:dyDescent="0.25">
      <c r="K238" s="560"/>
      <c r="L238" s="560"/>
      <c r="M238" s="560"/>
      <c r="N238" s="560"/>
      <c r="O238" s="560"/>
      <c r="P238" s="560"/>
      <c r="Q238" s="560"/>
      <c r="R238" s="560"/>
      <c r="S238" s="560"/>
      <c r="T238" s="560"/>
      <c r="U238" s="560"/>
      <c r="V238" s="560"/>
    </row>
    <row r="239" spans="11:22" ht="15.75" customHeight="1" x14ac:dyDescent="0.25">
      <c r="K239" s="560"/>
      <c r="L239" s="560"/>
      <c r="M239" s="560"/>
      <c r="N239" s="560"/>
      <c r="O239" s="560"/>
      <c r="P239" s="560"/>
      <c r="Q239" s="560"/>
      <c r="R239" s="560"/>
      <c r="S239" s="560"/>
      <c r="T239" s="560"/>
      <c r="U239" s="560"/>
      <c r="V239" s="560"/>
    </row>
    <row r="240" spans="11:22" ht="15.75" customHeight="1" x14ac:dyDescent="0.25">
      <c r="K240" s="560"/>
      <c r="L240" s="560"/>
      <c r="M240" s="560"/>
      <c r="N240" s="560"/>
      <c r="O240" s="560"/>
      <c r="P240" s="560"/>
      <c r="Q240" s="560"/>
      <c r="R240" s="560"/>
      <c r="S240" s="560"/>
      <c r="T240" s="560"/>
      <c r="U240" s="560"/>
      <c r="V240" s="560"/>
    </row>
    <row r="241" spans="11:22" ht="15.75" customHeight="1" x14ac:dyDescent="0.25">
      <c r="K241" s="560"/>
      <c r="L241" s="560"/>
      <c r="M241" s="560"/>
      <c r="N241" s="560"/>
      <c r="O241" s="560"/>
      <c r="P241" s="560"/>
      <c r="Q241" s="560"/>
      <c r="R241" s="560"/>
      <c r="S241" s="560"/>
      <c r="T241" s="560"/>
      <c r="U241" s="560"/>
      <c r="V241" s="560"/>
    </row>
    <row r="242" spans="11:22" ht="15.75" customHeight="1" x14ac:dyDescent="0.25">
      <c r="K242" s="560"/>
      <c r="L242" s="560"/>
      <c r="M242" s="560"/>
      <c r="N242" s="560"/>
      <c r="O242" s="560"/>
      <c r="P242" s="560"/>
      <c r="Q242" s="560"/>
      <c r="R242" s="560"/>
      <c r="S242" s="560"/>
      <c r="T242" s="560"/>
      <c r="U242" s="560"/>
      <c r="V242" s="560"/>
    </row>
    <row r="243" spans="11:22" ht="15.75" customHeight="1" x14ac:dyDescent="0.25">
      <c r="K243" s="560"/>
      <c r="L243" s="560"/>
      <c r="M243" s="560"/>
      <c r="N243" s="560"/>
      <c r="O243" s="560"/>
      <c r="P243" s="560"/>
      <c r="Q243" s="560"/>
      <c r="R243" s="560"/>
      <c r="S243" s="560"/>
      <c r="T243" s="560"/>
      <c r="U243" s="560"/>
      <c r="V243" s="560"/>
    </row>
    <row r="244" spans="11:22" ht="15.75" customHeight="1" x14ac:dyDescent="0.25">
      <c r="K244" s="560"/>
      <c r="L244" s="560"/>
      <c r="M244" s="560"/>
      <c r="N244" s="560"/>
      <c r="O244" s="560"/>
      <c r="P244" s="560"/>
      <c r="Q244" s="560"/>
      <c r="R244" s="560"/>
      <c r="S244" s="560"/>
      <c r="T244" s="560"/>
      <c r="U244" s="560"/>
      <c r="V244" s="560"/>
    </row>
    <row r="245" spans="11:22" ht="15.75" customHeight="1" x14ac:dyDescent="0.25">
      <c r="K245" s="560"/>
      <c r="L245" s="560"/>
      <c r="M245" s="560"/>
      <c r="N245" s="560"/>
      <c r="O245" s="560"/>
      <c r="P245" s="560"/>
      <c r="Q245" s="560"/>
      <c r="R245" s="560"/>
      <c r="S245" s="560"/>
      <c r="T245" s="560"/>
      <c r="U245" s="560"/>
      <c r="V245" s="560"/>
    </row>
    <row r="246" spans="11:22" ht="15.75" customHeight="1" x14ac:dyDescent="0.25">
      <c r="K246" s="560"/>
      <c r="L246" s="560"/>
      <c r="M246" s="560"/>
      <c r="N246" s="560"/>
      <c r="O246" s="560"/>
      <c r="P246" s="560"/>
      <c r="Q246" s="560"/>
      <c r="R246" s="560"/>
      <c r="S246" s="560"/>
      <c r="T246" s="560"/>
      <c r="U246" s="560"/>
      <c r="V246" s="560"/>
    </row>
    <row r="247" spans="11:22" ht="15.75" customHeight="1" x14ac:dyDescent="0.25">
      <c r="K247" s="560"/>
      <c r="L247" s="560"/>
      <c r="M247" s="560"/>
      <c r="N247" s="560"/>
      <c r="O247" s="560"/>
      <c r="P247" s="560"/>
      <c r="Q247" s="560"/>
      <c r="R247" s="560"/>
      <c r="S247" s="560"/>
      <c r="T247" s="560"/>
      <c r="U247" s="560"/>
      <c r="V247" s="560"/>
    </row>
    <row r="248" spans="11:22" ht="15.75" customHeight="1" x14ac:dyDescent="0.25">
      <c r="K248" s="560"/>
      <c r="L248" s="560"/>
      <c r="M248" s="560"/>
      <c r="N248" s="560"/>
      <c r="O248" s="560"/>
      <c r="P248" s="560"/>
      <c r="Q248" s="560"/>
      <c r="R248" s="560"/>
      <c r="S248" s="560"/>
      <c r="T248" s="560"/>
      <c r="U248" s="560"/>
      <c r="V248" s="560"/>
    </row>
    <row r="249" spans="11:22" ht="15.75" customHeight="1" x14ac:dyDescent="0.25">
      <c r="K249" s="560"/>
      <c r="L249" s="560"/>
      <c r="M249" s="560"/>
      <c r="N249" s="560"/>
      <c r="O249" s="560"/>
      <c r="P249" s="560"/>
      <c r="Q249" s="560"/>
      <c r="R249" s="560"/>
      <c r="S249" s="560"/>
      <c r="T249" s="560"/>
      <c r="U249" s="560"/>
      <c r="V249" s="560"/>
    </row>
    <row r="250" spans="11:22" ht="15.75" customHeight="1" x14ac:dyDescent="0.25">
      <c r="K250" s="560"/>
      <c r="L250" s="560"/>
      <c r="M250" s="560"/>
      <c r="N250" s="560"/>
      <c r="O250" s="560"/>
      <c r="P250" s="560"/>
      <c r="Q250" s="560"/>
      <c r="R250" s="560"/>
      <c r="S250" s="560"/>
      <c r="T250" s="560"/>
      <c r="U250" s="560"/>
      <c r="V250" s="560"/>
    </row>
    <row r="251" spans="11:22" ht="15.75" customHeight="1" x14ac:dyDescent="0.25">
      <c r="K251" s="560"/>
      <c r="L251" s="560"/>
      <c r="M251" s="560"/>
      <c r="N251" s="560"/>
      <c r="O251" s="560"/>
      <c r="P251" s="560"/>
      <c r="Q251" s="560"/>
      <c r="R251" s="560"/>
      <c r="S251" s="560"/>
      <c r="T251" s="560"/>
      <c r="U251" s="560"/>
      <c r="V251" s="560"/>
    </row>
    <row r="252" spans="11:22" ht="15.75" customHeight="1" x14ac:dyDescent="0.25">
      <c r="K252" s="560"/>
      <c r="L252" s="560"/>
      <c r="M252" s="560"/>
      <c r="N252" s="560"/>
      <c r="O252" s="560"/>
      <c r="P252" s="560"/>
      <c r="Q252" s="560"/>
      <c r="R252" s="560"/>
      <c r="S252" s="560"/>
      <c r="T252" s="560"/>
      <c r="U252" s="560"/>
      <c r="V252" s="560"/>
    </row>
    <row r="253" spans="11:22" ht="15.75" customHeight="1" x14ac:dyDescent="0.25">
      <c r="K253" s="560"/>
      <c r="L253" s="560"/>
      <c r="M253" s="560"/>
      <c r="N253" s="560"/>
      <c r="O253" s="560"/>
      <c r="P253" s="560"/>
      <c r="Q253" s="560"/>
      <c r="R253" s="560"/>
      <c r="S253" s="560"/>
      <c r="T253" s="560"/>
      <c r="U253" s="560"/>
      <c r="V253" s="560"/>
    </row>
    <row r="254" spans="11:22" ht="15.75" customHeight="1" x14ac:dyDescent="0.25">
      <c r="K254" s="560"/>
      <c r="L254" s="560"/>
      <c r="M254" s="560"/>
      <c r="N254" s="560"/>
      <c r="O254" s="560"/>
      <c r="P254" s="560"/>
      <c r="Q254" s="560"/>
      <c r="R254" s="560"/>
      <c r="S254" s="560"/>
      <c r="T254" s="560"/>
      <c r="U254" s="560"/>
      <c r="V254" s="560"/>
    </row>
    <row r="255" spans="11:22" ht="15.75" customHeight="1" x14ac:dyDescent="0.25">
      <c r="K255" s="560"/>
      <c r="L255" s="560"/>
      <c r="M255" s="560"/>
      <c r="N255" s="560"/>
      <c r="O255" s="560"/>
      <c r="P255" s="560"/>
      <c r="Q255" s="560"/>
      <c r="R255" s="560"/>
      <c r="S255" s="560"/>
      <c r="T255" s="560"/>
      <c r="U255" s="560"/>
      <c r="V255" s="560"/>
    </row>
    <row r="256" spans="11:22" ht="15.75" customHeight="1" x14ac:dyDescent="0.25">
      <c r="K256" s="560"/>
      <c r="L256" s="560"/>
      <c r="M256" s="560"/>
      <c r="N256" s="560"/>
      <c r="O256" s="560"/>
      <c r="P256" s="560"/>
      <c r="Q256" s="560"/>
      <c r="R256" s="560"/>
      <c r="S256" s="560"/>
      <c r="T256" s="560"/>
      <c r="U256" s="560"/>
      <c r="V256" s="560"/>
    </row>
    <row r="257" spans="11:22" ht="15.75" customHeight="1" x14ac:dyDescent="0.25">
      <c r="K257" s="560"/>
      <c r="L257" s="560"/>
      <c r="M257" s="560"/>
      <c r="N257" s="560"/>
      <c r="O257" s="560"/>
      <c r="P257" s="560"/>
      <c r="Q257" s="560"/>
      <c r="R257" s="560"/>
      <c r="S257" s="560"/>
      <c r="T257" s="560"/>
      <c r="U257" s="560"/>
      <c r="V257" s="560"/>
    </row>
    <row r="258" spans="11:22" ht="15.75" customHeight="1" x14ac:dyDescent="0.25">
      <c r="K258" s="560"/>
      <c r="L258" s="560"/>
      <c r="M258" s="560"/>
      <c r="N258" s="560"/>
      <c r="O258" s="560"/>
      <c r="P258" s="560"/>
      <c r="Q258" s="560"/>
      <c r="R258" s="560"/>
      <c r="S258" s="560"/>
      <c r="T258" s="560"/>
      <c r="U258" s="560"/>
      <c r="V258" s="560"/>
    </row>
    <row r="259" spans="11:22" ht="15.75" customHeight="1" x14ac:dyDescent="0.25">
      <c r="K259" s="560"/>
      <c r="L259" s="560"/>
      <c r="M259" s="560"/>
      <c r="N259" s="560"/>
      <c r="O259" s="560"/>
      <c r="P259" s="560"/>
      <c r="Q259" s="560"/>
      <c r="R259" s="560"/>
      <c r="S259" s="560"/>
      <c r="T259" s="560"/>
      <c r="U259" s="560"/>
      <c r="V259" s="560"/>
    </row>
    <row r="260" spans="11:22" ht="15.75" customHeight="1" x14ac:dyDescent="0.25">
      <c r="K260" s="560"/>
      <c r="L260" s="560"/>
      <c r="M260" s="560"/>
      <c r="N260" s="560"/>
      <c r="O260" s="560"/>
      <c r="P260" s="560"/>
      <c r="Q260" s="560"/>
      <c r="R260" s="560"/>
      <c r="S260" s="560"/>
      <c r="T260" s="560"/>
      <c r="U260" s="560"/>
      <c r="V260" s="560"/>
    </row>
    <row r="261" spans="11:22" ht="15.75" customHeight="1" x14ac:dyDescent="0.25">
      <c r="K261" s="560"/>
      <c r="L261" s="560"/>
      <c r="M261" s="560"/>
      <c r="N261" s="560"/>
      <c r="O261" s="560"/>
      <c r="P261" s="560"/>
      <c r="Q261" s="560"/>
      <c r="R261" s="560"/>
      <c r="S261" s="560"/>
      <c r="T261" s="560"/>
      <c r="U261" s="560"/>
      <c r="V261" s="560"/>
    </row>
    <row r="262" spans="11:22" ht="15.75" customHeight="1" x14ac:dyDescent="0.25">
      <c r="K262" s="560"/>
      <c r="L262" s="560"/>
      <c r="M262" s="560"/>
      <c r="N262" s="560"/>
      <c r="O262" s="560"/>
      <c r="P262" s="560"/>
      <c r="Q262" s="560"/>
      <c r="R262" s="560"/>
      <c r="S262" s="560"/>
      <c r="T262" s="560"/>
      <c r="U262" s="560"/>
      <c r="V262" s="560"/>
    </row>
    <row r="263" spans="11:22" ht="15.75" customHeight="1" x14ac:dyDescent="0.25">
      <c r="K263" s="560"/>
      <c r="L263" s="560"/>
      <c r="M263" s="560"/>
      <c r="N263" s="560"/>
      <c r="O263" s="560"/>
      <c r="P263" s="560"/>
      <c r="Q263" s="560"/>
      <c r="R263" s="560"/>
      <c r="S263" s="560"/>
      <c r="T263" s="560"/>
      <c r="U263" s="560"/>
      <c r="V263" s="560"/>
    </row>
    <row r="264" spans="11:22" ht="15.75" customHeight="1" x14ac:dyDescent="0.25">
      <c r="K264" s="560"/>
      <c r="L264" s="560"/>
      <c r="M264" s="560"/>
      <c r="N264" s="560"/>
      <c r="O264" s="560"/>
      <c r="P264" s="560"/>
      <c r="Q264" s="560"/>
      <c r="R264" s="560"/>
      <c r="S264" s="560"/>
      <c r="T264" s="560"/>
      <c r="U264" s="560"/>
      <c r="V264" s="560"/>
    </row>
    <row r="265" spans="11:22" ht="15.75" customHeight="1" x14ac:dyDescent="0.25">
      <c r="K265" s="560"/>
      <c r="L265" s="560"/>
      <c r="M265" s="560"/>
      <c r="N265" s="560"/>
      <c r="O265" s="560"/>
      <c r="P265" s="560"/>
      <c r="Q265" s="560"/>
      <c r="R265" s="560"/>
      <c r="S265" s="560"/>
      <c r="T265" s="560"/>
      <c r="U265" s="560"/>
      <c r="V265" s="560"/>
    </row>
    <row r="266" spans="11:22" ht="15.75" customHeight="1" x14ac:dyDescent="0.25">
      <c r="K266" s="560"/>
      <c r="L266" s="560"/>
      <c r="M266" s="560"/>
      <c r="N266" s="560"/>
      <c r="O266" s="560"/>
      <c r="P266" s="560"/>
      <c r="Q266" s="560"/>
      <c r="R266" s="560"/>
      <c r="S266" s="560"/>
      <c r="T266" s="560"/>
      <c r="U266" s="560"/>
      <c r="V266" s="560"/>
    </row>
    <row r="267" spans="11:22" ht="15.75" customHeight="1" x14ac:dyDescent="0.25">
      <c r="K267" s="560"/>
      <c r="L267" s="560"/>
      <c r="M267" s="560"/>
      <c r="N267" s="560"/>
      <c r="O267" s="560"/>
      <c r="P267" s="560"/>
      <c r="Q267" s="560"/>
      <c r="R267" s="560"/>
      <c r="S267" s="560"/>
      <c r="T267" s="560"/>
      <c r="U267" s="560"/>
      <c r="V267" s="560"/>
    </row>
    <row r="268" spans="11:22" ht="15.75" customHeight="1" x14ac:dyDescent="0.25">
      <c r="K268" s="560"/>
      <c r="L268" s="560"/>
      <c r="M268" s="560"/>
      <c r="N268" s="560"/>
      <c r="O268" s="560"/>
      <c r="P268" s="560"/>
      <c r="Q268" s="560"/>
      <c r="R268" s="560"/>
      <c r="S268" s="560"/>
      <c r="T268" s="560"/>
      <c r="U268" s="560"/>
      <c r="V268" s="560"/>
    </row>
    <row r="269" spans="11:22" ht="15.75" customHeight="1" x14ac:dyDescent="0.25">
      <c r="K269" s="560"/>
      <c r="L269" s="560"/>
      <c r="M269" s="560"/>
      <c r="N269" s="560"/>
      <c r="O269" s="560"/>
      <c r="P269" s="560"/>
      <c r="Q269" s="560"/>
      <c r="R269" s="560"/>
      <c r="S269" s="560"/>
      <c r="T269" s="560"/>
      <c r="U269" s="560"/>
      <c r="V269" s="560"/>
    </row>
    <row r="270" spans="11:22" ht="15.75" customHeight="1" x14ac:dyDescent="0.25">
      <c r="K270" s="560"/>
      <c r="L270" s="560"/>
      <c r="M270" s="560"/>
      <c r="N270" s="560"/>
      <c r="O270" s="560"/>
      <c r="P270" s="560"/>
      <c r="Q270" s="560"/>
      <c r="R270" s="560"/>
      <c r="S270" s="560"/>
      <c r="T270" s="560"/>
      <c r="U270" s="560"/>
      <c r="V270" s="560"/>
    </row>
    <row r="271" spans="11:22" ht="15.75" customHeight="1" x14ac:dyDescent="0.25">
      <c r="K271" s="560"/>
      <c r="L271" s="560"/>
      <c r="M271" s="560"/>
      <c r="N271" s="560"/>
      <c r="O271" s="560"/>
      <c r="P271" s="560"/>
      <c r="Q271" s="560"/>
      <c r="R271" s="560"/>
      <c r="S271" s="560"/>
      <c r="T271" s="560"/>
      <c r="U271" s="560"/>
      <c r="V271" s="560"/>
    </row>
    <row r="272" spans="11:22" ht="15.75" customHeight="1" x14ac:dyDescent="0.25">
      <c r="K272" s="560"/>
      <c r="L272" s="560"/>
      <c r="M272" s="560"/>
      <c r="N272" s="560"/>
      <c r="O272" s="560"/>
      <c r="P272" s="560"/>
      <c r="Q272" s="560"/>
      <c r="R272" s="560"/>
      <c r="S272" s="560"/>
      <c r="T272" s="560"/>
      <c r="U272" s="560"/>
      <c r="V272" s="560"/>
    </row>
    <row r="273" spans="11:22" ht="15.75" customHeight="1" x14ac:dyDescent="0.25">
      <c r="K273" s="560"/>
      <c r="L273" s="560"/>
      <c r="M273" s="560"/>
      <c r="N273" s="560"/>
      <c r="O273" s="560"/>
      <c r="P273" s="560"/>
      <c r="Q273" s="560"/>
      <c r="R273" s="560"/>
      <c r="S273" s="560"/>
      <c r="T273" s="560"/>
      <c r="U273" s="560"/>
      <c r="V273" s="560"/>
    </row>
    <row r="274" spans="11:22" ht="15.75" customHeight="1" x14ac:dyDescent="0.25">
      <c r="K274" s="560"/>
      <c r="L274" s="560"/>
      <c r="M274" s="560"/>
      <c r="N274" s="560"/>
      <c r="O274" s="560"/>
      <c r="P274" s="560"/>
      <c r="Q274" s="560"/>
      <c r="R274" s="560"/>
      <c r="S274" s="560"/>
      <c r="T274" s="560"/>
      <c r="U274" s="560"/>
      <c r="V274" s="560"/>
    </row>
    <row r="275" spans="11:22" ht="15.75" customHeight="1" x14ac:dyDescent="0.25">
      <c r="K275" s="560"/>
      <c r="L275" s="560"/>
      <c r="M275" s="560"/>
      <c r="N275" s="560"/>
      <c r="O275" s="560"/>
      <c r="P275" s="560"/>
      <c r="Q275" s="560"/>
      <c r="R275" s="560"/>
      <c r="S275" s="560"/>
      <c r="T275" s="560"/>
      <c r="U275" s="560"/>
      <c r="V275" s="560"/>
    </row>
    <row r="276" spans="11:22" ht="15.75" customHeight="1" x14ac:dyDescent="0.25">
      <c r="K276" s="560"/>
      <c r="L276" s="560"/>
      <c r="M276" s="560"/>
      <c r="N276" s="560"/>
      <c r="O276" s="560"/>
      <c r="P276" s="560"/>
      <c r="Q276" s="560"/>
      <c r="R276" s="560"/>
      <c r="S276" s="560"/>
      <c r="T276" s="560"/>
      <c r="U276" s="560"/>
      <c r="V276" s="560"/>
    </row>
    <row r="277" spans="11:22" ht="15.75" customHeight="1" x14ac:dyDescent="0.25">
      <c r="K277" s="560"/>
      <c r="L277" s="560"/>
      <c r="M277" s="560"/>
      <c r="N277" s="560"/>
      <c r="O277" s="560"/>
      <c r="P277" s="560"/>
      <c r="Q277" s="560"/>
      <c r="R277" s="560"/>
      <c r="S277" s="560"/>
      <c r="T277" s="560"/>
      <c r="U277" s="560"/>
      <c r="V277" s="560"/>
    </row>
    <row r="278" spans="11:22" ht="15.75" customHeight="1" x14ac:dyDescent="0.25">
      <c r="K278" s="560"/>
      <c r="L278" s="560"/>
      <c r="M278" s="560"/>
      <c r="N278" s="560"/>
      <c r="O278" s="560"/>
      <c r="P278" s="560"/>
      <c r="Q278" s="560"/>
      <c r="R278" s="560"/>
      <c r="S278" s="560"/>
      <c r="T278" s="560"/>
      <c r="U278" s="560"/>
      <c r="V278" s="560"/>
    </row>
    <row r="279" spans="11:22" ht="15.75" customHeight="1" x14ac:dyDescent="0.25">
      <c r="K279" s="560"/>
      <c r="L279" s="560"/>
      <c r="M279" s="560"/>
      <c r="N279" s="560"/>
      <c r="O279" s="560"/>
      <c r="P279" s="560"/>
      <c r="Q279" s="560"/>
      <c r="R279" s="560"/>
      <c r="S279" s="560"/>
      <c r="T279" s="560"/>
      <c r="U279" s="560"/>
      <c r="V279" s="560"/>
    </row>
    <row r="280" spans="11:22" ht="15.75" customHeight="1" x14ac:dyDescent="0.25">
      <c r="K280" s="560"/>
      <c r="L280" s="560"/>
      <c r="M280" s="560"/>
      <c r="N280" s="560"/>
      <c r="O280" s="560"/>
      <c r="P280" s="560"/>
      <c r="Q280" s="560"/>
      <c r="R280" s="560"/>
      <c r="S280" s="560"/>
      <c r="T280" s="560"/>
      <c r="U280" s="560"/>
      <c r="V280" s="560"/>
    </row>
    <row r="281" spans="11:22" ht="15.75" customHeight="1" x14ac:dyDescent="0.25">
      <c r="K281" s="560"/>
      <c r="L281" s="560"/>
      <c r="M281" s="560"/>
      <c r="N281" s="560"/>
      <c r="O281" s="560"/>
      <c r="P281" s="560"/>
      <c r="Q281" s="560"/>
      <c r="R281" s="560"/>
      <c r="S281" s="560"/>
      <c r="T281" s="560"/>
      <c r="U281" s="560"/>
      <c r="V281" s="560"/>
    </row>
    <row r="282" spans="11:22" ht="15.75" customHeight="1" x14ac:dyDescent="0.25">
      <c r="K282" s="560"/>
      <c r="L282" s="560"/>
      <c r="M282" s="560"/>
      <c r="N282" s="560"/>
      <c r="O282" s="560"/>
      <c r="P282" s="560"/>
      <c r="Q282" s="560"/>
      <c r="R282" s="560"/>
      <c r="S282" s="560"/>
      <c r="T282" s="560"/>
      <c r="U282" s="560"/>
      <c r="V282" s="560"/>
    </row>
    <row r="283" spans="11:22" ht="15.75" customHeight="1" x14ac:dyDescent="0.25">
      <c r="K283" s="560"/>
      <c r="L283" s="560"/>
      <c r="M283" s="560"/>
      <c r="N283" s="560"/>
      <c r="O283" s="560"/>
      <c r="P283" s="560"/>
      <c r="Q283" s="560"/>
      <c r="R283" s="560"/>
      <c r="S283" s="560"/>
      <c r="T283" s="560"/>
      <c r="U283" s="560"/>
      <c r="V283" s="560"/>
    </row>
    <row r="284" spans="11:22" ht="15.75" customHeight="1" x14ac:dyDescent="0.25">
      <c r="K284" s="560"/>
      <c r="L284" s="560"/>
      <c r="M284" s="560"/>
      <c r="N284" s="560"/>
      <c r="O284" s="560"/>
      <c r="P284" s="560"/>
      <c r="Q284" s="560"/>
      <c r="R284" s="560"/>
      <c r="S284" s="560"/>
      <c r="T284" s="560"/>
      <c r="U284" s="560"/>
      <c r="V284" s="560"/>
    </row>
    <row r="285" spans="11:22" ht="15.75" customHeight="1" x14ac:dyDescent="0.25">
      <c r="K285" s="560"/>
      <c r="L285" s="560"/>
      <c r="M285" s="560"/>
      <c r="N285" s="560"/>
      <c r="O285" s="560"/>
      <c r="P285" s="560"/>
      <c r="Q285" s="560"/>
      <c r="R285" s="560"/>
      <c r="S285" s="560"/>
      <c r="T285" s="560"/>
      <c r="U285" s="560"/>
      <c r="V285" s="560"/>
    </row>
    <row r="286" spans="11:22" ht="15.75" customHeight="1" x14ac:dyDescent="0.25">
      <c r="K286" s="560"/>
      <c r="L286" s="560"/>
      <c r="M286" s="560"/>
      <c r="N286" s="560"/>
      <c r="O286" s="560"/>
      <c r="P286" s="560"/>
      <c r="Q286" s="560"/>
      <c r="R286" s="560"/>
      <c r="S286" s="560"/>
      <c r="T286" s="560"/>
      <c r="U286" s="560"/>
      <c r="V286" s="560"/>
    </row>
    <row r="287" spans="11:22" ht="15.75" customHeight="1" x14ac:dyDescent="0.25">
      <c r="K287" s="560"/>
      <c r="L287" s="560"/>
      <c r="M287" s="560"/>
      <c r="N287" s="560"/>
      <c r="O287" s="560"/>
      <c r="P287" s="560"/>
      <c r="Q287" s="560"/>
      <c r="R287" s="560"/>
      <c r="S287" s="560"/>
      <c r="T287" s="560"/>
      <c r="U287" s="560"/>
      <c r="V287" s="560"/>
    </row>
    <row r="288" spans="11:22" ht="15.75" customHeight="1" x14ac:dyDescent="0.25">
      <c r="K288" s="560"/>
      <c r="L288" s="560"/>
      <c r="M288" s="560"/>
      <c r="N288" s="560"/>
      <c r="O288" s="560"/>
      <c r="P288" s="560"/>
      <c r="Q288" s="560"/>
      <c r="R288" s="560"/>
      <c r="S288" s="560"/>
      <c r="T288" s="560"/>
      <c r="U288" s="560"/>
      <c r="V288" s="560"/>
    </row>
    <row r="289" spans="11:22" ht="15.75" customHeight="1" x14ac:dyDescent="0.25">
      <c r="K289" s="560"/>
      <c r="L289" s="560"/>
      <c r="M289" s="560"/>
      <c r="N289" s="560"/>
      <c r="O289" s="560"/>
      <c r="P289" s="560"/>
      <c r="Q289" s="560"/>
      <c r="R289" s="560"/>
      <c r="S289" s="560"/>
      <c r="T289" s="560"/>
      <c r="U289" s="560"/>
      <c r="V289" s="560"/>
    </row>
    <row r="290" spans="11:22" ht="15.75" customHeight="1" x14ac:dyDescent="0.25">
      <c r="K290" s="560"/>
      <c r="L290" s="560"/>
      <c r="M290" s="560"/>
      <c r="N290" s="560"/>
      <c r="O290" s="560"/>
      <c r="P290" s="560"/>
      <c r="Q290" s="560"/>
      <c r="R290" s="560"/>
      <c r="S290" s="560"/>
      <c r="T290" s="560"/>
      <c r="U290" s="560"/>
      <c r="V290" s="560"/>
    </row>
    <row r="291" spans="11:22" ht="15.75" customHeight="1" x14ac:dyDescent="0.25">
      <c r="K291" s="560"/>
      <c r="L291" s="560"/>
      <c r="M291" s="560"/>
      <c r="N291" s="560"/>
      <c r="O291" s="560"/>
      <c r="P291" s="560"/>
      <c r="Q291" s="560"/>
      <c r="R291" s="560"/>
      <c r="S291" s="560"/>
      <c r="T291" s="560"/>
      <c r="U291" s="560"/>
      <c r="V291" s="560"/>
    </row>
    <row r="292" spans="11:22" ht="15.75" customHeight="1" x14ac:dyDescent="0.25">
      <c r="K292" s="560"/>
      <c r="L292" s="560"/>
      <c r="M292" s="560"/>
      <c r="N292" s="560"/>
      <c r="O292" s="560"/>
      <c r="P292" s="560"/>
      <c r="Q292" s="560"/>
      <c r="R292" s="560"/>
      <c r="S292" s="560"/>
      <c r="T292" s="560"/>
      <c r="U292" s="560"/>
      <c r="V292" s="560"/>
    </row>
    <row r="293" spans="11:22" ht="15.75" customHeight="1" x14ac:dyDescent="0.25">
      <c r="K293" s="560"/>
      <c r="L293" s="560"/>
      <c r="M293" s="560"/>
      <c r="N293" s="560"/>
      <c r="O293" s="560"/>
      <c r="P293" s="560"/>
      <c r="Q293" s="560"/>
      <c r="R293" s="560"/>
      <c r="S293" s="560"/>
      <c r="T293" s="560"/>
      <c r="U293" s="560"/>
      <c r="V293" s="560"/>
    </row>
    <row r="294" spans="11:22" ht="15.75" customHeight="1" x14ac:dyDescent="0.25">
      <c r="K294" s="560"/>
      <c r="L294" s="560"/>
      <c r="M294" s="560"/>
      <c r="N294" s="560"/>
      <c r="O294" s="560"/>
      <c r="P294" s="560"/>
      <c r="Q294" s="560"/>
      <c r="R294" s="560"/>
      <c r="S294" s="560"/>
      <c r="T294" s="560"/>
      <c r="U294" s="560"/>
      <c r="V294" s="560"/>
    </row>
    <row r="295" spans="11:22" ht="15.75" customHeight="1" x14ac:dyDescent="0.25">
      <c r="K295" s="560"/>
      <c r="L295" s="560"/>
      <c r="M295" s="560"/>
      <c r="N295" s="560"/>
      <c r="O295" s="560"/>
      <c r="P295" s="560"/>
      <c r="Q295" s="560"/>
      <c r="R295" s="560"/>
      <c r="S295" s="560"/>
      <c r="T295" s="560"/>
      <c r="U295" s="560"/>
      <c r="V295" s="560"/>
    </row>
    <row r="296" spans="11:22" ht="15.75" customHeight="1" x14ac:dyDescent="0.25">
      <c r="K296" s="560"/>
      <c r="L296" s="560"/>
      <c r="M296" s="560"/>
      <c r="N296" s="560"/>
      <c r="O296" s="560"/>
      <c r="P296" s="560"/>
      <c r="Q296" s="560"/>
      <c r="R296" s="560"/>
      <c r="S296" s="560"/>
      <c r="T296" s="560"/>
      <c r="U296" s="560"/>
      <c r="V296" s="560"/>
    </row>
    <row r="297" spans="11:22" ht="15.75" customHeight="1" x14ac:dyDescent="0.25">
      <c r="K297" s="560"/>
      <c r="L297" s="560"/>
      <c r="M297" s="560"/>
      <c r="N297" s="560"/>
      <c r="O297" s="560"/>
      <c r="P297" s="560"/>
      <c r="Q297" s="560"/>
      <c r="R297" s="560"/>
      <c r="S297" s="560"/>
      <c r="T297" s="560"/>
      <c r="U297" s="560"/>
      <c r="V297" s="560"/>
    </row>
    <row r="298" spans="11:22" ht="15.75" customHeight="1" x14ac:dyDescent="0.25">
      <c r="K298" s="560"/>
      <c r="L298" s="560"/>
      <c r="M298" s="560"/>
      <c r="N298" s="560"/>
      <c r="O298" s="560"/>
      <c r="P298" s="560"/>
      <c r="Q298" s="560"/>
      <c r="R298" s="560"/>
      <c r="S298" s="560"/>
      <c r="T298" s="560"/>
      <c r="U298" s="560"/>
      <c r="V298" s="560"/>
    </row>
    <row r="299" spans="11:22" ht="15.75" customHeight="1" x14ac:dyDescent="0.25">
      <c r="K299" s="560"/>
      <c r="L299" s="560"/>
      <c r="M299" s="560"/>
      <c r="N299" s="560"/>
      <c r="O299" s="560"/>
      <c r="P299" s="560"/>
      <c r="Q299" s="560"/>
      <c r="R299" s="560"/>
      <c r="S299" s="560"/>
      <c r="T299" s="560"/>
      <c r="U299" s="560"/>
      <c r="V299" s="560"/>
    </row>
    <row r="300" spans="11:22" ht="15.75" customHeight="1" x14ac:dyDescent="0.25">
      <c r="K300" s="560"/>
      <c r="L300" s="560"/>
      <c r="M300" s="560"/>
      <c r="N300" s="560"/>
      <c r="O300" s="560"/>
      <c r="P300" s="560"/>
      <c r="Q300" s="560"/>
      <c r="R300" s="560"/>
      <c r="S300" s="560"/>
      <c r="T300" s="560"/>
      <c r="U300" s="560"/>
      <c r="V300" s="560"/>
    </row>
    <row r="301" spans="11:22" ht="15.75" customHeight="1" x14ac:dyDescent="0.25">
      <c r="K301" s="560"/>
      <c r="L301" s="560"/>
      <c r="M301" s="560"/>
      <c r="N301" s="560"/>
      <c r="O301" s="560"/>
      <c r="P301" s="560"/>
      <c r="Q301" s="560"/>
      <c r="R301" s="560"/>
      <c r="S301" s="560"/>
      <c r="T301" s="560"/>
      <c r="U301" s="560"/>
      <c r="V301" s="560"/>
    </row>
    <row r="302" spans="11:22" ht="15.75" customHeight="1" x14ac:dyDescent="0.25">
      <c r="K302" s="560"/>
      <c r="L302" s="560"/>
      <c r="M302" s="560"/>
      <c r="N302" s="560"/>
      <c r="O302" s="560"/>
      <c r="P302" s="560"/>
      <c r="Q302" s="560"/>
      <c r="R302" s="560"/>
      <c r="S302" s="560"/>
      <c r="T302" s="560"/>
      <c r="U302" s="560"/>
      <c r="V302" s="560"/>
    </row>
    <row r="303" spans="11:22" ht="15.75" customHeight="1" x14ac:dyDescent="0.25">
      <c r="K303" s="560"/>
      <c r="L303" s="560"/>
      <c r="M303" s="560"/>
      <c r="N303" s="560"/>
      <c r="O303" s="560"/>
      <c r="P303" s="560"/>
      <c r="Q303" s="560"/>
      <c r="R303" s="560"/>
      <c r="S303" s="560"/>
      <c r="T303" s="560"/>
      <c r="U303" s="560"/>
      <c r="V303" s="560"/>
    </row>
    <row r="304" spans="11:22" ht="15.75" customHeight="1" x14ac:dyDescent="0.25">
      <c r="K304" s="560"/>
      <c r="L304" s="560"/>
      <c r="M304" s="560"/>
      <c r="N304" s="560"/>
      <c r="O304" s="560"/>
      <c r="P304" s="560"/>
      <c r="Q304" s="560"/>
      <c r="R304" s="560"/>
      <c r="S304" s="560"/>
      <c r="T304" s="560"/>
      <c r="U304" s="560"/>
      <c r="V304" s="560"/>
    </row>
    <row r="305" spans="11:22" ht="15.75" customHeight="1" x14ac:dyDescent="0.25">
      <c r="K305" s="560"/>
      <c r="L305" s="560"/>
      <c r="M305" s="560"/>
      <c r="N305" s="560"/>
      <c r="O305" s="560"/>
      <c r="P305" s="560"/>
      <c r="Q305" s="560"/>
      <c r="R305" s="560"/>
      <c r="S305" s="560"/>
      <c r="T305" s="560"/>
      <c r="U305" s="560"/>
      <c r="V305" s="560"/>
    </row>
    <row r="306" spans="11:22" ht="15.75" customHeight="1" x14ac:dyDescent="0.25">
      <c r="K306" s="560"/>
      <c r="L306" s="560"/>
      <c r="M306" s="560"/>
      <c r="N306" s="560"/>
      <c r="O306" s="560"/>
      <c r="P306" s="560"/>
      <c r="Q306" s="560"/>
      <c r="R306" s="560"/>
      <c r="S306" s="560"/>
      <c r="T306" s="560"/>
      <c r="U306" s="560"/>
      <c r="V306" s="560"/>
    </row>
    <row r="307" spans="11:22" ht="15.75" customHeight="1" x14ac:dyDescent="0.25">
      <c r="K307" s="560"/>
      <c r="L307" s="560"/>
      <c r="M307" s="560"/>
      <c r="N307" s="560"/>
      <c r="O307" s="560"/>
      <c r="P307" s="560"/>
      <c r="Q307" s="560"/>
      <c r="R307" s="560"/>
      <c r="S307" s="560"/>
      <c r="T307" s="560"/>
      <c r="U307" s="560"/>
      <c r="V307" s="560"/>
    </row>
    <row r="308" spans="11:22" ht="15.75" customHeight="1" x14ac:dyDescent="0.25">
      <c r="K308" s="560"/>
      <c r="L308" s="560"/>
      <c r="M308" s="560"/>
      <c r="N308" s="560"/>
      <c r="O308" s="560"/>
      <c r="P308" s="560"/>
      <c r="Q308" s="560"/>
      <c r="R308" s="560"/>
      <c r="S308" s="560"/>
      <c r="T308" s="560"/>
      <c r="U308" s="560"/>
      <c r="V308" s="560"/>
    </row>
    <row r="309" spans="11:22" ht="15.75" customHeight="1" x14ac:dyDescent="0.25">
      <c r="K309" s="560"/>
      <c r="L309" s="560"/>
      <c r="M309" s="560"/>
      <c r="N309" s="560"/>
      <c r="O309" s="560"/>
      <c r="P309" s="560"/>
      <c r="Q309" s="560"/>
      <c r="R309" s="560"/>
      <c r="S309" s="560"/>
      <c r="T309" s="560"/>
      <c r="U309" s="560"/>
      <c r="V309" s="560"/>
    </row>
    <row r="310" spans="11:22" ht="15.75" customHeight="1" x14ac:dyDescent="0.25">
      <c r="K310" s="560"/>
      <c r="L310" s="560"/>
      <c r="M310" s="560"/>
      <c r="N310" s="560"/>
      <c r="O310" s="560"/>
      <c r="P310" s="560"/>
      <c r="Q310" s="560"/>
      <c r="R310" s="560"/>
      <c r="S310" s="560"/>
      <c r="T310" s="560"/>
      <c r="U310" s="560"/>
      <c r="V310" s="560"/>
    </row>
    <row r="311" spans="11:22" ht="15.75" customHeight="1" x14ac:dyDescent="0.25">
      <c r="K311" s="560"/>
      <c r="L311" s="560"/>
      <c r="M311" s="560"/>
      <c r="N311" s="560"/>
      <c r="O311" s="560"/>
      <c r="P311" s="560"/>
      <c r="Q311" s="560"/>
      <c r="R311" s="560"/>
      <c r="S311" s="560"/>
      <c r="T311" s="560"/>
      <c r="U311" s="560"/>
      <c r="V311" s="560"/>
    </row>
    <row r="312" spans="11:22" ht="15.75" customHeight="1" x14ac:dyDescent="0.25">
      <c r="K312" s="560"/>
      <c r="L312" s="560"/>
      <c r="M312" s="560"/>
      <c r="N312" s="560"/>
      <c r="O312" s="560"/>
      <c r="P312" s="560"/>
      <c r="Q312" s="560"/>
      <c r="R312" s="560"/>
      <c r="S312" s="560"/>
      <c r="T312" s="560"/>
      <c r="U312" s="560"/>
      <c r="V312" s="560"/>
    </row>
    <row r="313" spans="11:22" ht="15.75" customHeight="1" x14ac:dyDescent="0.25">
      <c r="K313" s="560"/>
      <c r="L313" s="560"/>
      <c r="M313" s="560"/>
      <c r="N313" s="560"/>
      <c r="O313" s="560"/>
      <c r="P313" s="560"/>
      <c r="Q313" s="560"/>
      <c r="R313" s="560"/>
      <c r="S313" s="560"/>
      <c r="T313" s="560"/>
      <c r="U313" s="560"/>
      <c r="V313" s="560"/>
    </row>
    <row r="314" spans="11:22" ht="15.75" customHeight="1" x14ac:dyDescent="0.25">
      <c r="K314" s="560"/>
      <c r="L314" s="560"/>
      <c r="M314" s="560"/>
      <c r="N314" s="560"/>
      <c r="O314" s="560"/>
      <c r="P314" s="560"/>
      <c r="Q314" s="560"/>
      <c r="R314" s="560"/>
      <c r="S314" s="560"/>
      <c r="T314" s="560"/>
      <c r="U314" s="560"/>
      <c r="V314" s="560"/>
    </row>
    <row r="315" spans="11:22" ht="15.75" customHeight="1" x14ac:dyDescent="0.25">
      <c r="K315" s="560"/>
      <c r="L315" s="560"/>
      <c r="M315" s="560"/>
      <c r="N315" s="560"/>
      <c r="O315" s="560"/>
      <c r="P315" s="560"/>
      <c r="Q315" s="560"/>
      <c r="R315" s="560"/>
      <c r="S315" s="560"/>
      <c r="T315" s="560"/>
      <c r="U315" s="560"/>
      <c r="V315" s="560"/>
    </row>
    <row r="316" spans="11:22" ht="15.75" customHeight="1" x14ac:dyDescent="0.25">
      <c r="K316" s="560"/>
      <c r="L316" s="560"/>
      <c r="M316" s="560"/>
      <c r="N316" s="560"/>
      <c r="O316" s="560"/>
      <c r="P316" s="560"/>
      <c r="Q316" s="560"/>
      <c r="R316" s="560"/>
      <c r="S316" s="560"/>
      <c r="T316" s="560"/>
      <c r="U316" s="560"/>
      <c r="V316" s="560"/>
    </row>
    <row r="317" spans="11:22" ht="15.75" customHeight="1" x14ac:dyDescent="0.25">
      <c r="K317" s="560"/>
      <c r="L317" s="560"/>
      <c r="M317" s="560"/>
      <c r="N317" s="560"/>
      <c r="O317" s="560"/>
      <c r="P317" s="560"/>
      <c r="Q317" s="560"/>
      <c r="R317" s="560"/>
      <c r="S317" s="560"/>
      <c r="T317" s="560"/>
      <c r="U317" s="560"/>
      <c r="V317" s="560"/>
    </row>
    <row r="318" spans="11:22" ht="15.75" customHeight="1" x14ac:dyDescent="0.25">
      <c r="K318" s="560"/>
      <c r="L318" s="560"/>
      <c r="M318" s="560"/>
      <c r="N318" s="560"/>
      <c r="O318" s="560"/>
      <c r="P318" s="560"/>
      <c r="Q318" s="560"/>
      <c r="R318" s="560"/>
      <c r="S318" s="560"/>
      <c r="T318" s="560"/>
      <c r="U318" s="560"/>
      <c r="V318" s="560"/>
    </row>
    <row r="319" spans="11:22" ht="15.75" customHeight="1" x14ac:dyDescent="0.25">
      <c r="K319" s="560"/>
      <c r="L319" s="560"/>
      <c r="M319" s="560"/>
      <c r="N319" s="560"/>
      <c r="O319" s="560"/>
      <c r="P319" s="560"/>
      <c r="Q319" s="560"/>
      <c r="R319" s="560"/>
      <c r="S319" s="560"/>
      <c r="T319" s="560"/>
      <c r="U319" s="560"/>
      <c r="V319" s="560"/>
    </row>
    <row r="320" spans="11:22" ht="15.75" customHeight="1" x14ac:dyDescent="0.25">
      <c r="K320" s="560"/>
      <c r="L320" s="560"/>
      <c r="M320" s="560"/>
      <c r="N320" s="560"/>
      <c r="O320" s="560"/>
      <c r="P320" s="560"/>
      <c r="Q320" s="560"/>
      <c r="R320" s="560"/>
      <c r="S320" s="560"/>
      <c r="T320" s="560"/>
      <c r="U320" s="560"/>
      <c r="V320" s="560"/>
    </row>
    <row r="321" spans="11:22" ht="15.75" customHeight="1" x14ac:dyDescent="0.25">
      <c r="K321" s="560"/>
      <c r="L321" s="560"/>
      <c r="M321" s="560"/>
      <c r="N321" s="560"/>
      <c r="O321" s="560"/>
      <c r="P321" s="560"/>
      <c r="Q321" s="560"/>
      <c r="R321" s="560"/>
      <c r="S321" s="560"/>
      <c r="T321" s="560"/>
      <c r="U321" s="560"/>
      <c r="V321" s="560"/>
    </row>
    <row r="322" spans="11:22" ht="15.75" customHeight="1" x14ac:dyDescent="0.25">
      <c r="K322" s="560"/>
      <c r="L322" s="560"/>
      <c r="M322" s="560"/>
      <c r="N322" s="560"/>
      <c r="O322" s="560"/>
      <c r="P322" s="560"/>
      <c r="Q322" s="560"/>
      <c r="R322" s="560"/>
      <c r="S322" s="560"/>
      <c r="T322" s="560"/>
      <c r="U322" s="560"/>
      <c r="V322" s="560"/>
    </row>
    <row r="323" spans="11:22" ht="15.75" customHeight="1" x14ac:dyDescent="0.25">
      <c r="K323" s="560"/>
      <c r="L323" s="560"/>
      <c r="M323" s="560"/>
      <c r="N323" s="560"/>
      <c r="O323" s="560"/>
      <c r="P323" s="560"/>
      <c r="Q323" s="560"/>
      <c r="R323" s="560"/>
      <c r="S323" s="560"/>
      <c r="T323" s="560"/>
      <c r="U323" s="560"/>
      <c r="V323" s="560"/>
    </row>
    <row r="324" spans="11:22" ht="15.75" customHeight="1" x14ac:dyDescent="0.25">
      <c r="K324" s="560"/>
      <c r="L324" s="560"/>
      <c r="M324" s="560"/>
      <c r="N324" s="560"/>
      <c r="O324" s="560"/>
      <c r="P324" s="560"/>
      <c r="Q324" s="560"/>
      <c r="R324" s="560"/>
      <c r="S324" s="560"/>
      <c r="T324" s="560"/>
      <c r="U324" s="560"/>
      <c r="V324" s="560"/>
    </row>
    <row r="325" spans="11:22" ht="15.75" customHeight="1" x14ac:dyDescent="0.25">
      <c r="K325" s="560"/>
      <c r="L325" s="560"/>
      <c r="M325" s="560"/>
      <c r="N325" s="560"/>
      <c r="O325" s="560"/>
      <c r="P325" s="560"/>
      <c r="Q325" s="560"/>
      <c r="R325" s="560"/>
      <c r="S325" s="560"/>
      <c r="T325" s="560"/>
      <c r="U325" s="560"/>
      <c r="V325" s="560"/>
    </row>
    <row r="326" spans="11:22" ht="15.75" customHeight="1" x14ac:dyDescent="0.25">
      <c r="K326" s="560"/>
      <c r="L326" s="560"/>
      <c r="M326" s="560"/>
      <c r="N326" s="560"/>
      <c r="O326" s="560"/>
      <c r="P326" s="560"/>
      <c r="Q326" s="560"/>
      <c r="R326" s="560"/>
      <c r="S326" s="560"/>
      <c r="T326" s="560"/>
      <c r="U326" s="560"/>
      <c r="V326" s="560"/>
    </row>
    <row r="327" spans="11:22" ht="15.75" customHeight="1" x14ac:dyDescent="0.25">
      <c r="K327" s="560"/>
      <c r="L327" s="560"/>
      <c r="M327" s="560"/>
      <c r="N327" s="560"/>
      <c r="O327" s="560"/>
      <c r="P327" s="560"/>
      <c r="Q327" s="560"/>
      <c r="R327" s="560"/>
      <c r="S327" s="560"/>
      <c r="T327" s="560"/>
      <c r="U327" s="560"/>
      <c r="V327" s="560"/>
    </row>
    <row r="328" spans="11:22" ht="15.75" customHeight="1" x14ac:dyDescent="0.25">
      <c r="K328" s="560"/>
      <c r="L328" s="560"/>
      <c r="M328" s="560"/>
      <c r="N328" s="560"/>
      <c r="O328" s="560"/>
      <c r="P328" s="560"/>
      <c r="Q328" s="560"/>
      <c r="R328" s="560"/>
      <c r="S328" s="560"/>
      <c r="T328" s="560"/>
      <c r="U328" s="560"/>
      <c r="V328" s="560"/>
    </row>
    <row r="329" spans="11:22" ht="15.75" customHeight="1" x14ac:dyDescent="0.25">
      <c r="K329" s="560"/>
      <c r="L329" s="560"/>
      <c r="M329" s="560"/>
      <c r="N329" s="560"/>
      <c r="O329" s="560"/>
      <c r="P329" s="560"/>
      <c r="Q329" s="560"/>
      <c r="R329" s="560"/>
      <c r="S329" s="560"/>
      <c r="T329" s="560"/>
      <c r="U329" s="560"/>
      <c r="V329" s="560"/>
    </row>
    <row r="330" spans="11:22" ht="15.75" customHeight="1" x14ac:dyDescent="0.25">
      <c r="K330" s="560"/>
      <c r="L330" s="560"/>
      <c r="M330" s="560"/>
      <c r="N330" s="560"/>
      <c r="O330" s="560"/>
      <c r="P330" s="560"/>
      <c r="Q330" s="560"/>
      <c r="R330" s="560"/>
      <c r="S330" s="560"/>
      <c r="T330" s="560"/>
      <c r="U330" s="560"/>
      <c r="V330" s="560"/>
    </row>
    <row r="331" spans="11:22" ht="15.75" customHeight="1" x14ac:dyDescent="0.25">
      <c r="K331" s="560"/>
      <c r="L331" s="560"/>
      <c r="M331" s="560"/>
      <c r="N331" s="560"/>
      <c r="O331" s="560"/>
      <c r="P331" s="560"/>
      <c r="Q331" s="560"/>
      <c r="R331" s="560"/>
      <c r="S331" s="560"/>
      <c r="T331" s="560"/>
      <c r="U331" s="560"/>
      <c r="V331" s="560"/>
    </row>
    <row r="332" spans="11:22" ht="15.75" customHeight="1" x14ac:dyDescent="0.25">
      <c r="K332" s="560"/>
      <c r="L332" s="560"/>
      <c r="M332" s="560"/>
      <c r="N332" s="560"/>
      <c r="O332" s="560"/>
      <c r="P332" s="560"/>
      <c r="Q332" s="560"/>
      <c r="R332" s="560"/>
      <c r="S332" s="560"/>
      <c r="T332" s="560"/>
      <c r="U332" s="560"/>
      <c r="V332" s="560"/>
    </row>
    <row r="333" spans="11:22" ht="15.75" customHeight="1" x14ac:dyDescent="0.25">
      <c r="K333" s="560"/>
      <c r="L333" s="560"/>
      <c r="M333" s="560"/>
      <c r="N333" s="560"/>
      <c r="O333" s="560"/>
      <c r="P333" s="560"/>
      <c r="Q333" s="560"/>
      <c r="R333" s="560"/>
      <c r="S333" s="560"/>
      <c r="T333" s="560"/>
      <c r="U333" s="560"/>
      <c r="V333" s="560"/>
    </row>
    <row r="334" spans="11:22" ht="15.75" customHeight="1" x14ac:dyDescent="0.25">
      <c r="K334" s="560"/>
      <c r="L334" s="560"/>
      <c r="M334" s="560"/>
      <c r="N334" s="560"/>
      <c r="O334" s="560"/>
      <c r="P334" s="560"/>
      <c r="Q334" s="560"/>
      <c r="R334" s="560"/>
      <c r="S334" s="560"/>
      <c r="T334" s="560"/>
      <c r="U334" s="560"/>
      <c r="V334" s="560"/>
    </row>
    <row r="335" spans="11:22" ht="15.75" customHeight="1" x14ac:dyDescent="0.25">
      <c r="K335" s="560"/>
      <c r="L335" s="560"/>
      <c r="M335" s="560"/>
      <c r="N335" s="560"/>
      <c r="O335" s="560"/>
      <c r="P335" s="560"/>
      <c r="Q335" s="560"/>
      <c r="R335" s="560"/>
      <c r="S335" s="560"/>
      <c r="T335" s="560"/>
      <c r="U335" s="560"/>
      <c r="V335" s="560"/>
    </row>
    <row r="336" spans="11:22" ht="15.75" customHeight="1" x14ac:dyDescent="0.25">
      <c r="K336" s="560"/>
      <c r="L336" s="560"/>
      <c r="M336" s="560"/>
      <c r="N336" s="560"/>
      <c r="O336" s="560"/>
      <c r="P336" s="560"/>
      <c r="Q336" s="560"/>
      <c r="R336" s="560"/>
      <c r="S336" s="560"/>
      <c r="T336" s="560"/>
      <c r="U336" s="560"/>
      <c r="V336" s="560"/>
    </row>
    <row r="337" spans="11:22" ht="15.75" customHeight="1" x14ac:dyDescent="0.25">
      <c r="K337" s="560"/>
      <c r="L337" s="560"/>
      <c r="M337" s="560"/>
      <c r="N337" s="560"/>
      <c r="O337" s="560"/>
      <c r="P337" s="560"/>
      <c r="Q337" s="560"/>
      <c r="R337" s="560"/>
      <c r="S337" s="560"/>
      <c r="T337" s="560"/>
      <c r="U337" s="560"/>
      <c r="V337" s="560"/>
    </row>
    <row r="338" spans="11:22" ht="15.75" customHeight="1" x14ac:dyDescent="0.25">
      <c r="K338" s="560"/>
      <c r="L338" s="560"/>
      <c r="M338" s="560"/>
      <c r="N338" s="560"/>
      <c r="O338" s="560"/>
      <c r="P338" s="560"/>
      <c r="Q338" s="560"/>
      <c r="R338" s="560"/>
      <c r="S338" s="560"/>
      <c r="T338" s="560"/>
      <c r="U338" s="560"/>
      <c r="V338" s="560"/>
    </row>
    <row r="339" spans="11:22" ht="15.75" customHeight="1" x14ac:dyDescent="0.25">
      <c r="K339" s="560"/>
      <c r="L339" s="560"/>
      <c r="M339" s="560"/>
      <c r="N339" s="560"/>
      <c r="O339" s="560"/>
      <c r="P339" s="560"/>
      <c r="Q339" s="560"/>
      <c r="R339" s="560"/>
      <c r="S339" s="560"/>
      <c r="T339" s="560"/>
      <c r="U339" s="560"/>
      <c r="V339" s="560"/>
    </row>
    <row r="340" spans="11:22" ht="15.75" customHeight="1" x14ac:dyDescent="0.25">
      <c r="K340" s="560"/>
      <c r="L340" s="560"/>
      <c r="M340" s="560"/>
      <c r="N340" s="560"/>
      <c r="O340" s="560"/>
      <c r="P340" s="560"/>
      <c r="Q340" s="560"/>
      <c r="R340" s="560"/>
      <c r="S340" s="560"/>
      <c r="T340" s="560"/>
      <c r="U340" s="560"/>
      <c r="V340" s="560"/>
    </row>
    <row r="341" spans="11:22" ht="15.75" customHeight="1" x14ac:dyDescent="0.25">
      <c r="K341" s="560"/>
      <c r="L341" s="560"/>
      <c r="M341" s="560"/>
      <c r="N341" s="560"/>
      <c r="O341" s="560"/>
      <c r="P341" s="560"/>
      <c r="Q341" s="560"/>
      <c r="R341" s="560"/>
      <c r="S341" s="560"/>
      <c r="T341" s="560"/>
      <c r="U341" s="560"/>
      <c r="V341" s="560"/>
    </row>
    <row r="342" spans="11:22" ht="15.75" customHeight="1" x14ac:dyDescent="0.25">
      <c r="K342" s="560"/>
      <c r="L342" s="560"/>
      <c r="M342" s="560"/>
      <c r="N342" s="560"/>
      <c r="O342" s="560"/>
      <c r="P342" s="560"/>
      <c r="Q342" s="560"/>
      <c r="R342" s="560"/>
      <c r="S342" s="560"/>
      <c r="T342" s="560"/>
      <c r="U342" s="560"/>
      <c r="V342" s="560"/>
    </row>
    <row r="343" spans="11:22" ht="15.75" customHeight="1" x14ac:dyDescent="0.25">
      <c r="K343" s="560"/>
      <c r="L343" s="560"/>
      <c r="M343" s="560"/>
      <c r="N343" s="560"/>
      <c r="O343" s="560"/>
      <c r="P343" s="560"/>
      <c r="Q343" s="560"/>
      <c r="R343" s="560"/>
      <c r="S343" s="560"/>
      <c r="T343" s="560"/>
      <c r="U343" s="560"/>
      <c r="V343" s="560"/>
    </row>
    <row r="344" spans="11:22" ht="15.75" customHeight="1" x14ac:dyDescent="0.25">
      <c r="K344" s="560"/>
      <c r="L344" s="560"/>
      <c r="M344" s="560"/>
      <c r="N344" s="560"/>
      <c r="O344" s="560"/>
      <c r="P344" s="560"/>
      <c r="Q344" s="560"/>
      <c r="R344" s="560"/>
      <c r="S344" s="560"/>
      <c r="T344" s="560"/>
      <c r="U344" s="560"/>
      <c r="V344" s="560"/>
    </row>
    <row r="345" spans="11:22" ht="15.75" customHeight="1" x14ac:dyDescent="0.25">
      <c r="K345" s="560"/>
      <c r="L345" s="560"/>
      <c r="M345" s="560"/>
      <c r="N345" s="560"/>
      <c r="O345" s="560"/>
      <c r="P345" s="560"/>
      <c r="Q345" s="560"/>
      <c r="R345" s="560"/>
      <c r="S345" s="560"/>
      <c r="T345" s="560"/>
      <c r="U345" s="560"/>
      <c r="V345" s="560"/>
    </row>
    <row r="346" spans="11:22" ht="15.75" customHeight="1" x14ac:dyDescent="0.25">
      <c r="K346" s="560"/>
      <c r="L346" s="560"/>
      <c r="M346" s="560"/>
      <c r="N346" s="560"/>
      <c r="O346" s="560"/>
      <c r="P346" s="560"/>
      <c r="Q346" s="560"/>
      <c r="R346" s="560"/>
      <c r="S346" s="560"/>
      <c r="T346" s="560"/>
      <c r="U346" s="560"/>
      <c r="V346" s="560"/>
    </row>
    <row r="347" spans="11:22" ht="15.75" customHeight="1" x14ac:dyDescent="0.25">
      <c r="K347" s="560"/>
      <c r="L347" s="560"/>
      <c r="M347" s="560"/>
      <c r="N347" s="560"/>
      <c r="O347" s="560"/>
      <c r="P347" s="560"/>
      <c r="Q347" s="560"/>
      <c r="R347" s="560"/>
      <c r="S347" s="560"/>
      <c r="T347" s="560"/>
      <c r="U347" s="560"/>
      <c r="V347" s="560"/>
    </row>
    <row r="348" spans="11:22" ht="15.75" customHeight="1" x14ac:dyDescent="0.25">
      <c r="K348" s="560"/>
      <c r="L348" s="560"/>
      <c r="M348" s="560"/>
      <c r="N348" s="560"/>
      <c r="O348" s="560"/>
      <c r="P348" s="560"/>
      <c r="Q348" s="560"/>
      <c r="R348" s="560"/>
      <c r="S348" s="560"/>
      <c r="T348" s="560"/>
      <c r="U348" s="560"/>
      <c r="V348" s="560"/>
    </row>
    <row r="349" spans="11:22" ht="15.75" customHeight="1" x14ac:dyDescent="0.25">
      <c r="K349" s="560"/>
      <c r="L349" s="560"/>
      <c r="M349" s="560"/>
      <c r="N349" s="560"/>
      <c r="O349" s="560"/>
      <c r="P349" s="560"/>
      <c r="Q349" s="560"/>
      <c r="R349" s="560"/>
      <c r="S349" s="560"/>
      <c r="T349" s="560"/>
      <c r="U349" s="560"/>
      <c r="V349" s="560"/>
    </row>
    <row r="350" spans="11:22" ht="15.75" customHeight="1" x14ac:dyDescent="0.25">
      <c r="K350" s="560"/>
      <c r="L350" s="560"/>
      <c r="M350" s="560"/>
      <c r="N350" s="560"/>
      <c r="O350" s="560"/>
      <c r="P350" s="560"/>
      <c r="Q350" s="560"/>
      <c r="R350" s="560"/>
      <c r="S350" s="560"/>
      <c r="T350" s="560"/>
      <c r="U350" s="560"/>
      <c r="V350" s="560"/>
    </row>
    <row r="351" spans="11:22" ht="15.75" customHeight="1" x14ac:dyDescent="0.25">
      <c r="K351" s="560"/>
      <c r="L351" s="560"/>
      <c r="M351" s="560"/>
      <c r="N351" s="560"/>
      <c r="O351" s="560"/>
      <c r="P351" s="560"/>
      <c r="Q351" s="560"/>
      <c r="R351" s="560"/>
      <c r="S351" s="560"/>
      <c r="T351" s="560"/>
      <c r="U351" s="560"/>
      <c r="V351" s="560"/>
    </row>
    <row r="352" spans="11:22" ht="15.75" customHeight="1" x14ac:dyDescent="0.25">
      <c r="K352" s="560"/>
      <c r="L352" s="560"/>
      <c r="M352" s="560"/>
      <c r="N352" s="560"/>
      <c r="O352" s="560"/>
      <c r="P352" s="560"/>
      <c r="Q352" s="560"/>
      <c r="R352" s="560"/>
      <c r="S352" s="560"/>
      <c r="T352" s="560"/>
      <c r="U352" s="560"/>
      <c r="V352" s="560"/>
    </row>
    <row r="353" spans="11:22" ht="15.75" customHeight="1" x14ac:dyDescent="0.25">
      <c r="K353" s="560"/>
      <c r="L353" s="560"/>
      <c r="M353" s="560"/>
      <c r="N353" s="560"/>
      <c r="O353" s="560"/>
      <c r="P353" s="560"/>
      <c r="Q353" s="560"/>
      <c r="R353" s="560"/>
      <c r="S353" s="560"/>
      <c r="T353" s="560"/>
      <c r="U353" s="560"/>
      <c r="V353" s="560"/>
    </row>
    <row r="354" spans="11:22" ht="15.75" customHeight="1" x14ac:dyDescent="0.25">
      <c r="K354" s="560"/>
      <c r="L354" s="560"/>
      <c r="M354" s="560"/>
      <c r="N354" s="560"/>
      <c r="O354" s="560"/>
      <c r="P354" s="560"/>
      <c r="Q354" s="560"/>
      <c r="R354" s="560"/>
      <c r="S354" s="560"/>
      <c r="T354" s="560"/>
      <c r="U354" s="560"/>
      <c r="V354" s="560"/>
    </row>
    <row r="355" spans="11:22" ht="15.75" customHeight="1" x14ac:dyDescent="0.25">
      <c r="K355" s="560"/>
      <c r="L355" s="560"/>
      <c r="M355" s="560"/>
      <c r="N355" s="560"/>
      <c r="O355" s="560"/>
      <c r="P355" s="560"/>
      <c r="Q355" s="560"/>
      <c r="R355" s="560"/>
      <c r="S355" s="560"/>
      <c r="T355" s="560"/>
      <c r="U355" s="560"/>
      <c r="V355" s="560"/>
    </row>
    <row r="356" spans="11:22" ht="15.75" customHeight="1" x14ac:dyDescent="0.25">
      <c r="K356" s="560"/>
      <c r="L356" s="560"/>
      <c r="M356" s="560"/>
      <c r="N356" s="560"/>
      <c r="O356" s="560"/>
      <c r="P356" s="560"/>
      <c r="Q356" s="560"/>
      <c r="R356" s="560"/>
      <c r="S356" s="560"/>
      <c r="T356" s="560"/>
      <c r="U356" s="560"/>
      <c r="V356" s="560"/>
    </row>
    <row r="357" spans="11:22" ht="15.75" customHeight="1" x14ac:dyDescent="0.25">
      <c r="K357" s="560"/>
      <c r="L357" s="560"/>
      <c r="M357" s="560"/>
      <c r="N357" s="560"/>
      <c r="O357" s="560"/>
      <c r="P357" s="560"/>
      <c r="Q357" s="560"/>
      <c r="R357" s="560"/>
      <c r="S357" s="560"/>
      <c r="T357" s="560"/>
      <c r="U357" s="560"/>
      <c r="V357" s="560"/>
    </row>
    <row r="358" spans="11:22" ht="15.75" customHeight="1" x14ac:dyDescent="0.25">
      <c r="K358" s="560"/>
      <c r="L358" s="560"/>
      <c r="M358" s="560"/>
      <c r="N358" s="560"/>
      <c r="O358" s="560"/>
      <c r="P358" s="560"/>
      <c r="Q358" s="560"/>
      <c r="R358" s="560"/>
      <c r="S358" s="560"/>
      <c r="T358" s="560"/>
      <c r="U358" s="560"/>
      <c r="V358" s="560"/>
    </row>
    <row r="359" spans="11:22" ht="15.75" customHeight="1" x14ac:dyDescent="0.25">
      <c r="K359" s="560"/>
      <c r="L359" s="560"/>
      <c r="M359" s="560"/>
      <c r="N359" s="560"/>
      <c r="O359" s="560"/>
      <c r="P359" s="560"/>
      <c r="Q359" s="560"/>
      <c r="R359" s="560"/>
      <c r="S359" s="560"/>
      <c r="T359" s="560"/>
      <c r="U359" s="560"/>
      <c r="V359" s="560"/>
    </row>
    <row r="360" spans="11:22" ht="15.75" customHeight="1" x14ac:dyDescent="0.25">
      <c r="K360" s="560"/>
      <c r="L360" s="560"/>
      <c r="M360" s="560"/>
      <c r="N360" s="560"/>
      <c r="O360" s="560"/>
      <c r="P360" s="560"/>
      <c r="Q360" s="560"/>
      <c r="R360" s="560"/>
      <c r="S360" s="560"/>
      <c r="T360" s="560"/>
      <c r="U360" s="560"/>
      <c r="V360" s="560"/>
    </row>
    <row r="361" spans="11:22" ht="15.75" customHeight="1" x14ac:dyDescent="0.25">
      <c r="K361" s="560"/>
      <c r="L361" s="560"/>
      <c r="M361" s="560"/>
      <c r="N361" s="560"/>
      <c r="O361" s="560"/>
      <c r="P361" s="560"/>
      <c r="Q361" s="560"/>
      <c r="R361" s="560"/>
      <c r="S361" s="560"/>
      <c r="T361" s="560"/>
      <c r="U361" s="560"/>
      <c r="V361" s="560"/>
    </row>
    <row r="362" spans="11:22" ht="15.75" customHeight="1" x14ac:dyDescent="0.25">
      <c r="K362" s="560"/>
      <c r="L362" s="560"/>
      <c r="M362" s="560"/>
      <c r="N362" s="560"/>
      <c r="O362" s="560"/>
      <c r="P362" s="560"/>
      <c r="Q362" s="560"/>
      <c r="R362" s="560"/>
      <c r="S362" s="560"/>
      <c r="T362" s="560"/>
      <c r="U362" s="560"/>
      <c r="V362" s="560"/>
    </row>
    <row r="363" spans="11:22" ht="15.75" customHeight="1" x14ac:dyDescent="0.25">
      <c r="K363" s="560"/>
      <c r="L363" s="560"/>
      <c r="M363" s="560"/>
      <c r="N363" s="560"/>
      <c r="O363" s="560"/>
      <c r="P363" s="560"/>
      <c r="Q363" s="560"/>
      <c r="R363" s="560"/>
      <c r="S363" s="560"/>
      <c r="T363" s="560"/>
      <c r="U363" s="560"/>
      <c r="V363" s="560"/>
    </row>
    <row r="364" spans="11:22" ht="15.75" customHeight="1" x14ac:dyDescent="0.25">
      <c r="K364" s="560"/>
      <c r="L364" s="560"/>
      <c r="M364" s="560"/>
      <c r="N364" s="560"/>
      <c r="O364" s="560"/>
      <c r="P364" s="560"/>
      <c r="Q364" s="560"/>
      <c r="R364" s="560"/>
      <c r="S364" s="560"/>
      <c r="T364" s="560"/>
      <c r="U364" s="560"/>
      <c r="V364" s="560"/>
    </row>
    <row r="365" spans="11:22" ht="15.75" customHeight="1" x14ac:dyDescent="0.25">
      <c r="K365" s="560"/>
      <c r="L365" s="560"/>
      <c r="M365" s="560"/>
      <c r="N365" s="560"/>
      <c r="O365" s="560"/>
      <c r="P365" s="560"/>
      <c r="Q365" s="560"/>
      <c r="R365" s="560"/>
      <c r="S365" s="560"/>
      <c r="T365" s="560"/>
      <c r="U365" s="560"/>
      <c r="V365" s="560"/>
    </row>
    <row r="366" spans="11:22" ht="15.75" customHeight="1" x14ac:dyDescent="0.25">
      <c r="K366" s="560"/>
      <c r="L366" s="560"/>
      <c r="M366" s="560"/>
      <c r="N366" s="560"/>
      <c r="O366" s="560"/>
      <c r="P366" s="560"/>
      <c r="Q366" s="560"/>
      <c r="R366" s="560"/>
      <c r="S366" s="560"/>
      <c r="T366" s="560"/>
      <c r="U366" s="560"/>
      <c r="V366" s="560"/>
    </row>
    <row r="367" spans="11:22" ht="15.75" customHeight="1" x14ac:dyDescent="0.25">
      <c r="K367" s="560"/>
      <c r="L367" s="560"/>
      <c r="M367" s="560"/>
      <c r="N367" s="560"/>
      <c r="O367" s="560"/>
      <c r="P367" s="560"/>
      <c r="Q367" s="560"/>
      <c r="R367" s="560"/>
      <c r="S367" s="560"/>
      <c r="T367" s="560"/>
      <c r="U367" s="560"/>
      <c r="V367" s="560"/>
    </row>
    <row r="368" spans="11:22" ht="15.75" customHeight="1" x14ac:dyDescent="0.25">
      <c r="K368" s="560"/>
      <c r="L368" s="560"/>
      <c r="M368" s="560"/>
      <c r="N368" s="560"/>
      <c r="O368" s="560"/>
      <c r="P368" s="560"/>
      <c r="Q368" s="560"/>
      <c r="R368" s="560"/>
      <c r="S368" s="560"/>
      <c r="T368" s="560"/>
      <c r="U368" s="560"/>
      <c r="V368" s="560"/>
    </row>
    <row r="369" spans="11:22" ht="15.75" customHeight="1" x14ac:dyDescent="0.25">
      <c r="K369" s="560"/>
      <c r="L369" s="560"/>
      <c r="M369" s="560"/>
      <c r="N369" s="560"/>
      <c r="O369" s="560"/>
      <c r="P369" s="560"/>
      <c r="Q369" s="560"/>
      <c r="R369" s="560"/>
      <c r="S369" s="560"/>
      <c r="T369" s="560"/>
      <c r="U369" s="560"/>
      <c r="V369" s="560"/>
    </row>
    <row r="370" spans="11:22" ht="15.75" customHeight="1" x14ac:dyDescent="0.25">
      <c r="K370" s="560"/>
      <c r="L370" s="560"/>
      <c r="M370" s="560"/>
      <c r="N370" s="560"/>
      <c r="O370" s="560"/>
      <c r="P370" s="560"/>
      <c r="Q370" s="560"/>
      <c r="R370" s="560"/>
      <c r="S370" s="560"/>
      <c r="T370" s="560"/>
      <c r="U370" s="560"/>
      <c r="V370" s="560"/>
    </row>
    <row r="371" spans="11:22" ht="15.75" customHeight="1" x14ac:dyDescent="0.25">
      <c r="K371" s="560"/>
      <c r="L371" s="560"/>
      <c r="M371" s="560"/>
      <c r="N371" s="560"/>
      <c r="O371" s="560"/>
      <c r="P371" s="560"/>
      <c r="Q371" s="560"/>
      <c r="R371" s="560"/>
      <c r="S371" s="560"/>
      <c r="T371" s="560"/>
      <c r="U371" s="560"/>
      <c r="V371" s="560"/>
    </row>
    <row r="372" spans="11:22" ht="15.75" customHeight="1" x14ac:dyDescent="0.25">
      <c r="K372" s="560"/>
      <c r="L372" s="560"/>
      <c r="M372" s="560"/>
      <c r="N372" s="560"/>
      <c r="O372" s="560"/>
      <c r="P372" s="560"/>
      <c r="Q372" s="560"/>
      <c r="R372" s="560"/>
      <c r="S372" s="560"/>
      <c r="T372" s="560"/>
      <c r="U372" s="560"/>
      <c r="V372" s="560"/>
    </row>
    <row r="373" spans="11:22" ht="15.75" customHeight="1" x14ac:dyDescent="0.25">
      <c r="K373" s="560"/>
      <c r="L373" s="560"/>
      <c r="M373" s="560"/>
      <c r="N373" s="560"/>
      <c r="O373" s="560"/>
      <c r="P373" s="560"/>
      <c r="Q373" s="560"/>
      <c r="R373" s="560"/>
      <c r="S373" s="560"/>
      <c r="T373" s="560"/>
      <c r="U373" s="560"/>
      <c r="V373" s="560"/>
    </row>
    <row r="374" spans="11:22" ht="15.75" customHeight="1" x14ac:dyDescent="0.25">
      <c r="K374" s="560"/>
      <c r="L374" s="560"/>
      <c r="M374" s="560"/>
      <c r="N374" s="560"/>
      <c r="O374" s="560"/>
      <c r="P374" s="560"/>
      <c r="Q374" s="560"/>
      <c r="R374" s="560"/>
      <c r="S374" s="560"/>
      <c r="T374" s="560"/>
      <c r="U374" s="560"/>
      <c r="V374" s="560"/>
    </row>
    <row r="375" spans="11:22" ht="15.75" customHeight="1" x14ac:dyDescent="0.25">
      <c r="K375" s="560"/>
      <c r="L375" s="560"/>
      <c r="M375" s="560"/>
      <c r="N375" s="560"/>
      <c r="O375" s="560"/>
      <c r="P375" s="560"/>
      <c r="Q375" s="560"/>
      <c r="R375" s="560"/>
      <c r="S375" s="560"/>
      <c r="T375" s="560"/>
      <c r="U375" s="560"/>
      <c r="V375" s="560"/>
    </row>
    <row r="376" spans="11:22" ht="15.75" customHeight="1" x14ac:dyDescent="0.25">
      <c r="K376" s="560"/>
      <c r="L376" s="560"/>
      <c r="M376" s="560"/>
      <c r="N376" s="560"/>
      <c r="O376" s="560"/>
      <c r="P376" s="560"/>
      <c r="Q376" s="560"/>
      <c r="R376" s="560"/>
      <c r="S376" s="560"/>
      <c r="T376" s="560"/>
      <c r="U376" s="560"/>
      <c r="V376" s="560"/>
    </row>
    <row r="377" spans="11:22" ht="15.75" customHeight="1" x14ac:dyDescent="0.25">
      <c r="K377" s="560"/>
      <c r="L377" s="560"/>
      <c r="M377" s="560"/>
      <c r="N377" s="560"/>
      <c r="O377" s="560"/>
      <c r="P377" s="560"/>
      <c r="Q377" s="560"/>
      <c r="R377" s="560"/>
      <c r="S377" s="560"/>
      <c r="T377" s="560"/>
      <c r="U377" s="560"/>
      <c r="V377" s="560"/>
    </row>
    <row r="378" spans="11:22" ht="15.75" customHeight="1" x14ac:dyDescent="0.25">
      <c r="K378" s="560"/>
      <c r="L378" s="560"/>
      <c r="M378" s="560"/>
      <c r="N378" s="560"/>
      <c r="O378" s="560"/>
      <c r="P378" s="560"/>
      <c r="Q378" s="560"/>
      <c r="R378" s="560"/>
      <c r="S378" s="560"/>
      <c r="T378" s="560"/>
      <c r="U378" s="560"/>
      <c r="V378" s="560"/>
    </row>
    <row r="379" spans="11:22" ht="15.75" customHeight="1" x14ac:dyDescent="0.25">
      <c r="K379" s="560"/>
      <c r="L379" s="560"/>
      <c r="M379" s="560"/>
      <c r="N379" s="560"/>
      <c r="O379" s="560"/>
      <c r="P379" s="560"/>
      <c r="Q379" s="560"/>
      <c r="R379" s="560"/>
      <c r="S379" s="560"/>
      <c r="T379" s="560"/>
      <c r="U379" s="560"/>
      <c r="V379" s="560"/>
    </row>
    <row r="380" spans="11:22" ht="15.75" customHeight="1" x14ac:dyDescent="0.25">
      <c r="K380" s="560"/>
      <c r="L380" s="560"/>
      <c r="M380" s="560"/>
      <c r="N380" s="560"/>
      <c r="O380" s="560"/>
      <c r="P380" s="560"/>
      <c r="Q380" s="560"/>
      <c r="R380" s="560"/>
      <c r="S380" s="560"/>
      <c r="T380" s="560"/>
      <c r="U380" s="560"/>
      <c r="V380" s="560"/>
    </row>
    <row r="381" spans="11:22" ht="15.75" customHeight="1" x14ac:dyDescent="0.25">
      <c r="K381" s="560"/>
      <c r="L381" s="560"/>
      <c r="M381" s="560"/>
      <c r="N381" s="560"/>
      <c r="O381" s="560"/>
      <c r="P381" s="560"/>
      <c r="Q381" s="560"/>
      <c r="R381" s="560"/>
      <c r="S381" s="560"/>
      <c r="T381" s="560"/>
      <c r="U381" s="560"/>
      <c r="V381" s="560"/>
    </row>
    <row r="382" spans="11:22" ht="15.75" customHeight="1" x14ac:dyDescent="0.25">
      <c r="K382" s="560"/>
      <c r="L382" s="560"/>
      <c r="M382" s="560"/>
      <c r="N382" s="560"/>
      <c r="O382" s="560"/>
      <c r="P382" s="560"/>
      <c r="Q382" s="560"/>
      <c r="R382" s="560"/>
      <c r="S382" s="560"/>
      <c r="T382" s="560"/>
      <c r="U382" s="560"/>
      <c r="V382" s="560"/>
    </row>
    <row r="383" spans="11:22" ht="15.75" customHeight="1" x14ac:dyDescent="0.25">
      <c r="K383" s="560"/>
      <c r="L383" s="560"/>
      <c r="M383" s="560"/>
      <c r="N383" s="560"/>
      <c r="O383" s="560"/>
      <c r="P383" s="560"/>
      <c r="Q383" s="560"/>
      <c r="R383" s="560"/>
      <c r="S383" s="560"/>
      <c r="T383" s="560"/>
      <c r="U383" s="560"/>
      <c r="V383" s="560"/>
    </row>
    <row r="384" spans="11:22" ht="15.75" customHeight="1" x14ac:dyDescent="0.25">
      <c r="K384" s="560"/>
      <c r="L384" s="560"/>
      <c r="M384" s="560"/>
      <c r="N384" s="560"/>
      <c r="O384" s="560"/>
      <c r="P384" s="560"/>
      <c r="Q384" s="560"/>
      <c r="R384" s="560"/>
      <c r="S384" s="560"/>
      <c r="T384" s="560"/>
      <c r="U384" s="560"/>
      <c r="V384" s="560"/>
    </row>
    <row r="385" spans="11:22" ht="15.75" customHeight="1" x14ac:dyDescent="0.25">
      <c r="K385" s="560"/>
      <c r="L385" s="560"/>
      <c r="M385" s="560"/>
      <c r="N385" s="560"/>
      <c r="O385" s="560"/>
      <c r="P385" s="560"/>
      <c r="Q385" s="560"/>
      <c r="R385" s="560"/>
      <c r="S385" s="560"/>
      <c r="T385" s="560"/>
      <c r="U385" s="560"/>
      <c r="V385" s="560"/>
    </row>
    <row r="386" spans="11:22" ht="15.75" customHeight="1" x14ac:dyDescent="0.25">
      <c r="K386" s="560"/>
      <c r="L386" s="560"/>
      <c r="M386" s="560"/>
      <c r="N386" s="560"/>
      <c r="O386" s="560"/>
      <c r="P386" s="560"/>
      <c r="Q386" s="560"/>
      <c r="R386" s="560"/>
      <c r="S386" s="560"/>
      <c r="T386" s="560"/>
      <c r="U386" s="560"/>
      <c r="V386" s="560"/>
    </row>
    <row r="387" spans="11:22" ht="15.75" customHeight="1" x14ac:dyDescent="0.25">
      <c r="K387" s="560"/>
      <c r="L387" s="560"/>
      <c r="M387" s="560"/>
      <c r="N387" s="560"/>
      <c r="O387" s="560"/>
      <c r="P387" s="560"/>
      <c r="Q387" s="560"/>
      <c r="R387" s="560"/>
      <c r="S387" s="560"/>
      <c r="T387" s="560"/>
      <c r="U387" s="560"/>
      <c r="V387" s="560"/>
    </row>
    <row r="388" spans="11:22" ht="15.75" customHeight="1" x14ac:dyDescent="0.25">
      <c r="K388" s="560"/>
      <c r="L388" s="560"/>
      <c r="M388" s="560"/>
      <c r="N388" s="560"/>
      <c r="O388" s="560"/>
      <c r="P388" s="560"/>
      <c r="Q388" s="560"/>
      <c r="R388" s="560"/>
      <c r="S388" s="560"/>
      <c r="T388" s="560"/>
      <c r="U388" s="560"/>
      <c r="V388" s="560"/>
    </row>
    <row r="389" spans="11:22" ht="15.75" customHeight="1" x14ac:dyDescent="0.25">
      <c r="K389" s="560"/>
      <c r="L389" s="560"/>
      <c r="M389" s="560"/>
      <c r="N389" s="560"/>
      <c r="O389" s="560"/>
      <c r="P389" s="560"/>
      <c r="Q389" s="560"/>
      <c r="R389" s="560"/>
      <c r="S389" s="560"/>
      <c r="T389" s="560"/>
      <c r="U389" s="560"/>
      <c r="V389" s="560"/>
    </row>
    <row r="390" spans="11:22" ht="15.75" customHeight="1" x14ac:dyDescent="0.25">
      <c r="K390" s="560"/>
      <c r="L390" s="560"/>
      <c r="M390" s="560"/>
      <c r="N390" s="560"/>
      <c r="O390" s="560"/>
      <c r="P390" s="560"/>
      <c r="Q390" s="560"/>
      <c r="R390" s="560"/>
      <c r="S390" s="560"/>
      <c r="T390" s="560"/>
      <c r="U390" s="560"/>
      <c r="V390" s="560"/>
    </row>
    <row r="391" spans="11:22" ht="15.75" customHeight="1" x14ac:dyDescent="0.25">
      <c r="K391" s="560"/>
      <c r="L391" s="560"/>
      <c r="M391" s="560"/>
      <c r="N391" s="560"/>
      <c r="O391" s="560"/>
      <c r="P391" s="560"/>
      <c r="Q391" s="560"/>
      <c r="R391" s="560"/>
      <c r="S391" s="560"/>
      <c r="T391" s="560"/>
      <c r="U391" s="560"/>
      <c r="V391" s="560"/>
    </row>
    <row r="392" spans="11:22" ht="15.75" customHeight="1" x14ac:dyDescent="0.25">
      <c r="K392" s="560"/>
      <c r="L392" s="560"/>
      <c r="M392" s="560"/>
      <c r="N392" s="560"/>
      <c r="O392" s="560"/>
      <c r="P392" s="560"/>
      <c r="Q392" s="560"/>
      <c r="R392" s="560"/>
      <c r="S392" s="560"/>
      <c r="T392" s="560"/>
      <c r="U392" s="560"/>
      <c r="V392" s="560"/>
    </row>
    <row r="393" spans="11:22" ht="15.75" customHeight="1" x14ac:dyDescent="0.25">
      <c r="K393" s="560"/>
      <c r="L393" s="560"/>
      <c r="M393" s="560"/>
      <c r="N393" s="560"/>
      <c r="O393" s="560"/>
      <c r="P393" s="560"/>
      <c r="Q393" s="560"/>
      <c r="R393" s="560"/>
      <c r="S393" s="560"/>
      <c r="T393" s="560"/>
      <c r="U393" s="560"/>
      <c r="V393" s="560"/>
    </row>
    <row r="394" spans="11:22" ht="15.75" customHeight="1" x14ac:dyDescent="0.25">
      <c r="K394" s="560"/>
      <c r="L394" s="560"/>
      <c r="M394" s="560"/>
      <c r="N394" s="560"/>
      <c r="O394" s="560"/>
      <c r="P394" s="560"/>
      <c r="Q394" s="560"/>
      <c r="R394" s="560"/>
      <c r="S394" s="560"/>
      <c r="T394" s="560"/>
      <c r="U394" s="560"/>
      <c r="V394" s="560"/>
    </row>
    <row r="395" spans="11:22" ht="15.75" customHeight="1" x14ac:dyDescent="0.25">
      <c r="K395" s="560"/>
      <c r="L395" s="560"/>
      <c r="M395" s="560"/>
      <c r="N395" s="560"/>
      <c r="O395" s="560"/>
      <c r="P395" s="560"/>
      <c r="Q395" s="560"/>
      <c r="R395" s="560"/>
      <c r="S395" s="560"/>
      <c r="T395" s="560"/>
      <c r="U395" s="560"/>
      <c r="V395" s="560"/>
    </row>
    <row r="396" spans="11:22" ht="15.75" customHeight="1" x14ac:dyDescent="0.25">
      <c r="K396" s="560"/>
      <c r="L396" s="560"/>
      <c r="M396" s="560"/>
      <c r="N396" s="560"/>
      <c r="O396" s="560"/>
      <c r="P396" s="560"/>
      <c r="Q396" s="560"/>
      <c r="R396" s="560"/>
      <c r="S396" s="560"/>
      <c r="T396" s="560"/>
      <c r="U396" s="560"/>
      <c r="V396" s="560"/>
    </row>
    <row r="397" spans="11:22" ht="15.75" customHeight="1" x14ac:dyDescent="0.25">
      <c r="K397" s="560"/>
      <c r="L397" s="560"/>
      <c r="M397" s="560"/>
      <c r="N397" s="560"/>
      <c r="O397" s="560"/>
      <c r="P397" s="560"/>
      <c r="Q397" s="560"/>
      <c r="R397" s="560"/>
      <c r="S397" s="560"/>
      <c r="T397" s="560"/>
      <c r="U397" s="560"/>
      <c r="V397" s="560"/>
    </row>
    <row r="398" spans="11:22" ht="15.75" customHeight="1" x14ac:dyDescent="0.25">
      <c r="K398" s="560"/>
      <c r="L398" s="560"/>
      <c r="M398" s="560"/>
      <c r="N398" s="560"/>
      <c r="O398" s="560"/>
      <c r="P398" s="560"/>
      <c r="Q398" s="560"/>
      <c r="R398" s="560"/>
      <c r="S398" s="560"/>
      <c r="T398" s="560"/>
      <c r="U398" s="560"/>
      <c r="V398" s="560"/>
    </row>
    <row r="399" spans="11:22" ht="15.75" customHeight="1" x14ac:dyDescent="0.25">
      <c r="K399" s="560"/>
      <c r="L399" s="560"/>
      <c r="M399" s="560"/>
      <c r="N399" s="560"/>
      <c r="O399" s="560"/>
      <c r="P399" s="560"/>
      <c r="Q399" s="560"/>
      <c r="R399" s="560"/>
      <c r="S399" s="560"/>
      <c r="T399" s="560"/>
      <c r="U399" s="560"/>
      <c r="V399" s="560"/>
    </row>
    <row r="400" spans="11:22" ht="15.75" customHeight="1" x14ac:dyDescent="0.25">
      <c r="K400" s="560"/>
      <c r="L400" s="560"/>
      <c r="M400" s="560"/>
      <c r="N400" s="560"/>
      <c r="O400" s="560"/>
      <c r="P400" s="560"/>
      <c r="Q400" s="560"/>
      <c r="R400" s="560"/>
      <c r="S400" s="560"/>
      <c r="T400" s="560"/>
      <c r="U400" s="560"/>
      <c r="V400" s="560"/>
    </row>
    <row r="401" spans="11:22" ht="15.75" customHeight="1" x14ac:dyDescent="0.25">
      <c r="K401" s="560"/>
      <c r="L401" s="560"/>
      <c r="M401" s="560"/>
      <c r="N401" s="560"/>
      <c r="O401" s="560"/>
      <c r="P401" s="560"/>
      <c r="Q401" s="560"/>
      <c r="R401" s="560"/>
      <c r="S401" s="560"/>
      <c r="T401" s="560"/>
      <c r="U401" s="560"/>
      <c r="V401" s="560"/>
    </row>
    <row r="402" spans="11:22" ht="15.75" customHeight="1" x14ac:dyDescent="0.25">
      <c r="K402" s="560"/>
      <c r="L402" s="560"/>
      <c r="M402" s="560"/>
      <c r="N402" s="560"/>
      <c r="O402" s="560"/>
      <c r="P402" s="560"/>
      <c r="Q402" s="560"/>
      <c r="R402" s="560"/>
      <c r="S402" s="560"/>
      <c r="T402" s="560"/>
      <c r="U402" s="560"/>
      <c r="V402" s="560"/>
    </row>
    <row r="403" spans="11:22" ht="15.75" customHeight="1" x14ac:dyDescent="0.25">
      <c r="K403" s="560"/>
      <c r="L403" s="560"/>
      <c r="M403" s="560"/>
      <c r="N403" s="560"/>
      <c r="O403" s="560"/>
      <c r="P403" s="560"/>
      <c r="Q403" s="560"/>
      <c r="R403" s="560"/>
      <c r="S403" s="560"/>
      <c r="T403" s="560"/>
      <c r="U403" s="560"/>
      <c r="V403" s="560"/>
    </row>
    <row r="404" spans="11:22" ht="15.75" customHeight="1" x14ac:dyDescent="0.25">
      <c r="K404" s="560"/>
      <c r="L404" s="560"/>
      <c r="M404" s="560"/>
      <c r="N404" s="560"/>
      <c r="O404" s="560"/>
      <c r="P404" s="560"/>
      <c r="Q404" s="560"/>
      <c r="R404" s="560"/>
      <c r="S404" s="560"/>
      <c r="T404" s="560"/>
      <c r="U404" s="560"/>
      <c r="V404" s="560"/>
    </row>
    <row r="405" spans="11:22" ht="15.75" customHeight="1" x14ac:dyDescent="0.25">
      <c r="K405" s="560"/>
      <c r="L405" s="560"/>
      <c r="M405" s="560"/>
      <c r="N405" s="560"/>
      <c r="O405" s="560"/>
      <c r="P405" s="560"/>
      <c r="Q405" s="560"/>
      <c r="R405" s="560"/>
      <c r="S405" s="560"/>
      <c r="T405" s="560"/>
      <c r="U405" s="560"/>
      <c r="V405" s="560"/>
    </row>
    <row r="406" spans="11:22" ht="15.75" customHeight="1" x14ac:dyDescent="0.25">
      <c r="K406" s="560"/>
      <c r="L406" s="560"/>
      <c r="M406" s="560"/>
      <c r="N406" s="560"/>
      <c r="O406" s="560"/>
      <c r="P406" s="560"/>
      <c r="Q406" s="560"/>
      <c r="R406" s="560"/>
      <c r="S406" s="560"/>
      <c r="T406" s="560"/>
      <c r="U406" s="560"/>
      <c r="V406" s="560"/>
    </row>
    <row r="407" spans="11:22" ht="15.75" customHeight="1" x14ac:dyDescent="0.25">
      <c r="K407" s="560"/>
      <c r="L407" s="560"/>
      <c r="M407" s="560"/>
      <c r="N407" s="560"/>
      <c r="O407" s="560"/>
      <c r="P407" s="560"/>
      <c r="Q407" s="560"/>
      <c r="R407" s="560"/>
      <c r="S407" s="560"/>
      <c r="T407" s="560"/>
      <c r="U407" s="560"/>
      <c r="V407" s="560"/>
    </row>
    <row r="408" spans="11:22" ht="15.75" customHeight="1" x14ac:dyDescent="0.25">
      <c r="K408" s="560"/>
      <c r="L408" s="560"/>
      <c r="M408" s="560"/>
      <c r="N408" s="560"/>
      <c r="O408" s="560"/>
      <c r="P408" s="560"/>
      <c r="Q408" s="560"/>
      <c r="R408" s="560"/>
      <c r="S408" s="560"/>
      <c r="T408" s="560"/>
      <c r="U408" s="560"/>
      <c r="V408" s="560"/>
    </row>
    <row r="409" spans="11:22" ht="15.75" customHeight="1" x14ac:dyDescent="0.25">
      <c r="K409" s="560"/>
      <c r="L409" s="560"/>
      <c r="M409" s="560"/>
      <c r="N409" s="560"/>
      <c r="O409" s="560"/>
      <c r="P409" s="560"/>
      <c r="Q409" s="560"/>
      <c r="R409" s="560"/>
      <c r="S409" s="560"/>
      <c r="T409" s="560"/>
      <c r="U409" s="560"/>
      <c r="V409" s="560"/>
    </row>
    <row r="410" spans="11:22" ht="15.75" customHeight="1" x14ac:dyDescent="0.25">
      <c r="K410" s="560"/>
      <c r="L410" s="560"/>
      <c r="M410" s="560"/>
      <c r="N410" s="560"/>
      <c r="O410" s="560"/>
      <c r="P410" s="560"/>
      <c r="Q410" s="560"/>
      <c r="R410" s="560"/>
      <c r="S410" s="560"/>
      <c r="T410" s="560"/>
      <c r="U410" s="560"/>
      <c r="V410" s="560"/>
    </row>
    <row r="411" spans="11:22" ht="15.75" customHeight="1" x14ac:dyDescent="0.25">
      <c r="K411" s="560"/>
      <c r="L411" s="560"/>
      <c r="M411" s="560"/>
      <c r="N411" s="560"/>
      <c r="O411" s="560"/>
      <c r="P411" s="560"/>
      <c r="Q411" s="560"/>
      <c r="R411" s="560"/>
      <c r="S411" s="560"/>
      <c r="T411" s="560"/>
      <c r="U411" s="560"/>
      <c r="V411" s="560"/>
    </row>
    <row r="412" spans="11:22" ht="15.75" customHeight="1" x14ac:dyDescent="0.25">
      <c r="K412" s="560"/>
      <c r="L412" s="560"/>
      <c r="M412" s="560"/>
      <c r="N412" s="560"/>
      <c r="O412" s="560"/>
      <c r="P412" s="560"/>
      <c r="Q412" s="560"/>
      <c r="R412" s="560"/>
      <c r="S412" s="560"/>
      <c r="T412" s="560"/>
      <c r="U412" s="560"/>
      <c r="V412" s="560"/>
    </row>
    <row r="413" spans="11:22" ht="15.75" customHeight="1" x14ac:dyDescent="0.25">
      <c r="K413" s="560"/>
      <c r="L413" s="560"/>
      <c r="M413" s="560"/>
      <c r="N413" s="560"/>
      <c r="O413" s="560"/>
      <c r="P413" s="560"/>
      <c r="Q413" s="560"/>
      <c r="R413" s="560"/>
      <c r="S413" s="560"/>
      <c r="T413" s="560"/>
      <c r="U413" s="560"/>
      <c r="V413" s="560"/>
    </row>
    <row r="414" spans="11:22" ht="15.75" customHeight="1" x14ac:dyDescent="0.25">
      <c r="K414" s="560"/>
      <c r="L414" s="560"/>
      <c r="M414" s="560"/>
      <c r="N414" s="560"/>
      <c r="O414" s="560"/>
      <c r="P414" s="560"/>
      <c r="Q414" s="560"/>
      <c r="R414" s="560"/>
      <c r="S414" s="560"/>
      <c r="T414" s="560"/>
      <c r="U414" s="560"/>
      <c r="V414" s="560"/>
    </row>
    <row r="415" spans="11:22" ht="15.75" customHeight="1" x14ac:dyDescent="0.25">
      <c r="K415" s="560"/>
      <c r="L415" s="560"/>
      <c r="M415" s="560"/>
      <c r="N415" s="560"/>
      <c r="O415" s="560"/>
      <c r="P415" s="560"/>
      <c r="Q415" s="560"/>
      <c r="R415" s="560"/>
      <c r="S415" s="560"/>
      <c r="T415" s="560"/>
      <c r="U415" s="560"/>
      <c r="V415" s="560"/>
    </row>
    <row r="416" spans="11:22" ht="15.75" customHeight="1" x14ac:dyDescent="0.25">
      <c r="K416" s="560"/>
      <c r="L416" s="560"/>
      <c r="M416" s="560"/>
      <c r="N416" s="560"/>
      <c r="O416" s="560"/>
      <c r="P416" s="560"/>
      <c r="Q416" s="560"/>
      <c r="R416" s="560"/>
      <c r="S416" s="560"/>
      <c r="T416" s="560"/>
      <c r="U416" s="560"/>
      <c r="V416" s="560"/>
    </row>
    <row r="417" spans="11:22" ht="15.75" customHeight="1" x14ac:dyDescent="0.25">
      <c r="K417" s="560"/>
      <c r="L417" s="560"/>
      <c r="M417" s="560"/>
      <c r="N417" s="560"/>
      <c r="O417" s="560"/>
      <c r="P417" s="560"/>
      <c r="Q417" s="560"/>
      <c r="R417" s="560"/>
      <c r="S417" s="560"/>
      <c r="T417" s="560"/>
      <c r="U417" s="560"/>
      <c r="V417" s="560"/>
    </row>
    <row r="418" spans="11:22" ht="15.75" customHeight="1" x14ac:dyDescent="0.25">
      <c r="K418" s="560"/>
      <c r="L418" s="560"/>
      <c r="M418" s="560"/>
      <c r="N418" s="560"/>
      <c r="O418" s="560"/>
      <c r="P418" s="560"/>
      <c r="Q418" s="560"/>
      <c r="R418" s="560"/>
      <c r="S418" s="560"/>
      <c r="T418" s="560"/>
      <c r="U418" s="560"/>
      <c r="V418" s="560"/>
    </row>
    <row r="419" spans="11:22" ht="15.75" customHeight="1" x14ac:dyDescent="0.25">
      <c r="K419" s="560"/>
      <c r="L419" s="560"/>
      <c r="M419" s="560"/>
      <c r="N419" s="560"/>
      <c r="O419" s="560"/>
      <c r="P419" s="560"/>
      <c r="Q419" s="560"/>
      <c r="R419" s="560"/>
      <c r="S419" s="560"/>
      <c r="T419" s="560"/>
      <c r="U419" s="560"/>
      <c r="V419" s="560"/>
    </row>
    <row r="420" spans="11:22" ht="15.75" customHeight="1" x14ac:dyDescent="0.25">
      <c r="K420" s="560"/>
      <c r="L420" s="560"/>
      <c r="M420" s="560"/>
      <c r="N420" s="560"/>
      <c r="O420" s="560"/>
      <c r="P420" s="560"/>
      <c r="Q420" s="560"/>
      <c r="R420" s="560"/>
      <c r="S420" s="560"/>
      <c r="T420" s="560"/>
      <c r="U420" s="560"/>
      <c r="V420" s="560"/>
    </row>
    <row r="421" spans="11:22" ht="15.75" customHeight="1" x14ac:dyDescent="0.25">
      <c r="K421" s="560"/>
      <c r="L421" s="560"/>
      <c r="M421" s="560"/>
      <c r="N421" s="560"/>
      <c r="O421" s="560"/>
      <c r="P421" s="560"/>
      <c r="Q421" s="560"/>
      <c r="R421" s="560"/>
      <c r="S421" s="560"/>
      <c r="T421" s="560"/>
      <c r="U421" s="560"/>
      <c r="V421" s="560"/>
    </row>
    <row r="422" spans="11:22" ht="15.75" customHeight="1" x14ac:dyDescent="0.25">
      <c r="K422" s="560"/>
      <c r="L422" s="560"/>
      <c r="M422" s="560"/>
      <c r="N422" s="560"/>
      <c r="O422" s="560"/>
      <c r="P422" s="560"/>
      <c r="Q422" s="560"/>
      <c r="R422" s="560"/>
      <c r="S422" s="560"/>
      <c r="T422" s="560"/>
      <c r="U422" s="560"/>
      <c r="V422" s="560"/>
    </row>
    <row r="423" spans="11:22" ht="15.75" customHeight="1" x14ac:dyDescent="0.25">
      <c r="K423" s="560"/>
      <c r="L423" s="560"/>
      <c r="M423" s="560"/>
      <c r="N423" s="560"/>
      <c r="O423" s="560"/>
      <c r="P423" s="560"/>
      <c r="Q423" s="560"/>
      <c r="R423" s="560"/>
      <c r="S423" s="560"/>
      <c r="T423" s="560"/>
      <c r="U423" s="560"/>
      <c r="V423" s="560"/>
    </row>
    <row r="424" spans="11:22" ht="15.75" customHeight="1" x14ac:dyDescent="0.25">
      <c r="K424" s="560"/>
      <c r="L424" s="560"/>
      <c r="M424" s="560"/>
      <c r="N424" s="560"/>
      <c r="O424" s="560"/>
      <c r="P424" s="560"/>
      <c r="Q424" s="560"/>
      <c r="R424" s="560"/>
      <c r="S424" s="560"/>
      <c r="T424" s="560"/>
      <c r="U424" s="560"/>
      <c r="V424" s="560"/>
    </row>
    <row r="425" spans="11:22" ht="15.75" customHeight="1" x14ac:dyDescent="0.25">
      <c r="K425" s="560"/>
      <c r="L425" s="560"/>
      <c r="M425" s="560"/>
      <c r="N425" s="560"/>
      <c r="O425" s="560"/>
      <c r="P425" s="560"/>
      <c r="Q425" s="560"/>
      <c r="R425" s="560"/>
      <c r="S425" s="560"/>
      <c r="T425" s="560"/>
      <c r="U425" s="560"/>
      <c r="V425" s="560"/>
    </row>
    <row r="426" spans="11:22" ht="15.75" customHeight="1" x14ac:dyDescent="0.25">
      <c r="K426" s="560"/>
      <c r="L426" s="560"/>
      <c r="M426" s="560"/>
      <c r="N426" s="560"/>
      <c r="O426" s="560"/>
      <c r="P426" s="560"/>
      <c r="Q426" s="560"/>
      <c r="R426" s="560"/>
      <c r="S426" s="560"/>
      <c r="T426" s="560"/>
      <c r="U426" s="560"/>
      <c r="V426" s="560"/>
    </row>
    <row r="427" spans="11:22" ht="15.75" customHeight="1" x14ac:dyDescent="0.25">
      <c r="K427" s="560"/>
      <c r="L427" s="560"/>
      <c r="M427" s="560"/>
      <c r="N427" s="560"/>
      <c r="O427" s="560"/>
      <c r="P427" s="560"/>
      <c r="Q427" s="560"/>
      <c r="R427" s="560"/>
      <c r="S427" s="560"/>
      <c r="T427" s="560"/>
      <c r="U427" s="560"/>
      <c r="V427" s="560"/>
    </row>
    <row r="428" spans="11:22" ht="15.75" customHeight="1" x14ac:dyDescent="0.25">
      <c r="K428" s="560"/>
      <c r="L428" s="560"/>
      <c r="M428" s="560"/>
      <c r="N428" s="560"/>
      <c r="O428" s="560"/>
      <c r="P428" s="560"/>
      <c r="Q428" s="560"/>
      <c r="R428" s="560"/>
      <c r="S428" s="560"/>
      <c r="T428" s="560"/>
      <c r="U428" s="560"/>
      <c r="V428" s="560"/>
    </row>
    <row r="429" spans="11:22" ht="15.75" customHeight="1" x14ac:dyDescent="0.25">
      <c r="K429" s="560"/>
      <c r="L429" s="560"/>
      <c r="M429" s="560"/>
      <c r="N429" s="560"/>
      <c r="O429" s="560"/>
      <c r="P429" s="560"/>
      <c r="Q429" s="560"/>
      <c r="R429" s="560"/>
      <c r="S429" s="560"/>
      <c r="T429" s="560"/>
      <c r="U429" s="560"/>
      <c r="V429" s="560"/>
    </row>
    <row r="430" spans="11:22" ht="15.75" customHeight="1" x14ac:dyDescent="0.25">
      <c r="K430" s="560"/>
      <c r="L430" s="560"/>
      <c r="M430" s="560"/>
      <c r="N430" s="560"/>
      <c r="O430" s="560"/>
      <c r="P430" s="560"/>
      <c r="Q430" s="560"/>
      <c r="R430" s="560"/>
      <c r="S430" s="560"/>
      <c r="T430" s="560"/>
      <c r="U430" s="560"/>
      <c r="V430" s="560"/>
    </row>
    <row r="431" spans="11:22" ht="15.75" customHeight="1" x14ac:dyDescent="0.25">
      <c r="K431" s="560"/>
      <c r="L431" s="560"/>
      <c r="M431" s="560"/>
      <c r="N431" s="560"/>
      <c r="O431" s="560"/>
      <c r="P431" s="560"/>
      <c r="Q431" s="560"/>
      <c r="R431" s="560"/>
      <c r="S431" s="560"/>
      <c r="T431" s="560"/>
      <c r="U431" s="560"/>
      <c r="V431" s="560"/>
    </row>
    <row r="432" spans="11:22" ht="15.75" customHeight="1" x14ac:dyDescent="0.25">
      <c r="K432" s="560"/>
      <c r="L432" s="560"/>
      <c r="M432" s="560"/>
      <c r="N432" s="560"/>
      <c r="O432" s="560"/>
      <c r="P432" s="560"/>
      <c r="Q432" s="560"/>
      <c r="R432" s="560"/>
      <c r="S432" s="560"/>
      <c r="T432" s="560"/>
      <c r="U432" s="560"/>
      <c r="V432" s="560"/>
    </row>
    <row r="433" spans="11:22" ht="15.75" customHeight="1" x14ac:dyDescent="0.25">
      <c r="K433" s="560"/>
      <c r="L433" s="560"/>
      <c r="M433" s="560"/>
      <c r="N433" s="560"/>
      <c r="O433" s="560"/>
      <c r="P433" s="560"/>
      <c r="Q433" s="560"/>
      <c r="R433" s="560"/>
      <c r="S433" s="560"/>
      <c r="T433" s="560"/>
      <c r="U433" s="560"/>
      <c r="V433" s="560"/>
    </row>
    <row r="434" spans="11:22" ht="15.75" customHeight="1" x14ac:dyDescent="0.25">
      <c r="K434" s="560"/>
      <c r="L434" s="560"/>
      <c r="M434" s="560"/>
      <c r="N434" s="560"/>
      <c r="O434" s="560"/>
      <c r="P434" s="560"/>
      <c r="Q434" s="560"/>
      <c r="R434" s="560"/>
      <c r="S434" s="560"/>
      <c r="T434" s="560"/>
      <c r="U434" s="560"/>
      <c r="V434" s="560"/>
    </row>
    <row r="435" spans="11:22" ht="15.75" customHeight="1" x14ac:dyDescent="0.25">
      <c r="K435" s="560"/>
      <c r="L435" s="560"/>
      <c r="M435" s="560"/>
      <c r="N435" s="560"/>
      <c r="O435" s="560"/>
      <c r="P435" s="560"/>
      <c r="Q435" s="560"/>
      <c r="R435" s="560"/>
      <c r="S435" s="560"/>
      <c r="T435" s="560"/>
      <c r="U435" s="560"/>
      <c r="V435" s="560"/>
    </row>
    <row r="436" spans="11:22" ht="15.75" customHeight="1" x14ac:dyDescent="0.25">
      <c r="K436" s="560"/>
      <c r="L436" s="560"/>
      <c r="M436" s="560"/>
      <c r="N436" s="560"/>
      <c r="O436" s="560"/>
      <c r="P436" s="560"/>
      <c r="Q436" s="560"/>
      <c r="R436" s="560"/>
      <c r="S436" s="560"/>
      <c r="T436" s="560"/>
      <c r="U436" s="560"/>
      <c r="V436" s="560"/>
    </row>
    <row r="437" spans="11:22" ht="15.75" customHeight="1" x14ac:dyDescent="0.25">
      <c r="K437" s="560"/>
      <c r="L437" s="560"/>
      <c r="M437" s="560"/>
      <c r="N437" s="560"/>
      <c r="O437" s="560"/>
      <c r="P437" s="560"/>
      <c r="Q437" s="560"/>
      <c r="R437" s="560"/>
      <c r="S437" s="560"/>
      <c r="T437" s="560"/>
      <c r="U437" s="560"/>
      <c r="V437" s="560"/>
    </row>
    <row r="438" spans="11:22" ht="15.75" customHeight="1" x14ac:dyDescent="0.25">
      <c r="K438" s="560"/>
      <c r="L438" s="560"/>
      <c r="M438" s="560"/>
      <c r="N438" s="560"/>
      <c r="O438" s="560"/>
      <c r="P438" s="560"/>
      <c r="Q438" s="560"/>
      <c r="R438" s="560"/>
      <c r="S438" s="560"/>
      <c r="T438" s="560"/>
      <c r="U438" s="560"/>
      <c r="V438" s="560"/>
    </row>
    <row r="439" spans="11:22" ht="15.75" customHeight="1" x14ac:dyDescent="0.25">
      <c r="K439" s="560"/>
      <c r="L439" s="560"/>
      <c r="M439" s="560"/>
      <c r="N439" s="560"/>
      <c r="O439" s="560"/>
      <c r="P439" s="560"/>
      <c r="Q439" s="560"/>
      <c r="R439" s="560"/>
      <c r="S439" s="560"/>
      <c r="T439" s="560"/>
      <c r="U439" s="560"/>
      <c r="V439" s="560"/>
    </row>
    <row r="440" spans="11:22" ht="15.75" customHeight="1" x14ac:dyDescent="0.25">
      <c r="K440" s="560"/>
      <c r="L440" s="560"/>
      <c r="M440" s="560"/>
      <c r="N440" s="560"/>
      <c r="O440" s="560"/>
      <c r="P440" s="560"/>
      <c r="Q440" s="560"/>
      <c r="R440" s="560"/>
      <c r="S440" s="560"/>
      <c r="T440" s="560"/>
      <c r="U440" s="560"/>
      <c r="V440" s="560"/>
    </row>
    <row r="441" spans="11:22" ht="15.75" customHeight="1" x14ac:dyDescent="0.25">
      <c r="K441" s="560"/>
      <c r="L441" s="560"/>
      <c r="M441" s="560"/>
      <c r="N441" s="560"/>
      <c r="O441" s="560"/>
      <c r="P441" s="560"/>
      <c r="Q441" s="560"/>
      <c r="R441" s="560"/>
      <c r="S441" s="560"/>
      <c r="T441" s="560"/>
      <c r="U441" s="560"/>
      <c r="V441" s="560"/>
    </row>
    <row r="442" spans="11:22" ht="15.75" customHeight="1" x14ac:dyDescent="0.25">
      <c r="K442" s="560"/>
      <c r="L442" s="560"/>
      <c r="M442" s="560"/>
      <c r="N442" s="560"/>
      <c r="O442" s="560"/>
      <c r="P442" s="560"/>
      <c r="Q442" s="560"/>
      <c r="R442" s="560"/>
      <c r="S442" s="560"/>
      <c r="T442" s="560"/>
      <c r="U442" s="560"/>
      <c r="V442" s="560"/>
    </row>
    <row r="443" spans="11:22" ht="15.75" customHeight="1" x14ac:dyDescent="0.25">
      <c r="K443" s="560"/>
      <c r="L443" s="560"/>
      <c r="M443" s="560"/>
      <c r="N443" s="560"/>
      <c r="O443" s="560"/>
      <c r="P443" s="560"/>
      <c r="Q443" s="560"/>
      <c r="R443" s="560"/>
      <c r="S443" s="560"/>
      <c r="T443" s="560"/>
      <c r="U443" s="560"/>
      <c r="V443" s="560"/>
    </row>
    <row r="444" spans="11:22" ht="15.75" customHeight="1" x14ac:dyDescent="0.25">
      <c r="K444" s="560"/>
      <c r="L444" s="560"/>
      <c r="M444" s="560"/>
      <c r="N444" s="560"/>
      <c r="O444" s="560"/>
      <c r="P444" s="560"/>
      <c r="Q444" s="560"/>
      <c r="R444" s="560"/>
      <c r="S444" s="560"/>
      <c r="T444" s="560"/>
      <c r="U444" s="560"/>
      <c r="V444" s="560"/>
    </row>
    <row r="445" spans="11:22" ht="15.75" customHeight="1" x14ac:dyDescent="0.25">
      <c r="K445" s="560"/>
      <c r="L445" s="560"/>
      <c r="M445" s="560"/>
      <c r="N445" s="560"/>
      <c r="O445" s="560"/>
      <c r="P445" s="560"/>
      <c r="Q445" s="560"/>
      <c r="R445" s="560"/>
      <c r="S445" s="560"/>
      <c r="T445" s="560"/>
      <c r="U445" s="560"/>
      <c r="V445" s="560"/>
    </row>
    <row r="446" spans="11:22" ht="15.75" customHeight="1" x14ac:dyDescent="0.25">
      <c r="K446" s="560"/>
      <c r="L446" s="560"/>
      <c r="M446" s="560"/>
      <c r="N446" s="560"/>
      <c r="O446" s="560"/>
      <c r="P446" s="560"/>
      <c r="Q446" s="560"/>
      <c r="R446" s="560"/>
      <c r="S446" s="560"/>
      <c r="T446" s="560"/>
      <c r="U446" s="560"/>
      <c r="V446" s="560"/>
    </row>
    <row r="447" spans="11:22" ht="15.75" customHeight="1" x14ac:dyDescent="0.25">
      <c r="K447" s="560"/>
      <c r="L447" s="560"/>
      <c r="M447" s="560"/>
      <c r="N447" s="560"/>
      <c r="O447" s="560"/>
      <c r="P447" s="560"/>
      <c r="Q447" s="560"/>
      <c r="R447" s="560"/>
      <c r="S447" s="560"/>
      <c r="T447" s="560"/>
      <c r="U447" s="560"/>
      <c r="V447" s="560"/>
    </row>
    <row r="448" spans="11:22" ht="15.75" customHeight="1" x14ac:dyDescent="0.25">
      <c r="K448" s="560"/>
      <c r="L448" s="560"/>
      <c r="M448" s="560"/>
      <c r="N448" s="560"/>
      <c r="O448" s="560"/>
      <c r="P448" s="560"/>
      <c r="Q448" s="560"/>
      <c r="R448" s="560"/>
      <c r="S448" s="560"/>
      <c r="T448" s="560"/>
      <c r="U448" s="560"/>
      <c r="V448" s="560"/>
    </row>
    <row r="449" spans="11:22" ht="15.75" customHeight="1" x14ac:dyDescent="0.25">
      <c r="K449" s="560"/>
      <c r="L449" s="560"/>
      <c r="M449" s="560"/>
      <c r="N449" s="560"/>
      <c r="O449" s="560"/>
      <c r="P449" s="560"/>
      <c r="Q449" s="560"/>
      <c r="R449" s="560"/>
      <c r="S449" s="560"/>
      <c r="T449" s="560"/>
      <c r="U449" s="560"/>
      <c r="V449" s="560"/>
    </row>
    <row r="450" spans="11:22" ht="15.75" customHeight="1" x14ac:dyDescent="0.25">
      <c r="K450" s="560"/>
      <c r="L450" s="560"/>
      <c r="M450" s="560"/>
      <c r="N450" s="560"/>
      <c r="O450" s="560"/>
      <c r="P450" s="560"/>
      <c r="Q450" s="560"/>
      <c r="R450" s="560"/>
      <c r="S450" s="560"/>
      <c r="T450" s="560"/>
      <c r="U450" s="560"/>
      <c r="V450" s="560"/>
    </row>
    <row r="451" spans="11:22" ht="15.75" customHeight="1" x14ac:dyDescent="0.25">
      <c r="K451" s="560"/>
      <c r="L451" s="560"/>
      <c r="M451" s="560"/>
      <c r="N451" s="560"/>
      <c r="O451" s="560"/>
      <c r="P451" s="560"/>
      <c r="Q451" s="560"/>
      <c r="R451" s="560"/>
      <c r="S451" s="560"/>
      <c r="T451" s="560"/>
      <c r="U451" s="560"/>
      <c r="V451" s="560"/>
    </row>
    <row r="452" spans="11:22" ht="15.75" customHeight="1" x14ac:dyDescent="0.25">
      <c r="K452" s="560"/>
      <c r="L452" s="560"/>
      <c r="M452" s="560"/>
      <c r="N452" s="560"/>
      <c r="O452" s="560"/>
      <c r="P452" s="560"/>
      <c r="Q452" s="560"/>
      <c r="R452" s="560"/>
      <c r="S452" s="560"/>
      <c r="T452" s="560"/>
      <c r="U452" s="560"/>
      <c r="V452" s="560"/>
    </row>
    <row r="453" spans="11:22" ht="15.75" customHeight="1" x14ac:dyDescent="0.25">
      <c r="K453" s="560"/>
      <c r="L453" s="560"/>
      <c r="M453" s="560"/>
      <c r="N453" s="560"/>
      <c r="O453" s="560"/>
      <c r="P453" s="560"/>
      <c r="Q453" s="560"/>
      <c r="R453" s="560"/>
      <c r="S453" s="560"/>
      <c r="T453" s="560"/>
      <c r="U453" s="560"/>
      <c r="V453" s="560"/>
    </row>
    <row r="454" spans="11:22" ht="15.75" customHeight="1" x14ac:dyDescent="0.25">
      <c r="K454" s="560"/>
      <c r="L454" s="560"/>
      <c r="M454" s="560"/>
      <c r="N454" s="560"/>
      <c r="O454" s="560"/>
      <c r="P454" s="560"/>
      <c r="Q454" s="560"/>
      <c r="R454" s="560"/>
      <c r="S454" s="560"/>
      <c r="T454" s="560"/>
      <c r="U454" s="560"/>
      <c r="V454" s="560"/>
    </row>
    <row r="455" spans="11:22" ht="15.75" customHeight="1" x14ac:dyDescent="0.25">
      <c r="K455" s="560"/>
      <c r="L455" s="560"/>
      <c r="M455" s="560"/>
      <c r="N455" s="560"/>
      <c r="O455" s="560"/>
      <c r="P455" s="560"/>
      <c r="Q455" s="560"/>
      <c r="R455" s="560"/>
      <c r="S455" s="560"/>
      <c r="T455" s="560"/>
      <c r="U455" s="560"/>
      <c r="V455" s="560"/>
    </row>
    <row r="456" spans="11:22" ht="15.75" customHeight="1" x14ac:dyDescent="0.25">
      <c r="K456" s="560"/>
      <c r="L456" s="560"/>
      <c r="M456" s="560"/>
      <c r="N456" s="560"/>
      <c r="O456" s="560"/>
      <c r="P456" s="560"/>
      <c r="Q456" s="560"/>
      <c r="R456" s="560"/>
      <c r="S456" s="560"/>
      <c r="T456" s="560"/>
      <c r="U456" s="560"/>
      <c r="V456" s="560"/>
    </row>
    <row r="457" spans="11:22" ht="15.75" customHeight="1" x14ac:dyDescent="0.25">
      <c r="K457" s="560"/>
      <c r="L457" s="560"/>
      <c r="M457" s="560"/>
      <c r="N457" s="560"/>
      <c r="O457" s="560"/>
      <c r="P457" s="560"/>
      <c r="Q457" s="560"/>
      <c r="R457" s="560"/>
      <c r="S457" s="560"/>
      <c r="T457" s="560"/>
      <c r="U457" s="560"/>
      <c r="V457" s="560"/>
    </row>
    <row r="458" spans="11:22" ht="15.75" customHeight="1" x14ac:dyDescent="0.25">
      <c r="K458" s="560"/>
      <c r="L458" s="560"/>
      <c r="M458" s="560"/>
      <c r="N458" s="560"/>
      <c r="O458" s="560"/>
      <c r="P458" s="560"/>
      <c r="Q458" s="560"/>
      <c r="R458" s="560"/>
      <c r="S458" s="560"/>
      <c r="T458" s="560"/>
      <c r="U458" s="560"/>
      <c r="V458" s="560"/>
    </row>
    <row r="459" spans="11:22" ht="15.75" customHeight="1" x14ac:dyDescent="0.25">
      <c r="K459" s="560"/>
      <c r="L459" s="560"/>
      <c r="M459" s="560"/>
      <c r="N459" s="560"/>
      <c r="O459" s="560"/>
      <c r="P459" s="560"/>
      <c r="Q459" s="560"/>
      <c r="R459" s="560"/>
      <c r="S459" s="560"/>
      <c r="T459" s="560"/>
      <c r="U459" s="560"/>
      <c r="V459" s="560"/>
    </row>
    <row r="460" spans="11:22" ht="15.75" customHeight="1" x14ac:dyDescent="0.25">
      <c r="K460" s="560"/>
      <c r="L460" s="560"/>
      <c r="M460" s="560"/>
      <c r="N460" s="560"/>
      <c r="O460" s="560"/>
      <c r="P460" s="560"/>
      <c r="Q460" s="560"/>
      <c r="R460" s="560"/>
      <c r="S460" s="560"/>
      <c r="T460" s="560"/>
      <c r="U460" s="560"/>
      <c r="V460" s="560"/>
    </row>
    <row r="461" spans="11:22" ht="15.75" customHeight="1" x14ac:dyDescent="0.25">
      <c r="K461" s="560"/>
      <c r="L461" s="560"/>
      <c r="M461" s="560"/>
      <c r="N461" s="560"/>
      <c r="O461" s="560"/>
      <c r="P461" s="560"/>
      <c r="Q461" s="560"/>
      <c r="R461" s="560"/>
      <c r="S461" s="560"/>
      <c r="T461" s="560"/>
      <c r="U461" s="560"/>
      <c r="V461" s="560"/>
    </row>
    <row r="462" spans="11:22" ht="15.75" customHeight="1" x14ac:dyDescent="0.25">
      <c r="K462" s="560"/>
      <c r="L462" s="560"/>
      <c r="M462" s="560"/>
      <c r="N462" s="560"/>
      <c r="O462" s="560"/>
      <c r="P462" s="560"/>
      <c r="Q462" s="560"/>
      <c r="R462" s="560"/>
      <c r="S462" s="560"/>
      <c r="T462" s="560"/>
      <c r="U462" s="560"/>
      <c r="V462" s="560"/>
    </row>
    <row r="463" spans="11:22" ht="15.75" customHeight="1" x14ac:dyDescent="0.25">
      <c r="K463" s="560"/>
      <c r="L463" s="560"/>
      <c r="M463" s="560"/>
      <c r="N463" s="560"/>
      <c r="O463" s="560"/>
      <c r="P463" s="560"/>
      <c r="Q463" s="560"/>
      <c r="R463" s="560"/>
      <c r="S463" s="560"/>
      <c r="T463" s="560"/>
      <c r="U463" s="560"/>
      <c r="V463" s="560"/>
    </row>
    <row r="464" spans="11:22" ht="15.75" customHeight="1" x14ac:dyDescent="0.25">
      <c r="K464" s="560"/>
      <c r="L464" s="560"/>
      <c r="M464" s="560"/>
      <c r="N464" s="560"/>
      <c r="O464" s="560"/>
      <c r="P464" s="560"/>
      <c r="Q464" s="560"/>
      <c r="R464" s="560"/>
      <c r="S464" s="560"/>
      <c r="T464" s="560"/>
      <c r="U464" s="560"/>
      <c r="V464" s="560"/>
    </row>
    <row r="465" spans="11:22" ht="15.75" customHeight="1" x14ac:dyDescent="0.25">
      <c r="K465" s="560"/>
      <c r="L465" s="560"/>
      <c r="M465" s="560"/>
      <c r="N465" s="560"/>
      <c r="O465" s="560"/>
      <c r="P465" s="560"/>
      <c r="Q465" s="560"/>
      <c r="R465" s="560"/>
      <c r="S465" s="560"/>
      <c r="T465" s="560"/>
      <c r="U465" s="560"/>
      <c r="V465" s="560"/>
    </row>
    <row r="466" spans="11:22" ht="15.75" customHeight="1" x14ac:dyDescent="0.25">
      <c r="K466" s="560"/>
      <c r="L466" s="560"/>
      <c r="M466" s="560"/>
      <c r="N466" s="560"/>
      <c r="O466" s="560"/>
      <c r="P466" s="560"/>
      <c r="Q466" s="560"/>
      <c r="R466" s="560"/>
      <c r="S466" s="560"/>
      <c r="T466" s="560"/>
      <c r="U466" s="560"/>
      <c r="V466" s="560"/>
    </row>
    <row r="467" spans="11:22" ht="15.75" customHeight="1" x14ac:dyDescent="0.25">
      <c r="K467" s="560"/>
      <c r="L467" s="560"/>
      <c r="M467" s="560"/>
      <c r="N467" s="560"/>
      <c r="O467" s="560"/>
      <c r="P467" s="560"/>
      <c r="Q467" s="560"/>
      <c r="R467" s="560"/>
      <c r="S467" s="560"/>
      <c r="T467" s="560"/>
      <c r="U467" s="560"/>
      <c r="V467" s="560"/>
    </row>
    <row r="468" spans="11:22" ht="15.75" customHeight="1" x14ac:dyDescent="0.25">
      <c r="K468" s="560"/>
      <c r="L468" s="560"/>
      <c r="M468" s="560"/>
      <c r="N468" s="560"/>
      <c r="O468" s="560"/>
      <c r="P468" s="560"/>
      <c r="Q468" s="560"/>
      <c r="R468" s="560"/>
      <c r="S468" s="560"/>
      <c r="T468" s="560"/>
      <c r="U468" s="560"/>
      <c r="V468" s="560"/>
    </row>
    <row r="469" spans="11:22" ht="15.75" customHeight="1" x14ac:dyDescent="0.25">
      <c r="K469" s="560"/>
      <c r="L469" s="560"/>
      <c r="M469" s="560"/>
      <c r="N469" s="560"/>
      <c r="O469" s="560"/>
      <c r="P469" s="560"/>
      <c r="Q469" s="560"/>
      <c r="R469" s="560"/>
      <c r="S469" s="560"/>
      <c r="T469" s="560"/>
      <c r="U469" s="560"/>
      <c r="V469" s="560"/>
    </row>
    <row r="470" spans="11:22" ht="15.75" customHeight="1" x14ac:dyDescent="0.25">
      <c r="K470" s="560"/>
      <c r="L470" s="560"/>
      <c r="M470" s="560"/>
      <c r="N470" s="560"/>
      <c r="O470" s="560"/>
      <c r="P470" s="560"/>
      <c r="Q470" s="560"/>
      <c r="R470" s="560"/>
      <c r="S470" s="560"/>
      <c r="T470" s="560"/>
      <c r="U470" s="560"/>
      <c r="V470" s="560"/>
    </row>
    <row r="471" spans="11:22" ht="15.75" customHeight="1" x14ac:dyDescent="0.25">
      <c r="K471" s="560"/>
      <c r="L471" s="560"/>
      <c r="M471" s="560"/>
      <c r="N471" s="560"/>
      <c r="O471" s="560"/>
      <c r="P471" s="560"/>
      <c r="Q471" s="560"/>
      <c r="R471" s="560"/>
      <c r="S471" s="560"/>
      <c r="T471" s="560"/>
      <c r="U471" s="560"/>
      <c r="V471" s="560"/>
    </row>
    <row r="472" spans="11:22" ht="15.75" customHeight="1" x14ac:dyDescent="0.25">
      <c r="K472" s="560"/>
      <c r="L472" s="560"/>
      <c r="M472" s="560"/>
      <c r="N472" s="560"/>
      <c r="O472" s="560"/>
      <c r="P472" s="560"/>
      <c r="Q472" s="560"/>
      <c r="R472" s="560"/>
      <c r="S472" s="560"/>
      <c r="T472" s="560"/>
      <c r="U472" s="560"/>
      <c r="V472" s="560"/>
    </row>
    <row r="473" spans="11:22" ht="15.75" customHeight="1" x14ac:dyDescent="0.25">
      <c r="K473" s="560"/>
      <c r="L473" s="560"/>
      <c r="M473" s="560"/>
      <c r="N473" s="560"/>
      <c r="O473" s="560"/>
      <c r="P473" s="560"/>
      <c r="Q473" s="560"/>
      <c r="R473" s="560"/>
      <c r="S473" s="560"/>
      <c r="T473" s="560"/>
      <c r="U473" s="560"/>
      <c r="V473" s="560"/>
    </row>
    <row r="474" spans="11:22" ht="15.75" customHeight="1" x14ac:dyDescent="0.25">
      <c r="K474" s="560"/>
      <c r="L474" s="560"/>
      <c r="M474" s="560"/>
      <c r="N474" s="560"/>
      <c r="O474" s="560"/>
      <c r="P474" s="560"/>
      <c r="Q474" s="560"/>
      <c r="R474" s="560"/>
      <c r="S474" s="560"/>
      <c r="T474" s="560"/>
      <c r="U474" s="560"/>
      <c r="V474" s="560"/>
    </row>
    <row r="475" spans="11:22" ht="15.75" customHeight="1" x14ac:dyDescent="0.25">
      <c r="K475" s="560"/>
      <c r="L475" s="560"/>
      <c r="M475" s="560"/>
      <c r="N475" s="560"/>
      <c r="O475" s="560"/>
      <c r="P475" s="560"/>
      <c r="Q475" s="560"/>
      <c r="R475" s="560"/>
      <c r="S475" s="560"/>
      <c r="T475" s="560"/>
      <c r="U475" s="560"/>
      <c r="V475" s="560"/>
    </row>
    <row r="476" spans="11:22" ht="15.75" customHeight="1" x14ac:dyDescent="0.25">
      <c r="K476" s="560"/>
      <c r="L476" s="560"/>
      <c r="M476" s="560"/>
      <c r="N476" s="560"/>
      <c r="O476" s="560"/>
      <c r="P476" s="560"/>
      <c r="Q476" s="560"/>
      <c r="R476" s="560"/>
      <c r="S476" s="560"/>
      <c r="T476" s="560"/>
      <c r="U476" s="560"/>
      <c r="V476" s="560"/>
    </row>
    <row r="477" spans="11:22" ht="15.75" customHeight="1" x14ac:dyDescent="0.25">
      <c r="K477" s="560"/>
      <c r="L477" s="560"/>
      <c r="M477" s="560"/>
      <c r="N477" s="560"/>
      <c r="O477" s="560"/>
      <c r="P477" s="560"/>
      <c r="Q477" s="560"/>
      <c r="R477" s="560"/>
      <c r="S477" s="560"/>
      <c r="T477" s="560"/>
      <c r="U477" s="560"/>
      <c r="V477" s="560"/>
    </row>
    <row r="478" spans="11:22" ht="15.75" customHeight="1" x14ac:dyDescent="0.25">
      <c r="K478" s="560"/>
      <c r="L478" s="560"/>
      <c r="M478" s="560"/>
      <c r="N478" s="560"/>
      <c r="O478" s="560"/>
      <c r="P478" s="560"/>
      <c r="Q478" s="560"/>
      <c r="R478" s="560"/>
      <c r="S478" s="560"/>
      <c r="T478" s="560"/>
      <c r="U478" s="560"/>
      <c r="V478" s="560"/>
    </row>
    <row r="479" spans="11:22" ht="15.75" customHeight="1" x14ac:dyDescent="0.25">
      <c r="K479" s="560"/>
      <c r="L479" s="560"/>
      <c r="M479" s="560"/>
      <c r="N479" s="560"/>
      <c r="O479" s="560"/>
      <c r="P479" s="560"/>
      <c r="Q479" s="560"/>
      <c r="R479" s="560"/>
      <c r="S479" s="560"/>
      <c r="T479" s="560"/>
      <c r="U479" s="560"/>
      <c r="V479" s="560"/>
    </row>
    <row r="480" spans="11:22" ht="15.75" customHeight="1" x14ac:dyDescent="0.25">
      <c r="K480" s="560"/>
      <c r="L480" s="560"/>
      <c r="M480" s="560"/>
      <c r="N480" s="560"/>
      <c r="O480" s="560"/>
      <c r="P480" s="560"/>
      <c r="Q480" s="560"/>
      <c r="R480" s="560"/>
      <c r="S480" s="560"/>
      <c r="T480" s="560"/>
      <c r="U480" s="560"/>
      <c r="V480" s="560"/>
    </row>
    <row r="481" spans="11:22" ht="15.75" customHeight="1" x14ac:dyDescent="0.25">
      <c r="K481" s="560"/>
      <c r="L481" s="560"/>
      <c r="M481" s="560"/>
      <c r="N481" s="560"/>
      <c r="O481" s="560"/>
      <c r="P481" s="560"/>
      <c r="Q481" s="560"/>
      <c r="R481" s="560"/>
      <c r="S481" s="560"/>
      <c r="T481" s="560"/>
      <c r="U481" s="560"/>
      <c r="V481" s="560"/>
    </row>
    <row r="482" spans="11:22" ht="15.75" customHeight="1" x14ac:dyDescent="0.25">
      <c r="K482" s="560"/>
      <c r="L482" s="560"/>
      <c r="M482" s="560"/>
      <c r="N482" s="560"/>
      <c r="O482" s="560"/>
      <c r="P482" s="560"/>
      <c r="Q482" s="560"/>
      <c r="R482" s="560"/>
      <c r="S482" s="560"/>
      <c r="T482" s="560"/>
      <c r="U482" s="560"/>
      <c r="V482" s="560"/>
    </row>
    <row r="483" spans="11:22" ht="15.75" customHeight="1" x14ac:dyDescent="0.25">
      <c r="K483" s="560"/>
      <c r="L483" s="560"/>
      <c r="M483" s="560"/>
      <c r="N483" s="560"/>
      <c r="O483" s="560"/>
      <c r="P483" s="560"/>
      <c r="Q483" s="560"/>
      <c r="R483" s="560"/>
      <c r="S483" s="560"/>
      <c r="T483" s="560"/>
      <c r="U483" s="560"/>
      <c r="V483" s="560"/>
    </row>
    <row r="484" spans="11:22" ht="15.75" customHeight="1" x14ac:dyDescent="0.25">
      <c r="K484" s="560"/>
      <c r="L484" s="560"/>
      <c r="M484" s="560"/>
      <c r="N484" s="560"/>
      <c r="O484" s="560"/>
      <c r="P484" s="560"/>
      <c r="Q484" s="560"/>
      <c r="R484" s="560"/>
      <c r="S484" s="560"/>
      <c r="T484" s="560"/>
      <c r="U484" s="560"/>
      <c r="V484" s="560"/>
    </row>
    <row r="485" spans="11:22" ht="15.75" customHeight="1" x14ac:dyDescent="0.25">
      <c r="K485" s="560"/>
      <c r="L485" s="560"/>
      <c r="M485" s="560"/>
      <c r="N485" s="560"/>
      <c r="O485" s="560"/>
      <c r="P485" s="560"/>
      <c r="Q485" s="560"/>
      <c r="R485" s="560"/>
      <c r="S485" s="560"/>
      <c r="T485" s="560"/>
      <c r="U485" s="560"/>
      <c r="V485" s="560"/>
    </row>
    <row r="486" spans="11:22" ht="15.75" customHeight="1" x14ac:dyDescent="0.25">
      <c r="K486" s="560"/>
      <c r="L486" s="560"/>
      <c r="M486" s="560"/>
      <c r="N486" s="560"/>
      <c r="O486" s="560"/>
      <c r="P486" s="560"/>
      <c r="Q486" s="560"/>
      <c r="R486" s="560"/>
      <c r="S486" s="560"/>
      <c r="T486" s="560"/>
      <c r="U486" s="560"/>
      <c r="V486" s="560"/>
    </row>
    <row r="487" spans="11:22" ht="15.75" customHeight="1" x14ac:dyDescent="0.25">
      <c r="K487" s="560"/>
      <c r="L487" s="560"/>
      <c r="M487" s="560"/>
      <c r="N487" s="560"/>
      <c r="O487" s="560"/>
      <c r="P487" s="560"/>
      <c r="Q487" s="560"/>
      <c r="R487" s="560"/>
      <c r="S487" s="560"/>
      <c r="T487" s="560"/>
      <c r="U487" s="560"/>
      <c r="V487" s="560"/>
    </row>
    <row r="488" spans="11:22" ht="15.75" customHeight="1" x14ac:dyDescent="0.25">
      <c r="K488" s="560"/>
      <c r="L488" s="560"/>
      <c r="M488" s="560"/>
      <c r="N488" s="560"/>
      <c r="O488" s="560"/>
      <c r="P488" s="560"/>
      <c r="Q488" s="560"/>
      <c r="R488" s="560"/>
      <c r="S488" s="560"/>
      <c r="T488" s="560"/>
      <c r="U488" s="560"/>
      <c r="V488" s="560"/>
    </row>
    <row r="489" spans="11:22" ht="15.75" customHeight="1" x14ac:dyDescent="0.25">
      <c r="K489" s="560"/>
      <c r="L489" s="560"/>
      <c r="M489" s="560"/>
      <c r="N489" s="560"/>
      <c r="O489" s="560"/>
      <c r="P489" s="560"/>
      <c r="Q489" s="560"/>
      <c r="R489" s="560"/>
      <c r="S489" s="560"/>
      <c r="T489" s="560"/>
      <c r="U489" s="560"/>
      <c r="V489" s="560"/>
    </row>
    <row r="490" spans="11:22" ht="15.75" customHeight="1" x14ac:dyDescent="0.25">
      <c r="K490" s="560"/>
      <c r="L490" s="560"/>
      <c r="M490" s="560"/>
      <c r="N490" s="560"/>
      <c r="O490" s="560"/>
      <c r="P490" s="560"/>
      <c r="Q490" s="560"/>
      <c r="R490" s="560"/>
      <c r="S490" s="560"/>
      <c r="T490" s="560"/>
      <c r="U490" s="560"/>
      <c r="V490" s="560"/>
    </row>
    <row r="491" spans="11:22" ht="15.75" customHeight="1" x14ac:dyDescent="0.25">
      <c r="K491" s="560"/>
      <c r="L491" s="560"/>
      <c r="M491" s="560"/>
      <c r="N491" s="560"/>
      <c r="O491" s="560"/>
      <c r="P491" s="560"/>
      <c r="Q491" s="560"/>
      <c r="R491" s="560"/>
      <c r="S491" s="560"/>
      <c r="T491" s="560"/>
      <c r="U491" s="560"/>
      <c r="V491" s="560"/>
    </row>
    <row r="492" spans="11:22" ht="15.75" customHeight="1" x14ac:dyDescent="0.25">
      <c r="K492" s="560"/>
      <c r="L492" s="560"/>
      <c r="M492" s="560"/>
      <c r="N492" s="560"/>
      <c r="O492" s="560"/>
      <c r="P492" s="560"/>
      <c r="Q492" s="560"/>
      <c r="R492" s="560"/>
      <c r="S492" s="560"/>
      <c r="T492" s="560"/>
      <c r="U492" s="560"/>
      <c r="V492" s="560"/>
    </row>
    <row r="493" spans="11:22" ht="15.75" customHeight="1" x14ac:dyDescent="0.25">
      <c r="K493" s="560"/>
      <c r="L493" s="560"/>
      <c r="M493" s="560"/>
      <c r="N493" s="560"/>
      <c r="O493" s="560"/>
      <c r="P493" s="560"/>
      <c r="Q493" s="560"/>
      <c r="R493" s="560"/>
      <c r="S493" s="560"/>
      <c r="T493" s="560"/>
      <c r="U493" s="560"/>
      <c r="V493" s="560"/>
    </row>
    <row r="494" spans="11:22" ht="15.75" customHeight="1" x14ac:dyDescent="0.25">
      <c r="K494" s="560"/>
      <c r="L494" s="560"/>
      <c r="M494" s="560"/>
      <c r="N494" s="560"/>
      <c r="O494" s="560"/>
      <c r="P494" s="560"/>
      <c r="Q494" s="560"/>
      <c r="R494" s="560"/>
      <c r="S494" s="560"/>
      <c r="T494" s="560"/>
      <c r="U494" s="560"/>
      <c r="V494" s="560"/>
    </row>
    <row r="495" spans="11:22" ht="15.75" customHeight="1" x14ac:dyDescent="0.25">
      <c r="K495" s="560"/>
      <c r="L495" s="560"/>
      <c r="M495" s="560"/>
      <c r="N495" s="560"/>
      <c r="O495" s="560"/>
      <c r="P495" s="560"/>
      <c r="Q495" s="560"/>
      <c r="R495" s="560"/>
      <c r="S495" s="560"/>
      <c r="T495" s="560"/>
      <c r="U495" s="560"/>
      <c r="V495" s="560"/>
    </row>
    <row r="496" spans="11:22" ht="15.75" customHeight="1" x14ac:dyDescent="0.25">
      <c r="K496" s="560"/>
      <c r="L496" s="560"/>
      <c r="M496" s="560"/>
      <c r="N496" s="560"/>
      <c r="O496" s="560"/>
      <c r="P496" s="560"/>
      <c r="Q496" s="560"/>
      <c r="R496" s="560"/>
      <c r="S496" s="560"/>
      <c r="T496" s="560"/>
      <c r="U496" s="560"/>
      <c r="V496" s="560"/>
    </row>
    <row r="497" spans="11:22" ht="15.75" customHeight="1" x14ac:dyDescent="0.25">
      <c r="K497" s="560"/>
      <c r="L497" s="560"/>
      <c r="M497" s="560"/>
      <c r="N497" s="560"/>
      <c r="O497" s="560"/>
      <c r="P497" s="560"/>
      <c r="Q497" s="560"/>
      <c r="R497" s="560"/>
      <c r="S497" s="560"/>
      <c r="T497" s="560"/>
      <c r="U497" s="560"/>
      <c r="V497" s="560"/>
    </row>
    <row r="498" spans="11:22" ht="15.75" customHeight="1" x14ac:dyDescent="0.25">
      <c r="K498" s="560"/>
      <c r="L498" s="560"/>
      <c r="M498" s="560"/>
      <c r="N498" s="560"/>
      <c r="O498" s="560"/>
      <c r="P498" s="560"/>
      <c r="Q498" s="560"/>
      <c r="R498" s="560"/>
      <c r="S498" s="560"/>
      <c r="T498" s="560"/>
      <c r="U498" s="560"/>
      <c r="V498" s="560"/>
    </row>
    <row r="499" spans="11:22" ht="15.75" customHeight="1" x14ac:dyDescent="0.25">
      <c r="K499" s="560"/>
      <c r="L499" s="560"/>
      <c r="M499" s="560"/>
      <c r="N499" s="560"/>
      <c r="O499" s="560"/>
      <c r="P499" s="560"/>
      <c r="Q499" s="560"/>
      <c r="R499" s="560"/>
      <c r="S499" s="560"/>
      <c r="T499" s="560"/>
      <c r="U499" s="560"/>
      <c r="V499" s="560"/>
    </row>
    <row r="500" spans="11:22" ht="15.75" customHeight="1" x14ac:dyDescent="0.25">
      <c r="K500" s="560"/>
      <c r="L500" s="560"/>
      <c r="M500" s="560"/>
      <c r="N500" s="560"/>
      <c r="O500" s="560"/>
      <c r="P500" s="560"/>
      <c r="Q500" s="560"/>
      <c r="R500" s="560"/>
      <c r="S500" s="560"/>
      <c r="T500" s="560"/>
      <c r="U500" s="560"/>
      <c r="V500" s="560"/>
    </row>
    <row r="501" spans="11:22" ht="15.75" customHeight="1" x14ac:dyDescent="0.25">
      <c r="K501" s="560"/>
      <c r="L501" s="560"/>
      <c r="M501" s="560"/>
      <c r="N501" s="560"/>
      <c r="O501" s="560"/>
      <c r="P501" s="560"/>
      <c r="Q501" s="560"/>
      <c r="R501" s="560"/>
      <c r="S501" s="560"/>
      <c r="T501" s="560"/>
      <c r="U501" s="560"/>
      <c r="V501" s="560"/>
    </row>
    <row r="502" spans="11:22" ht="15.75" customHeight="1" x14ac:dyDescent="0.25">
      <c r="K502" s="560"/>
      <c r="L502" s="560"/>
      <c r="M502" s="560"/>
      <c r="N502" s="560"/>
      <c r="O502" s="560"/>
      <c r="P502" s="560"/>
      <c r="Q502" s="560"/>
      <c r="R502" s="560"/>
      <c r="S502" s="560"/>
      <c r="T502" s="560"/>
      <c r="U502" s="560"/>
      <c r="V502" s="560"/>
    </row>
    <row r="503" spans="11:22" ht="15.75" customHeight="1" x14ac:dyDescent="0.25">
      <c r="K503" s="560"/>
      <c r="L503" s="560"/>
      <c r="M503" s="560"/>
      <c r="N503" s="560"/>
      <c r="O503" s="560"/>
      <c r="P503" s="560"/>
      <c r="Q503" s="560"/>
      <c r="R503" s="560"/>
      <c r="S503" s="560"/>
      <c r="T503" s="560"/>
      <c r="U503" s="560"/>
      <c r="V503" s="560"/>
    </row>
    <row r="504" spans="11:22" ht="15.75" customHeight="1" x14ac:dyDescent="0.25">
      <c r="K504" s="560"/>
      <c r="L504" s="560"/>
      <c r="M504" s="560"/>
      <c r="N504" s="560"/>
      <c r="O504" s="560"/>
      <c r="P504" s="560"/>
      <c r="Q504" s="560"/>
      <c r="R504" s="560"/>
      <c r="S504" s="560"/>
      <c r="T504" s="560"/>
      <c r="U504" s="560"/>
      <c r="V504" s="560"/>
    </row>
    <row r="505" spans="11:22" ht="15.75" customHeight="1" x14ac:dyDescent="0.25">
      <c r="K505" s="560"/>
      <c r="L505" s="560"/>
      <c r="M505" s="560"/>
      <c r="N505" s="560"/>
      <c r="O505" s="560"/>
      <c r="P505" s="560"/>
      <c r="Q505" s="560"/>
      <c r="R505" s="560"/>
      <c r="S505" s="560"/>
      <c r="T505" s="560"/>
      <c r="U505" s="560"/>
      <c r="V505" s="560"/>
    </row>
    <row r="506" spans="11:22" ht="15.75" customHeight="1" x14ac:dyDescent="0.25">
      <c r="K506" s="560"/>
      <c r="L506" s="560"/>
      <c r="M506" s="560"/>
      <c r="N506" s="560"/>
      <c r="O506" s="560"/>
      <c r="P506" s="560"/>
      <c r="Q506" s="560"/>
      <c r="R506" s="560"/>
      <c r="S506" s="560"/>
      <c r="T506" s="560"/>
      <c r="U506" s="560"/>
      <c r="V506" s="560"/>
    </row>
    <row r="507" spans="11:22" ht="15.75" customHeight="1" x14ac:dyDescent="0.25">
      <c r="K507" s="560"/>
      <c r="L507" s="560"/>
      <c r="M507" s="560"/>
      <c r="N507" s="560"/>
      <c r="O507" s="560"/>
      <c r="P507" s="560"/>
      <c r="Q507" s="560"/>
      <c r="R507" s="560"/>
      <c r="S507" s="560"/>
      <c r="T507" s="560"/>
      <c r="U507" s="560"/>
      <c r="V507" s="560"/>
    </row>
    <row r="508" spans="11:22" ht="15.75" customHeight="1" x14ac:dyDescent="0.25">
      <c r="K508" s="560"/>
      <c r="L508" s="560"/>
      <c r="M508" s="560"/>
      <c r="N508" s="560"/>
      <c r="O508" s="560"/>
      <c r="P508" s="560"/>
      <c r="Q508" s="560"/>
      <c r="R508" s="560"/>
      <c r="S508" s="560"/>
      <c r="T508" s="560"/>
      <c r="U508" s="560"/>
      <c r="V508" s="560"/>
    </row>
    <row r="509" spans="11:22" ht="15.75" customHeight="1" x14ac:dyDescent="0.25">
      <c r="K509" s="560"/>
      <c r="L509" s="560"/>
      <c r="M509" s="560"/>
      <c r="N509" s="560"/>
      <c r="O509" s="560"/>
      <c r="P509" s="560"/>
      <c r="Q509" s="560"/>
      <c r="R509" s="560"/>
      <c r="S509" s="560"/>
      <c r="T509" s="560"/>
      <c r="U509" s="560"/>
      <c r="V509" s="560"/>
    </row>
    <row r="510" spans="11:22" ht="15.75" customHeight="1" x14ac:dyDescent="0.25">
      <c r="K510" s="560"/>
      <c r="L510" s="560"/>
      <c r="M510" s="560"/>
      <c r="N510" s="560"/>
      <c r="O510" s="560"/>
      <c r="P510" s="560"/>
      <c r="Q510" s="560"/>
      <c r="R510" s="560"/>
      <c r="S510" s="560"/>
      <c r="T510" s="560"/>
      <c r="U510" s="560"/>
      <c r="V510" s="560"/>
    </row>
    <row r="511" spans="11:22" ht="15.75" customHeight="1" x14ac:dyDescent="0.25">
      <c r="K511" s="560"/>
      <c r="L511" s="560"/>
      <c r="M511" s="560"/>
      <c r="N511" s="560"/>
      <c r="O511" s="560"/>
      <c r="P511" s="560"/>
      <c r="Q511" s="560"/>
      <c r="R511" s="560"/>
      <c r="S511" s="560"/>
      <c r="T511" s="560"/>
      <c r="U511" s="560"/>
      <c r="V511" s="560"/>
    </row>
    <row r="512" spans="11:22" ht="15.75" customHeight="1" x14ac:dyDescent="0.25">
      <c r="K512" s="560"/>
      <c r="L512" s="560"/>
      <c r="M512" s="560"/>
      <c r="N512" s="560"/>
      <c r="O512" s="560"/>
      <c r="P512" s="560"/>
      <c r="Q512" s="560"/>
      <c r="R512" s="560"/>
      <c r="S512" s="560"/>
      <c r="T512" s="560"/>
      <c r="U512" s="560"/>
      <c r="V512" s="560"/>
    </row>
    <row r="513" spans="11:22" ht="15.75" customHeight="1" x14ac:dyDescent="0.25">
      <c r="K513" s="560"/>
      <c r="L513" s="560"/>
      <c r="M513" s="560"/>
      <c r="N513" s="560"/>
      <c r="O513" s="560"/>
      <c r="P513" s="560"/>
      <c r="Q513" s="560"/>
      <c r="R513" s="560"/>
      <c r="S513" s="560"/>
      <c r="T513" s="560"/>
      <c r="U513" s="560"/>
      <c r="V513" s="560"/>
    </row>
    <row r="514" spans="11:22" ht="15.75" customHeight="1" x14ac:dyDescent="0.25">
      <c r="K514" s="560"/>
      <c r="L514" s="560"/>
      <c r="M514" s="560"/>
      <c r="N514" s="560"/>
      <c r="O514" s="560"/>
      <c r="P514" s="560"/>
      <c r="Q514" s="560"/>
      <c r="R514" s="560"/>
      <c r="S514" s="560"/>
      <c r="T514" s="560"/>
      <c r="U514" s="560"/>
      <c r="V514" s="560"/>
    </row>
    <row r="515" spans="11:22" ht="15.75" customHeight="1" x14ac:dyDescent="0.25">
      <c r="K515" s="560"/>
      <c r="L515" s="560"/>
      <c r="M515" s="560"/>
      <c r="N515" s="560"/>
      <c r="O515" s="560"/>
      <c r="P515" s="560"/>
      <c r="Q515" s="560"/>
      <c r="R515" s="560"/>
      <c r="S515" s="560"/>
      <c r="T515" s="560"/>
      <c r="U515" s="560"/>
      <c r="V515" s="560"/>
    </row>
    <row r="516" spans="11:22" ht="15.75" customHeight="1" x14ac:dyDescent="0.25">
      <c r="K516" s="560"/>
      <c r="L516" s="560"/>
      <c r="M516" s="560"/>
      <c r="N516" s="560"/>
      <c r="O516" s="560"/>
      <c r="P516" s="560"/>
      <c r="Q516" s="560"/>
      <c r="R516" s="560"/>
      <c r="S516" s="560"/>
      <c r="T516" s="560"/>
      <c r="U516" s="560"/>
      <c r="V516" s="560"/>
    </row>
    <row r="517" spans="11:22" ht="15.75" customHeight="1" x14ac:dyDescent="0.25">
      <c r="K517" s="560"/>
      <c r="L517" s="560"/>
      <c r="M517" s="560"/>
      <c r="N517" s="560"/>
      <c r="O517" s="560"/>
      <c r="P517" s="560"/>
      <c r="Q517" s="560"/>
      <c r="R517" s="560"/>
      <c r="S517" s="560"/>
      <c r="T517" s="560"/>
      <c r="U517" s="560"/>
      <c r="V517" s="560"/>
    </row>
    <row r="518" spans="11:22" ht="15.75" customHeight="1" x14ac:dyDescent="0.25">
      <c r="K518" s="560"/>
      <c r="L518" s="560"/>
      <c r="M518" s="560"/>
      <c r="N518" s="560"/>
      <c r="O518" s="560"/>
      <c r="P518" s="560"/>
      <c r="Q518" s="560"/>
      <c r="R518" s="560"/>
      <c r="S518" s="560"/>
      <c r="T518" s="560"/>
      <c r="U518" s="560"/>
      <c r="V518" s="560"/>
    </row>
    <row r="519" spans="11:22" ht="15.75" customHeight="1" x14ac:dyDescent="0.25">
      <c r="K519" s="560"/>
      <c r="L519" s="560"/>
      <c r="M519" s="560"/>
      <c r="N519" s="560"/>
      <c r="O519" s="560"/>
      <c r="P519" s="560"/>
      <c r="Q519" s="560"/>
      <c r="R519" s="560"/>
      <c r="S519" s="560"/>
      <c r="T519" s="560"/>
      <c r="U519" s="560"/>
      <c r="V519" s="560"/>
    </row>
    <row r="520" spans="11:22" ht="15.75" customHeight="1" x14ac:dyDescent="0.25">
      <c r="K520" s="560"/>
      <c r="L520" s="560"/>
      <c r="M520" s="560"/>
      <c r="N520" s="560"/>
      <c r="O520" s="560"/>
      <c r="P520" s="560"/>
      <c r="Q520" s="560"/>
      <c r="R520" s="560"/>
      <c r="S520" s="560"/>
      <c r="T520" s="560"/>
      <c r="U520" s="560"/>
      <c r="V520" s="560"/>
    </row>
    <row r="521" spans="11:22" ht="15.75" customHeight="1" x14ac:dyDescent="0.25">
      <c r="K521" s="560"/>
      <c r="L521" s="560"/>
      <c r="M521" s="560"/>
      <c r="N521" s="560"/>
      <c r="O521" s="560"/>
      <c r="P521" s="560"/>
      <c r="Q521" s="560"/>
      <c r="R521" s="560"/>
      <c r="S521" s="560"/>
      <c r="T521" s="560"/>
      <c r="U521" s="560"/>
      <c r="V521" s="560"/>
    </row>
    <row r="522" spans="11:22" ht="15.75" customHeight="1" x14ac:dyDescent="0.25">
      <c r="K522" s="560"/>
      <c r="L522" s="560"/>
      <c r="M522" s="560"/>
      <c r="N522" s="560"/>
      <c r="O522" s="560"/>
      <c r="P522" s="560"/>
      <c r="Q522" s="560"/>
      <c r="R522" s="560"/>
      <c r="S522" s="560"/>
      <c r="T522" s="560"/>
      <c r="U522" s="560"/>
      <c r="V522" s="560"/>
    </row>
    <row r="523" spans="11:22" ht="15.75" customHeight="1" x14ac:dyDescent="0.25">
      <c r="K523" s="560"/>
      <c r="L523" s="560"/>
      <c r="M523" s="560"/>
      <c r="N523" s="560"/>
      <c r="O523" s="560"/>
      <c r="P523" s="560"/>
      <c r="Q523" s="560"/>
      <c r="R523" s="560"/>
      <c r="S523" s="560"/>
      <c r="T523" s="560"/>
      <c r="U523" s="560"/>
      <c r="V523" s="560"/>
    </row>
    <row r="524" spans="11:22" ht="15.75" customHeight="1" x14ac:dyDescent="0.25">
      <c r="K524" s="560"/>
      <c r="L524" s="560"/>
      <c r="M524" s="560"/>
      <c r="N524" s="560"/>
      <c r="O524" s="560"/>
      <c r="P524" s="560"/>
      <c r="Q524" s="560"/>
      <c r="R524" s="560"/>
      <c r="S524" s="560"/>
      <c r="T524" s="560"/>
      <c r="U524" s="560"/>
      <c r="V524" s="560"/>
    </row>
    <row r="525" spans="11:22" ht="15.75" customHeight="1" x14ac:dyDescent="0.25">
      <c r="K525" s="560"/>
      <c r="L525" s="560"/>
      <c r="M525" s="560"/>
      <c r="N525" s="560"/>
      <c r="O525" s="560"/>
      <c r="P525" s="560"/>
      <c r="Q525" s="560"/>
      <c r="R525" s="560"/>
      <c r="S525" s="560"/>
      <c r="T525" s="560"/>
      <c r="U525" s="560"/>
      <c r="V525" s="560"/>
    </row>
    <row r="526" spans="11:22" ht="15.75" customHeight="1" x14ac:dyDescent="0.25">
      <c r="K526" s="560"/>
      <c r="L526" s="560"/>
      <c r="M526" s="560"/>
      <c r="N526" s="560"/>
      <c r="O526" s="560"/>
      <c r="P526" s="560"/>
      <c r="Q526" s="560"/>
      <c r="R526" s="560"/>
      <c r="S526" s="560"/>
      <c r="T526" s="560"/>
      <c r="U526" s="560"/>
      <c r="V526" s="560"/>
    </row>
    <row r="527" spans="11:22" ht="15.75" customHeight="1" x14ac:dyDescent="0.25">
      <c r="K527" s="560"/>
      <c r="L527" s="560"/>
      <c r="M527" s="560"/>
      <c r="N527" s="560"/>
      <c r="O527" s="560"/>
      <c r="P527" s="560"/>
      <c r="Q527" s="560"/>
      <c r="R527" s="560"/>
      <c r="S527" s="560"/>
      <c r="T527" s="560"/>
      <c r="U527" s="560"/>
      <c r="V527" s="560"/>
    </row>
    <row r="528" spans="11:22" ht="15.75" customHeight="1" x14ac:dyDescent="0.25">
      <c r="K528" s="560"/>
      <c r="L528" s="560"/>
      <c r="M528" s="560"/>
      <c r="N528" s="560"/>
      <c r="O528" s="560"/>
      <c r="P528" s="560"/>
      <c r="Q528" s="560"/>
      <c r="R528" s="560"/>
      <c r="S528" s="560"/>
      <c r="T528" s="560"/>
      <c r="U528" s="560"/>
      <c r="V528" s="560"/>
    </row>
    <row r="529" spans="11:22" ht="15.75" customHeight="1" x14ac:dyDescent="0.25">
      <c r="K529" s="560"/>
      <c r="L529" s="560"/>
      <c r="M529" s="560"/>
      <c r="N529" s="560"/>
      <c r="O529" s="560"/>
      <c r="P529" s="560"/>
      <c r="Q529" s="560"/>
      <c r="R529" s="560"/>
      <c r="S529" s="560"/>
      <c r="T529" s="560"/>
      <c r="U529" s="560"/>
      <c r="V529" s="560"/>
    </row>
    <row r="530" spans="11:22" ht="15.75" customHeight="1" x14ac:dyDescent="0.25">
      <c r="K530" s="560"/>
      <c r="L530" s="560"/>
      <c r="M530" s="560"/>
      <c r="N530" s="560"/>
      <c r="O530" s="560"/>
      <c r="P530" s="560"/>
      <c r="Q530" s="560"/>
      <c r="R530" s="560"/>
      <c r="S530" s="560"/>
      <c r="T530" s="560"/>
      <c r="U530" s="560"/>
      <c r="V530" s="560"/>
    </row>
    <row r="531" spans="11:22" ht="15.75" customHeight="1" x14ac:dyDescent="0.25">
      <c r="K531" s="560"/>
      <c r="L531" s="560"/>
      <c r="M531" s="560"/>
      <c r="N531" s="560"/>
      <c r="O531" s="560"/>
      <c r="P531" s="560"/>
      <c r="Q531" s="560"/>
      <c r="R531" s="560"/>
      <c r="S531" s="560"/>
      <c r="T531" s="560"/>
      <c r="U531" s="560"/>
      <c r="V531" s="560"/>
    </row>
    <row r="532" spans="11:22" ht="15.75" customHeight="1" x14ac:dyDescent="0.25">
      <c r="K532" s="560"/>
      <c r="L532" s="560"/>
      <c r="M532" s="560"/>
      <c r="N532" s="560"/>
      <c r="O532" s="560"/>
      <c r="P532" s="560"/>
      <c r="Q532" s="560"/>
      <c r="R532" s="560"/>
      <c r="S532" s="560"/>
      <c r="T532" s="560"/>
      <c r="U532" s="560"/>
      <c r="V532" s="560"/>
    </row>
    <row r="533" spans="11:22" ht="15.75" customHeight="1" x14ac:dyDescent="0.25">
      <c r="K533" s="560"/>
      <c r="L533" s="560"/>
      <c r="M533" s="560"/>
      <c r="N533" s="560"/>
      <c r="O533" s="560"/>
      <c r="P533" s="560"/>
      <c r="Q533" s="560"/>
      <c r="R533" s="560"/>
      <c r="S533" s="560"/>
      <c r="T533" s="560"/>
      <c r="U533" s="560"/>
      <c r="V533" s="560"/>
    </row>
    <row r="534" spans="11:22" ht="15.75" customHeight="1" x14ac:dyDescent="0.25">
      <c r="K534" s="560"/>
      <c r="L534" s="560"/>
      <c r="M534" s="560"/>
      <c r="N534" s="560"/>
      <c r="O534" s="560"/>
      <c r="P534" s="560"/>
      <c r="Q534" s="560"/>
      <c r="R534" s="560"/>
      <c r="S534" s="560"/>
      <c r="T534" s="560"/>
      <c r="U534" s="560"/>
      <c r="V534" s="560"/>
    </row>
    <row r="535" spans="11:22" ht="15.75" customHeight="1" x14ac:dyDescent="0.25">
      <c r="K535" s="560"/>
      <c r="L535" s="560"/>
      <c r="M535" s="560"/>
      <c r="N535" s="560"/>
      <c r="O535" s="560"/>
      <c r="P535" s="560"/>
      <c r="Q535" s="560"/>
      <c r="R535" s="560"/>
      <c r="S535" s="560"/>
      <c r="T535" s="560"/>
      <c r="U535" s="560"/>
      <c r="V535" s="560"/>
    </row>
    <row r="536" spans="11:22" ht="15.75" customHeight="1" x14ac:dyDescent="0.25">
      <c r="K536" s="560"/>
      <c r="L536" s="560"/>
      <c r="M536" s="560"/>
      <c r="N536" s="560"/>
      <c r="O536" s="560"/>
      <c r="P536" s="560"/>
      <c r="Q536" s="560"/>
      <c r="R536" s="560"/>
      <c r="S536" s="560"/>
      <c r="T536" s="560"/>
      <c r="U536" s="560"/>
      <c r="V536" s="560"/>
    </row>
    <row r="537" spans="11:22" ht="15.75" customHeight="1" x14ac:dyDescent="0.25">
      <c r="K537" s="560"/>
      <c r="L537" s="560"/>
      <c r="M537" s="560"/>
      <c r="N537" s="560"/>
      <c r="O537" s="560"/>
      <c r="P537" s="560"/>
      <c r="Q537" s="560"/>
      <c r="R537" s="560"/>
      <c r="S537" s="560"/>
      <c r="T537" s="560"/>
      <c r="U537" s="560"/>
      <c r="V537" s="560"/>
    </row>
    <row r="538" spans="11:22" ht="15.75" customHeight="1" x14ac:dyDescent="0.25">
      <c r="K538" s="560"/>
      <c r="L538" s="560"/>
      <c r="M538" s="560"/>
      <c r="N538" s="560"/>
      <c r="O538" s="560"/>
      <c r="P538" s="560"/>
      <c r="Q538" s="560"/>
      <c r="R538" s="560"/>
      <c r="S538" s="560"/>
      <c r="T538" s="560"/>
      <c r="U538" s="560"/>
      <c r="V538" s="560"/>
    </row>
    <row r="539" spans="11:22" ht="15.75" customHeight="1" x14ac:dyDescent="0.25">
      <c r="K539" s="560"/>
      <c r="L539" s="560"/>
      <c r="M539" s="560"/>
      <c r="N539" s="560"/>
      <c r="O539" s="560"/>
      <c r="P539" s="560"/>
      <c r="Q539" s="560"/>
      <c r="R539" s="560"/>
      <c r="S539" s="560"/>
      <c r="T539" s="560"/>
      <c r="U539" s="560"/>
      <c r="V539" s="560"/>
    </row>
    <row r="540" spans="11:22" ht="15.75" customHeight="1" x14ac:dyDescent="0.25">
      <c r="K540" s="560"/>
      <c r="L540" s="560"/>
      <c r="M540" s="560"/>
      <c r="N540" s="560"/>
      <c r="O540" s="560"/>
      <c r="P540" s="560"/>
      <c r="Q540" s="560"/>
      <c r="R540" s="560"/>
      <c r="S540" s="560"/>
      <c r="T540" s="560"/>
      <c r="U540" s="560"/>
      <c r="V540" s="560"/>
    </row>
    <row r="541" spans="11:22" ht="15.75" customHeight="1" x14ac:dyDescent="0.25">
      <c r="K541" s="560"/>
      <c r="L541" s="560"/>
      <c r="M541" s="560"/>
      <c r="N541" s="560"/>
      <c r="O541" s="560"/>
      <c r="P541" s="560"/>
      <c r="Q541" s="560"/>
      <c r="R541" s="560"/>
      <c r="S541" s="560"/>
      <c r="T541" s="560"/>
      <c r="U541" s="560"/>
      <c r="V541" s="560"/>
    </row>
    <row r="542" spans="11:22" ht="15.75" customHeight="1" x14ac:dyDescent="0.25">
      <c r="K542" s="560"/>
      <c r="L542" s="560"/>
      <c r="M542" s="560"/>
      <c r="N542" s="560"/>
      <c r="O542" s="560"/>
      <c r="P542" s="560"/>
      <c r="Q542" s="560"/>
      <c r="R542" s="560"/>
      <c r="S542" s="560"/>
      <c r="T542" s="560"/>
      <c r="U542" s="560"/>
      <c r="V542" s="560"/>
    </row>
    <row r="543" spans="11:22" ht="15.75" customHeight="1" x14ac:dyDescent="0.25">
      <c r="K543" s="560"/>
      <c r="L543" s="560"/>
      <c r="M543" s="560"/>
      <c r="N543" s="560"/>
      <c r="O543" s="560"/>
      <c r="P543" s="560"/>
      <c r="Q543" s="560"/>
      <c r="R543" s="560"/>
      <c r="S543" s="560"/>
      <c r="T543" s="560"/>
      <c r="U543" s="560"/>
      <c r="V543" s="560"/>
    </row>
    <row r="544" spans="11:22" ht="15.75" customHeight="1" x14ac:dyDescent="0.25">
      <c r="K544" s="560"/>
      <c r="L544" s="560"/>
      <c r="M544" s="560"/>
      <c r="N544" s="560"/>
      <c r="O544" s="560"/>
      <c r="P544" s="560"/>
      <c r="Q544" s="560"/>
      <c r="R544" s="560"/>
      <c r="S544" s="560"/>
      <c r="T544" s="560"/>
      <c r="U544" s="560"/>
      <c r="V544" s="560"/>
    </row>
    <row r="545" spans="11:22" ht="15.75" customHeight="1" x14ac:dyDescent="0.25">
      <c r="K545" s="560"/>
      <c r="L545" s="560"/>
      <c r="M545" s="560"/>
      <c r="N545" s="560"/>
      <c r="O545" s="560"/>
      <c r="P545" s="560"/>
      <c r="Q545" s="560"/>
      <c r="R545" s="560"/>
      <c r="S545" s="560"/>
      <c r="T545" s="560"/>
      <c r="U545" s="560"/>
      <c r="V545" s="560"/>
    </row>
    <row r="546" spans="11:22" ht="15.75" customHeight="1" x14ac:dyDescent="0.25">
      <c r="K546" s="560"/>
      <c r="L546" s="560"/>
      <c r="M546" s="560"/>
      <c r="N546" s="560"/>
      <c r="O546" s="560"/>
      <c r="P546" s="560"/>
      <c r="Q546" s="560"/>
      <c r="R546" s="560"/>
      <c r="S546" s="560"/>
      <c r="T546" s="560"/>
      <c r="U546" s="560"/>
      <c r="V546" s="560"/>
    </row>
    <row r="547" spans="11:22" ht="15.75" customHeight="1" x14ac:dyDescent="0.25">
      <c r="K547" s="560"/>
      <c r="L547" s="560"/>
      <c r="M547" s="560"/>
      <c r="N547" s="560"/>
      <c r="O547" s="560"/>
      <c r="P547" s="560"/>
      <c r="Q547" s="560"/>
      <c r="R547" s="560"/>
      <c r="S547" s="560"/>
      <c r="T547" s="560"/>
      <c r="U547" s="560"/>
      <c r="V547" s="560"/>
    </row>
    <row r="548" spans="11:22" ht="15.75" customHeight="1" x14ac:dyDescent="0.25">
      <c r="K548" s="560"/>
      <c r="L548" s="560"/>
      <c r="M548" s="560"/>
      <c r="N548" s="560"/>
      <c r="O548" s="560"/>
      <c r="P548" s="560"/>
      <c r="Q548" s="560"/>
      <c r="R548" s="560"/>
      <c r="S548" s="560"/>
      <c r="T548" s="560"/>
      <c r="U548" s="560"/>
      <c r="V548" s="560"/>
    </row>
    <row r="549" spans="11:22" ht="15.75" customHeight="1" x14ac:dyDescent="0.25">
      <c r="K549" s="560"/>
      <c r="L549" s="560"/>
      <c r="M549" s="560"/>
      <c r="N549" s="560"/>
      <c r="O549" s="560"/>
      <c r="P549" s="560"/>
      <c r="Q549" s="560"/>
      <c r="R549" s="560"/>
      <c r="S549" s="560"/>
      <c r="T549" s="560"/>
      <c r="U549" s="560"/>
      <c r="V549" s="560"/>
    </row>
    <row r="550" spans="11:22" ht="15.75" customHeight="1" x14ac:dyDescent="0.25">
      <c r="K550" s="560"/>
      <c r="L550" s="560"/>
      <c r="M550" s="560"/>
      <c r="N550" s="560"/>
      <c r="O550" s="560"/>
      <c r="P550" s="560"/>
      <c r="Q550" s="560"/>
      <c r="R550" s="560"/>
      <c r="S550" s="560"/>
      <c r="T550" s="560"/>
      <c r="U550" s="560"/>
      <c r="V550" s="560"/>
    </row>
    <row r="551" spans="11:22" ht="15.75" customHeight="1" x14ac:dyDescent="0.25">
      <c r="K551" s="560"/>
      <c r="L551" s="560"/>
      <c r="M551" s="560"/>
      <c r="N551" s="560"/>
      <c r="O551" s="560"/>
      <c r="P551" s="560"/>
      <c r="Q551" s="560"/>
      <c r="R551" s="560"/>
      <c r="S551" s="560"/>
      <c r="T551" s="560"/>
      <c r="U551" s="560"/>
      <c r="V551" s="560"/>
    </row>
    <row r="552" spans="11:22" ht="15.75" customHeight="1" x14ac:dyDescent="0.25">
      <c r="K552" s="560"/>
      <c r="L552" s="560"/>
      <c r="M552" s="560"/>
      <c r="N552" s="560"/>
      <c r="O552" s="560"/>
      <c r="P552" s="560"/>
      <c r="Q552" s="560"/>
      <c r="R552" s="560"/>
      <c r="S552" s="560"/>
      <c r="T552" s="560"/>
      <c r="U552" s="560"/>
      <c r="V552" s="560"/>
    </row>
    <row r="553" spans="11:22" ht="15.75" customHeight="1" x14ac:dyDescent="0.25">
      <c r="K553" s="560"/>
      <c r="L553" s="560"/>
      <c r="M553" s="560"/>
      <c r="N553" s="560"/>
      <c r="O553" s="560"/>
      <c r="P553" s="560"/>
      <c r="Q553" s="560"/>
      <c r="R553" s="560"/>
      <c r="S553" s="560"/>
      <c r="T553" s="560"/>
      <c r="U553" s="560"/>
      <c r="V553" s="560"/>
    </row>
    <row r="554" spans="11:22" ht="15.75" customHeight="1" x14ac:dyDescent="0.25">
      <c r="K554" s="560"/>
      <c r="L554" s="560"/>
      <c r="M554" s="560"/>
      <c r="N554" s="560"/>
      <c r="O554" s="560"/>
      <c r="P554" s="560"/>
      <c r="Q554" s="560"/>
      <c r="R554" s="560"/>
      <c r="S554" s="560"/>
      <c r="T554" s="560"/>
      <c r="U554" s="560"/>
      <c r="V554" s="560"/>
    </row>
    <row r="555" spans="11:22" ht="15.75" customHeight="1" x14ac:dyDescent="0.25">
      <c r="K555" s="560"/>
      <c r="L555" s="560"/>
      <c r="M555" s="560"/>
      <c r="N555" s="560"/>
      <c r="O555" s="560"/>
      <c r="P555" s="560"/>
      <c r="Q555" s="560"/>
      <c r="R555" s="560"/>
      <c r="S555" s="560"/>
      <c r="T555" s="560"/>
      <c r="U555" s="560"/>
      <c r="V555" s="560"/>
    </row>
    <row r="556" spans="11:22" ht="15.75" customHeight="1" x14ac:dyDescent="0.25">
      <c r="K556" s="560"/>
      <c r="L556" s="560"/>
      <c r="M556" s="560"/>
      <c r="N556" s="560"/>
      <c r="O556" s="560"/>
      <c r="P556" s="560"/>
      <c r="Q556" s="560"/>
      <c r="R556" s="560"/>
      <c r="S556" s="560"/>
      <c r="T556" s="560"/>
      <c r="U556" s="560"/>
      <c r="V556" s="560"/>
    </row>
    <row r="557" spans="11:22" ht="15.75" customHeight="1" x14ac:dyDescent="0.25">
      <c r="K557" s="560"/>
      <c r="L557" s="560"/>
      <c r="M557" s="560"/>
      <c r="N557" s="560"/>
      <c r="O557" s="560"/>
      <c r="P557" s="560"/>
      <c r="Q557" s="560"/>
      <c r="R557" s="560"/>
      <c r="S557" s="560"/>
      <c r="T557" s="560"/>
      <c r="U557" s="560"/>
      <c r="V557" s="560"/>
    </row>
    <row r="558" spans="11:22" ht="15.75" customHeight="1" x14ac:dyDescent="0.25">
      <c r="K558" s="560"/>
      <c r="L558" s="560"/>
      <c r="M558" s="560"/>
      <c r="N558" s="560"/>
      <c r="O558" s="560"/>
      <c r="P558" s="560"/>
      <c r="Q558" s="560"/>
      <c r="R558" s="560"/>
      <c r="S558" s="560"/>
      <c r="T558" s="560"/>
      <c r="U558" s="560"/>
      <c r="V558" s="560"/>
    </row>
    <row r="559" spans="11:22" ht="15.75" customHeight="1" x14ac:dyDescent="0.25">
      <c r="K559" s="560"/>
      <c r="L559" s="560"/>
      <c r="M559" s="560"/>
      <c r="N559" s="560"/>
      <c r="O559" s="560"/>
      <c r="P559" s="560"/>
      <c r="Q559" s="560"/>
      <c r="R559" s="560"/>
      <c r="S559" s="560"/>
      <c r="T559" s="560"/>
      <c r="U559" s="560"/>
      <c r="V559" s="560"/>
    </row>
    <row r="560" spans="11:22" ht="15.75" customHeight="1" x14ac:dyDescent="0.25">
      <c r="K560" s="560"/>
      <c r="L560" s="560"/>
      <c r="M560" s="560"/>
      <c r="N560" s="560"/>
      <c r="O560" s="560"/>
      <c r="P560" s="560"/>
      <c r="Q560" s="560"/>
      <c r="R560" s="560"/>
      <c r="S560" s="560"/>
      <c r="T560" s="560"/>
      <c r="U560" s="560"/>
      <c r="V560" s="560"/>
    </row>
    <row r="561" spans="11:22" ht="15.75" customHeight="1" x14ac:dyDescent="0.25">
      <c r="K561" s="560"/>
      <c r="L561" s="560"/>
      <c r="M561" s="560"/>
      <c r="N561" s="560"/>
      <c r="O561" s="560"/>
      <c r="P561" s="560"/>
      <c r="Q561" s="560"/>
      <c r="R561" s="560"/>
      <c r="S561" s="560"/>
      <c r="T561" s="560"/>
      <c r="U561" s="560"/>
      <c r="V561" s="560"/>
    </row>
    <row r="562" spans="11:22" ht="15.75" customHeight="1" x14ac:dyDescent="0.25">
      <c r="K562" s="560"/>
      <c r="L562" s="560"/>
      <c r="M562" s="560"/>
      <c r="N562" s="560"/>
      <c r="O562" s="560"/>
      <c r="P562" s="560"/>
      <c r="Q562" s="560"/>
      <c r="R562" s="560"/>
      <c r="S562" s="560"/>
      <c r="T562" s="560"/>
      <c r="U562" s="560"/>
      <c r="V562" s="560"/>
    </row>
    <row r="563" spans="11:22" ht="15.75" customHeight="1" x14ac:dyDescent="0.25">
      <c r="K563" s="560"/>
      <c r="L563" s="560"/>
      <c r="M563" s="560"/>
      <c r="N563" s="560"/>
      <c r="O563" s="560"/>
      <c r="P563" s="560"/>
      <c r="Q563" s="560"/>
      <c r="R563" s="560"/>
      <c r="S563" s="560"/>
      <c r="T563" s="560"/>
      <c r="U563" s="560"/>
      <c r="V563" s="560"/>
    </row>
    <row r="564" spans="11:22" ht="15.75" customHeight="1" x14ac:dyDescent="0.25">
      <c r="K564" s="560"/>
      <c r="L564" s="560"/>
      <c r="M564" s="560"/>
      <c r="N564" s="560"/>
      <c r="O564" s="560"/>
      <c r="P564" s="560"/>
      <c r="Q564" s="560"/>
      <c r="R564" s="560"/>
      <c r="S564" s="560"/>
      <c r="T564" s="560"/>
      <c r="U564" s="560"/>
      <c r="V564" s="560"/>
    </row>
    <row r="565" spans="11:22" ht="15.75" customHeight="1" x14ac:dyDescent="0.25">
      <c r="K565" s="560"/>
      <c r="L565" s="560"/>
      <c r="M565" s="560"/>
      <c r="N565" s="560"/>
      <c r="O565" s="560"/>
      <c r="P565" s="560"/>
      <c r="Q565" s="560"/>
      <c r="R565" s="560"/>
      <c r="S565" s="560"/>
      <c r="T565" s="560"/>
      <c r="U565" s="560"/>
      <c r="V565" s="560"/>
    </row>
    <row r="566" spans="11:22" ht="15.75" customHeight="1" x14ac:dyDescent="0.25">
      <c r="K566" s="560"/>
      <c r="L566" s="560"/>
      <c r="M566" s="560"/>
      <c r="N566" s="560"/>
      <c r="O566" s="560"/>
      <c r="P566" s="560"/>
      <c r="Q566" s="560"/>
      <c r="R566" s="560"/>
      <c r="S566" s="560"/>
      <c r="T566" s="560"/>
      <c r="U566" s="560"/>
      <c r="V566" s="560"/>
    </row>
    <row r="567" spans="11:22" ht="15.75" customHeight="1" x14ac:dyDescent="0.25">
      <c r="K567" s="560"/>
      <c r="L567" s="560"/>
      <c r="M567" s="560"/>
      <c r="N567" s="560"/>
      <c r="O567" s="560"/>
      <c r="P567" s="560"/>
      <c r="Q567" s="560"/>
      <c r="R567" s="560"/>
      <c r="S567" s="560"/>
      <c r="T567" s="560"/>
      <c r="U567" s="560"/>
      <c r="V567" s="560"/>
    </row>
    <row r="568" spans="11:22" ht="15.75" customHeight="1" x14ac:dyDescent="0.25">
      <c r="K568" s="560"/>
      <c r="L568" s="560"/>
      <c r="M568" s="560"/>
      <c r="N568" s="560"/>
      <c r="O568" s="560"/>
      <c r="P568" s="560"/>
      <c r="Q568" s="560"/>
      <c r="R568" s="560"/>
      <c r="S568" s="560"/>
      <c r="T568" s="560"/>
      <c r="U568" s="560"/>
      <c r="V568" s="560"/>
    </row>
    <row r="569" spans="11:22" ht="15.75" customHeight="1" x14ac:dyDescent="0.25">
      <c r="K569" s="560"/>
      <c r="L569" s="560"/>
      <c r="M569" s="560"/>
      <c r="N569" s="560"/>
      <c r="O569" s="560"/>
      <c r="P569" s="560"/>
      <c r="Q569" s="560"/>
      <c r="R569" s="560"/>
      <c r="S569" s="560"/>
      <c r="T569" s="560"/>
      <c r="U569" s="560"/>
      <c r="V569" s="560"/>
    </row>
    <row r="570" spans="11:22" ht="15.75" customHeight="1" x14ac:dyDescent="0.25">
      <c r="K570" s="560"/>
      <c r="L570" s="560"/>
      <c r="M570" s="560"/>
      <c r="N570" s="560"/>
      <c r="O570" s="560"/>
      <c r="P570" s="560"/>
      <c r="Q570" s="560"/>
      <c r="R570" s="560"/>
      <c r="S570" s="560"/>
      <c r="T570" s="560"/>
      <c r="U570" s="560"/>
      <c r="V570" s="560"/>
    </row>
    <row r="571" spans="11:22" ht="15.75" customHeight="1" x14ac:dyDescent="0.25">
      <c r="K571" s="560"/>
      <c r="L571" s="560"/>
      <c r="M571" s="560"/>
      <c r="N571" s="560"/>
      <c r="O571" s="560"/>
      <c r="P571" s="560"/>
      <c r="Q571" s="560"/>
      <c r="R571" s="560"/>
      <c r="S571" s="560"/>
      <c r="T571" s="560"/>
      <c r="U571" s="560"/>
      <c r="V571" s="560"/>
    </row>
    <row r="572" spans="11:22" ht="15.75" customHeight="1" x14ac:dyDescent="0.25">
      <c r="K572" s="560"/>
      <c r="L572" s="560"/>
      <c r="M572" s="560"/>
      <c r="N572" s="560"/>
      <c r="O572" s="560"/>
      <c r="P572" s="560"/>
      <c r="Q572" s="560"/>
      <c r="R572" s="560"/>
      <c r="S572" s="560"/>
      <c r="T572" s="560"/>
      <c r="U572" s="560"/>
      <c r="V572" s="560"/>
    </row>
    <row r="573" spans="11:22" ht="15.75" customHeight="1" x14ac:dyDescent="0.25">
      <c r="K573" s="560"/>
      <c r="L573" s="560"/>
      <c r="M573" s="560"/>
      <c r="N573" s="560"/>
      <c r="O573" s="560"/>
      <c r="P573" s="560"/>
      <c r="Q573" s="560"/>
      <c r="R573" s="560"/>
      <c r="S573" s="560"/>
      <c r="T573" s="560"/>
      <c r="U573" s="560"/>
      <c r="V573" s="560"/>
    </row>
    <row r="574" spans="11:22" ht="15.75" customHeight="1" x14ac:dyDescent="0.25">
      <c r="K574" s="560"/>
      <c r="L574" s="560"/>
      <c r="M574" s="560"/>
      <c r="N574" s="560"/>
      <c r="O574" s="560"/>
      <c r="P574" s="560"/>
      <c r="Q574" s="560"/>
      <c r="R574" s="560"/>
      <c r="S574" s="560"/>
      <c r="T574" s="560"/>
      <c r="U574" s="560"/>
      <c r="V574" s="560"/>
    </row>
    <row r="575" spans="11:22" ht="15.75" customHeight="1" x14ac:dyDescent="0.25">
      <c r="K575" s="560"/>
      <c r="L575" s="560"/>
      <c r="M575" s="560"/>
      <c r="N575" s="560"/>
      <c r="O575" s="560"/>
      <c r="P575" s="560"/>
      <c r="Q575" s="560"/>
      <c r="R575" s="560"/>
      <c r="S575" s="560"/>
      <c r="T575" s="560"/>
      <c r="U575" s="560"/>
      <c r="V575" s="560"/>
    </row>
    <row r="576" spans="11:22" ht="15.75" customHeight="1" x14ac:dyDescent="0.25">
      <c r="K576" s="560"/>
      <c r="L576" s="560"/>
      <c r="M576" s="560"/>
      <c r="N576" s="560"/>
      <c r="O576" s="560"/>
      <c r="P576" s="560"/>
      <c r="Q576" s="560"/>
      <c r="R576" s="560"/>
      <c r="S576" s="560"/>
      <c r="T576" s="560"/>
      <c r="U576" s="560"/>
      <c r="V576" s="560"/>
    </row>
    <row r="577" spans="11:22" ht="15.75" customHeight="1" x14ac:dyDescent="0.25">
      <c r="K577" s="560"/>
      <c r="L577" s="560"/>
      <c r="M577" s="560"/>
      <c r="N577" s="560"/>
      <c r="O577" s="560"/>
      <c r="P577" s="560"/>
      <c r="Q577" s="560"/>
      <c r="R577" s="560"/>
      <c r="S577" s="560"/>
      <c r="T577" s="560"/>
      <c r="U577" s="560"/>
      <c r="V577" s="560"/>
    </row>
    <row r="578" spans="11:22" ht="15.75" customHeight="1" x14ac:dyDescent="0.25">
      <c r="K578" s="560"/>
      <c r="L578" s="560"/>
      <c r="M578" s="560"/>
      <c r="N578" s="560"/>
      <c r="O578" s="560"/>
      <c r="P578" s="560"/>
      <c r="Q578" s="560"/>
      <c r="R578" s="560"/>
      <c r="S578" s="560"/>
      <c r="T578" s="560"/>
      <c r="U578" s="560"/>
      <c r="V578" s="560"/>
    </row>
    <row r="579" spans="11:22" ht="15.75" customHeight="1" x14ac:dyDescent="0.25">
      <c r="K579" s="560"/>
      <c r="L579" s="560"/>
      <c r="M579" s="560"/>
      <c r="N579" s="560"/>
      <c r="O579" s="560"/>
      <c r="P579" s="560"/>
      <c r="Q579" s="560"/>
      <c r="R579" s="560"/>
      <c r="S579" s="560"/>
      <c r="T579" s="560"/>
      <c r="U579" s="560"/>
      <c r="V579" s="560"/>
    </row>
    <row r="580" spans="11:22" ht="15.75" customHeight="1" x14ac:dyDescent="0.25">
      <c r="K580" s="560"/>
      <c r="L580" s="560"/>
      <c r="M580" s="560"/>
      <c r="N580" s="560"/>
      <c r="O580" s="560"/>
      <c r="P580" s="560"/>
      <c r="Q580" s="560"/>
      <c r="R580" s="560"/>
      <c r="S580" s="560"/>
      <c r="T580" s="560"/>
      <c r="U580" s="560"/>
      <c r="V580" s="560"/>
    </row>
    <row r="581" spans="11:22" ht="15.75" customHeight="1" x14ac:dyDescent="0.25">
      <c r="K581" s="560"/>
      <c r="L581" s="560"/>
      <c r="M581" s="560"/>
      <c r="N581" s="560"/>
      <c r="O581" s="560"/>
      <c r="P581" s="560"/>
      <c r="Q581" s="560"/>
      <c r="R581" s="560"/>
      <c r="S581" s="560"/>
      <c r="T581" s="560"/>
      <c r="U581" s="560"/>
      <c r="V581" s="560"/>
    </row>
    <row r="582" spans="11:22" ht="15.75" customHeight="1" x14ac:dyDescent="0.25">
      <c r="K582" s="560"/>
      <c r="L582" s="560"/>
      <c r="M582" s="560"/>
      <c r="N582" s="560"/>
      <c r="O582" s="560"/>
      <c r="P582" s="560"/>
      <c r="Q582" s="560"/>
      <c r="R582" s="560"/>
      <c r="S582" s="560"/>
      <c r="T582" s="560"/>
      <c r="U582" s="560"/>
      <c r="V582" s="560"/>
    </row>
    <row r="583" spans="11:22" ht="15.75" customHeight="1" x14ac:dyDescent="0.25">
      <c r="K583" s="560"/>
      <c r="L583" s="560"/>
      <c r="M583" s="560"/>
      <c r="N583" s="560"/>
      <c r="O583" s="560"/>
      <c r="P583" s="560"/>
      <c r="Q583" s="560"/>
      <c r="R583" s="560"/>
      <c r="S583" s="560"/>
      <c r="T583" s="560"/>
      <c r="U583" s="560"/>
      <c r="V583" s="560"/>
    </row>
    <row r="584" spans="11:22" ht="15.75" customHeight="1" x14ac:dyDescent="0.25">
      <c r="K584" s="560"/>
      <c r="L584" s="560"/>
      <c r="M584" s="560"/>
      <c r="N584" s="560"/>
      <c r="O584" s="560"/>
      <c r="P584" s="560"/>
      <c r="Q584" s="560"/>
      <c r="R584" s="560"/>
      <c r="S584" s="560"/>
      <c r="T584" s="560"/>
      <c r="U584" s="560"/>
      <c r="V584" s="560"/>
    </row>
    <row r="585" spans="11:22" ht="15.75" customHeight="1" x14ac:dyDescent="0.25">
      <c r="K585" s="560"/>
      <c r="L585" s="560"/>
      <c r="M585" s="560"/>
      <c r="N585" s="560"/>
      <c r="O585" s="560"/>
      <c r="P585" s="560"/>
      <c r="Q585" s="560"/>
      <c r="R585" s="560"/>
      <c r="S585" s="560"/>
      <c r="T585" s="560"/>
      <c r="U585" s="560"/>
      <c r="V585" s="560"/>
    </row>
    <row r="586" spans="11:22" ht="15.75" customHeight="1" x14ac:dyDescent="0.25">
      <c r="K586" s="560"/>
      <c r="L586" s="560"/>
      <c r="M586" s="560"/>
      <c r="N586" s="560"/>
      <c r="O586" s="560"/>
      <c r="P586" s="560"/>
      <c r="Q586" s="560"/>
      <c r="R586" s="560"/>
      <c r="S586" s="560"/>
      <c r="T586" s="560"/>
      <c r="U586" s="560"/>
      <c r="V586" s="560"/>
    </row>
    <row r="587" spans="11:22" ht="15.75" customHeight="1" x14ac:dyDescent="0.25">
      <c r="K587" s="560"/>
      <c r="L587" s="560"/>
      <c r="M587" s="560"/>
      <c r="N587" s="560"/>
      <c r="O587" s="560"/>
      <c r="P587" s="560"/>
      <c r="Q587" s="560"/>
      <c r="R587" s="560"/>
      <c r="S587" s="560"/>
      <c r="T587" s="560"/>
      <c r="U587" s="560"/>
      <c r="V587" s="560"/>
    </row>
    <row r="588" spans="11:22" ht="15.75" customHeight="1" x14ac:dyDescent="0.25">
      <c r="K588" s="560"/>
      <c r="L588" s="560"/>
      <c r="M588" s="560"/>
      <c r="N588" s="560"/>
      <c r="O588" s="560"/>
      <c r="P588" s="560"/>
      <c r="Q588" s="560"/>
      <c r="R588" s="560"/>
      <c r="S588" s="560"/>
      <c r="T588" s="560"/>
      <c r="U588" s="560"/>
      <c r="V588" s="560"/>
    </row>
    <row r="589" spans="11:22" ht="15.75" customHeight="1" x14ac:dyDescent="0.25">
      <c r="K589" s="560"/>
      <c r="L589" s="560"/>
      <c r="M589" s="560"/>
      <c r="N589" s="560"/>
      <c r="O589" s="560"/>
      <c r="P589" s="560"/>
      <c r="Q589" s="560"/>
      <c r="R589" s="560"/>
      <c r="S589" s="560"/>
      <c r="T589" s="560"/>
      <c r="U589" s="560"/>
      <c r="V589" s="560"/>
    </row>
    <row r="590" spans="11:22" ht="15.75" customHeight="1" x14ac:dyDescent="0.25">
      <c r="K590" s="560"/>
      <c r="L590" s="560"/>
      <c r="M590" s="560"/>
      <c r="N590" s="560"/>
      <c r="O590" s="560"/>
      <c r="P590" s="560"/>
      <c r="Q590" s="560"/>
      <c r="R590" s="560"/>
      <c r="S590" s="560"/>
      <c r="T590" s="560"/>
      <c r="U590" s="560"/>
      <c r="V590" s="560"/>
    </row>
    <row r="591" spans="11:22" ht="15.75" customHeight="1" x14ac:dyDescent="0.25">
      <c r="K591" s="560"/>
      <c r="L591" s="560"/>
      <c r="M591" s="560"/>
      <c r="N591" s="560"/>
      <c r="O591" s="560"/>
      <c r="P591" s="560"/>
      <c r="Q591" s="560"/>
      <c r="R591" s="560"/>
      <c r="S591" s="560"/>
      <c r="T591" s="560"/>
      <c r="U591" s="560"/>
      <c r="V591" s="560"/>
    </row>
    <row r="592" spans="11:22" ht="15.75" customHeight="1" x14ac:dyDescent="0.25">
      <c r="K592" s="560"/>
      <c r="L592" s="560"/>
      <c r="M592" s="560"/>
      <c r="N592" s="560"/>
      <c r="O592" s="560"/>
      <c r="P592" s="560"/>
      <c r="Q592" s="560"/>
      <c r="R592" s="560"/>
      <c r="S592" s="560"/>
      <c r="T592" s="560"/>
      <c r="U592" s="560"/>
      <c r="V592" s="560"/>
    </row>
    <row r="593" spans="11:22" ht="15.75" customHeight="1" x14ac:dyDescent="0.25">
      <c r="K593" s="560"/>
      <c r="L593" s="560"/>
      <c r="M593" s="560"/>
      <c r="N593" s="560"/>
      <c r="O593" s="560"/>
      <c r="P593" s="560"/>
      <c r="Q593" s="560"/>
      <c r="R593" s="560"/>
      <c r="S593" s="560"/>
      <c r="T593" s="560"/>
      <c r="U593" s="560"/>
      <c r="V593" s="560"/>
    </row>
    <row r="594" spans="11:22" ht="15.75" customHeight="1" x14ac:dyDescent="0.25">
      <c r="K594" s="560"/>
      <c r="L594" s="560"/>
      <c r="M594" s="560"/>
      <c r="N594" s="560"/>
      <c r="O594" s="560"/>
      <c r="P594" s="560"/>
      <c r="Q594" s="560"/>
      <c r="R594" s="560"/>
      <c r="S594" s="560"/>
      <c r="T594" s="560"/>
      <c r="U594" s="560"/>
      <c r="V594" s="560"/>
    </row>
    <row r="595" spans="11:22" ht="15.75" customHeight="1" x14ac:dyDescent="0.25">
      <c r="K595" s="560"/>
      <c r="L595" s="560"/>
      <c r="M595" s="560"/>
      <c r="N595" s="560"/>
      <c r="O595" s="560"/>
      <c r="P595" s="560"/>
      <c r="Q595" s="560"/>
      <c r="R595" s="560"/>
      <c r="S595" s="560"/>
      <c r="T595" s="560"/>
      <c r="U595" s="560"/>
      <c r="V595" s="560"/>
    </row>
    <row r="596" spans="11:22" ht="15.75" customHeight="1" x14ac:dyDescent="0.25">
      <c r="K596" s="560"/>
      <c r="L596" s="560"/>
      <c r="M596" s="560"/>
      <c r="N596" s="560"/>
      <c r="O596" s="560"/>
      <c r="P596" s="560"/>
      <c r="Q596" s="560"/>
      <c r="R596" s="560"/>
      <c r="S596" s="560"/>
      <c r="T596" s="560"/>
      <c r="U596" s="560"/>
      <c r="V596" s="560"/>
    </row>
    <row r="597" spans="11:22" ht="15.75" customHeight="1" x14ac:dyDescent="0.25">
      <c r="K597" s="560"/>
      <c r="L597" s="560"/>
      <c r="M597" s="560"/>
      <c r="N597" s="560"/>
      <c r="O597" s="560"/>
      <c r="P597" s="560"/>
      <c r="Q597" s="560"/>
      <c r="R597" s="560"/>
      <c r="S597" s="560"/>
      <c r="T597" s="560"/>
      <c r="U597" s="560"/>
      <c r="V597" s="560"/>
    </row>
    <row r="598" spans="11:22" ht="15.75" customHeight="1" x14ac:dyDescent="0.25">
      <c r="K598" s="560"/>
      <c r="L598" s="560"/>
      <c r="M598" s="560"/>
      <c r="N598" s="560"/>
      <c r="O598" s="560"/>
      <c r="P598" s="560"/>
      <c r="Q598" s="560"/>
      <c r="R598" s="560"/>
      <c r="S598" s="560"/>
      <c r="T598" s="560"/>
      <c r="U598" s="560"/>
      <c r="V598" s="560"/>
    </row>
    <row r="599" spans="11:22" ht="15.75" customHeight="1" x14ac:dyDescent="0.25">
      <c r="K599" s="560"/>
      <c r="L599" s="560"/>
      <c r="M599" s="560"/>
      <c r="N599" s="560"/>
      <c r="O599" s="560"/>
      <c r="P599" s="560"/>
      <c r="Q599" s="560"/>
      <c r="R599" s="560"/>
      <c r="S599" s="560"/>
      <c r="T599" s="560"/>
      <c r="U599" s="560"/>
      <c r="V599" s="560"/>
    </row>
    <row r="600" spans="11:22" ht="15.75" customHeight="1" x14ac:dyDescent="0.25">
      <c r="K600" s="560"/>
      <c r="L600" s="560"/>
      <c r="M600" s="560"/>
      <c r="N600" s="560"/>
      <c r="O600" s="560"/>
      <c r="P600" s="560"/>
      <c r="Q600" s="560"/>
      <c r="R600" s="560"/>
      <c r="S600" s="560"/>
      <c r="T600" s="560"/>
      <c r="U600" s="560"/>
      <c r="V600" s="560"/>
    </row>
    <row r="601" spans="11:22" ht="15.75" customHeight="1" x14ac:dyDescent="0.25">
      <c r="K601" s="560"/>
      <c r="L601" s="560"/>
      <c r="M601" s="560"/>
      <c r="N601" s="560"/>
      <c r="O601" s="560"/>
      <c r="P601" s="560"/>
      <c r="Q601" s="560"/>
      <c r="R601" s="560"/>
      <c r="S601" s="560"/>
      <c r="T601" s="560"/>
      <c r="U601" s="560"/>
      <c r="V601" s="560"/>
    </row>
    <row r="602" spans="11:22" ht="15.75" customHeight="1" x14ac:dyDescent="0.25">
      <c r="K602" s="560"/>
      <c r="L602" s="560"/>
      <c r="M602" s="560"/>
      <c r="N602" s="560"/>
      <c r="O602" s="560"/>
      <c r="P602" s="560"/>
      <c r="Q602" s="560"/>
      <c r="R602" s="560"/>
      <c r="S602" s="560"/>
      <c r="T602" s="560"/>
      <c r="U602" s="560"/>
      <c r="V602" s="560"/>
    </row>
    <row r="603" spans="11:22" ht="15.75" customHeight="1" x14ac:dyDescent="0.25">
      <c r="K603" s="560"/>
      <c r="L603" s="560"/>
      <c r="M603" s="560"/>
      <c r="N603" s="560"/>
      <c r="O603" s="560"/>
      <c r="P603" s="560"/>
      <c r="Q603" s="560"/>
      <c r="R603" s="560"/>
      <c r="S603" s="560"/>
      <c r="T603" s="560"/>
      <c r="U603" s="560"/>
      <c r="V603" s="560"/>
    </row>
    <row r="604" spans="11:22" ht="15.75" customHeight="1" x14ac:dyDescent="0.25">
      <c r="K604" s="560"/>
      <c r="L604" s="560"/>
      <c r="M604" s="560"/>
      <c r="N604" s="560"/>
      <c r="O604" s="560"/>
      <c r="P604" s="560"/>
      <c r="Q604" s="560"/>
      <c r="R604" s="560"/>
      <c r="S604" s="560"/>
      <c r="T604" s="560"/>
      <c r="U604" s="560"/>
      <c r="V604" s="560"/>
    </row>
    <row r="605" spans="11:22" ht="15.75" customHeight="1" x14ac:dyDescent="0.25">
      <c r="K605" s="560"/>
      <c r="L605" s="560"/>
      <c r="M605" s="560"/>
      <c r="N605" s="560"/>
      <c r="O605" s="560"/>
      <c r="P605" s="560"/>
      <c r="Q605" s="560"/>
      <c r="R605" s="560"/>
      <c r="S605" s="560"/>
      <c r="T605" s="560"/>
      <c r="U605" s="560"/>
      <c r="V605" s="560"/>
    </row>
    <row r="606" spans="11:22" ht="15.75" customHeight="1" x14ac:dyDescent="0.25">
      <c r="K606" s="560"/>
      <c r="L606" s="560"/>
      <c r="M606" s="560"/>
      <c r="N606" s="560"/>
      <c r="O606" s="560"/>
      <c r="P606" s="560"/>
      <c r="Q606" s="560"/>
      <c r="R606" s="560"/>
      <c r="S606" s="560"/>
      <c r="T606" s="560"/>
      <c r="U606" s="560"/>
      <c r="V606" s="560"/>
    </row>
    <row r="607" spans="11:22" ht="15.75" customHeight="1" x14ac:dyDescent="0.25">
      <c r="K607" s="560"/>
      <c r="L607" s="560"/>
      <c r="M607" s="560"/>
      <c r="N607" s="560"/>
      <c r="O607" s="560"/>
      <c r="P607" s="560"/>
      <c r="Q607" s="560"/>
      <c r="R607" s="560"/>
      <c r="S607" s="560"/>
      <c r="T607" s="560"/>
      <c r="U607" s="560"/>
      <c r="V607" s="560"/>
    </row>
    <row r="608" spans="11:22" ht="15.75" customHeight="1" x14ac:dyDescent="0.25">
      <c r="K608" s="560"/>
      <c r="L608" s="560"/>
      <c r="M608" s="560"/>
      <c r="N608" s="560"/>
      <c r="O608" s="560"/>
      <c r="P608" s="560"/>
      <c r="Q608" s="560"/>
      <c r="R608" s="560"/>
      <c r="S608" s="560"/>
      <c r="T608" s="560"/>
      <c r="U608" s="560"/>
      <c r="V608" s="560"/>
    </row>
    <row r="609" spans="11:22" ht="15.75" customHeight="1" x14ac:dyDescent="0.25">
      <c r="K609" s="560"/>
      <c r="L609" s="560"/>
      <c r="M609" s="560"/>
      <c r="N609" s="560"/>
      <c r="O609" s="560"/>
      <c r="P609" s="560"/>
      <c r="Q609" s="560"/>
      <c r="R609" s="560"/>
      <c r="S609" s="560"/>
      <c r="T609" s="560"/>
      <c r="U609" s="560"/>
      <c r="V609" s="560"/>
    </row>
    <row r="610" spans="11:22" ht="15.75" customHeight="1" x14ac:dyDescent="0.25">
      <c r="K610" s="560"/>
      <c r="L610" s="560"/>
      <c r="M610" s="560"/>
      <c r="N610" s="560"/>
      <c r="O610" s="560"/>
      <c r="P610" s="560"/>
      <c r="Q610" s="560"/>
      <c r="R610" s="560"/>
      <c r="S610" s="560"/>
      <c r="T610" s="560"/>
      <c r="U610" s="560"/>
      <c r="V610" s="560"/>
    </row>
    <row r="611" spans="11:22" ht="15.75" customHeight="1" x14ac:dyDescent="0.25">
      <c r="K611" s="560"/>
      <c r="L611" s="560"/>
      <c r="M611" s="560"/>
      <c r="N611" s="560"/>
      <c r="O611" s="560"/>
      <c r="P611" s="560"/>
      <c r="Q611" s="560"/>
      <c r="R611" s="560"/>
      <c r="S611" s="560"/>
      <c r="T611" s="560"/>
      <c r="U611" s="560"/>
      <c r="V611" s="560"/>
    </row>
    <row r="612" spans="11:22" ht="15.75" customHeight="1" x14ac:dyDescent="0.25">
      <c r="K612" s="560"/>
      <c r="L612" s="560"/>
      <c r="M612" s="560"/>
      <c r="N612" s="560"/>
      <c r="O612" s="560"/>
      <c r="P612" s="560"/>
      <c r="Q612" s="560"/>
      <c r="R612" s="560"/>
      <c r="S612" s="560"/>
      <c r="T612" s="560"/>
      <c r="U612" s="560"/>
      <c r="V612" s="560"/>
    </row>
    <row r="613" spans="11:22" ht="15.75" customHeight="1" x14ac:dyDescent="0.25">
      <c r="K613" s="560"/>
      <c r="L613" s="560"/>
      <c r="M613" s="560"/>
      <c r="N613" s="560"/>
      <c r="O613" s="560"/>
      <c r="P613" s="560"/>
      <c r="Q613" s="560"/>
      <c r="R613" s="560"/>
      <c r="S613" s="560"/>
      <c r="T613" s="560"/>
      <c r="U613" s="560"/>
      <c r="V613" s="560"/>
    </row>
    <row r="614" spans="11:22" ht="15.75" customHeight="1" x14ac:dyDescent="0.25">
      <c r="K614" s="560"/>
      <c r="L614" s="560"/>
      <c r="M614" s="560"/>
      <c r="N614" s="560"/>
      <c r="O614" s="560"/>
      <c r="P614" s="560"/>
      <c r="Q614" s="560"/>
      <c r="R614" s="560"/>
      <c r="S614" s="560"/>
      <c r="T614" s="560"/>
      <c r="U614" s="560"/>
      <c r="V614" s="560"/>
    </row>
    <row r="615" spans="11:22" ht="15.75" customHeight="1" x14ac:dyDescent="0.25">
      <c r="K615" s="560"/>
      <c r="L615" s="560"/>
      <c r="M615" s="560"/>
      <c r="N615" s="560"/>
      <c r="O615" s="560"/>
      <c r="P615" s="560"/>
      <c r="Q615" s="560"/>
      <c r="R615" s="560"/>
      <c r="S615" s="560"/>
      <c r="T615" s="560"/>
      <c r="U615" s="560"/>
      <c r="V615" s="560"/>
    </row>
    <row r="616" spans="11:22" ht="15.75" customHeight="1" x14ac:dyDescent="0.25">
      <c r="K616" s="560"/>
      <c r="L616" s="560"/>
      <c r="M616" s="560"/>
      <c r="N616" s="560"/>
      <c r="O616" s="560"/>
      <c r="P616" s="560"/>
      <c r="Q616" s="560"/>
      <c r="R616" s="560"/>
      <c r="S616" s="560"/>
      <c r="T616" s="560"/>
      <c r="U616" s="560"/>
      <c r="V616" s="560"/>
    </row>
    <row r="617" spans="11:22" ht="15.75" customHeight="1" x14ac:dyDescent="0.25">
      <c r="K617" s="560"/>
      <c r="L617" s="560"/>
      <c r="M617" s="560"/>
      <c r="N617" s="560"/>
      <c r="O617" s="560"/>
      <c r="P617" s="560"/>
      <c r="Q617" s="560"/>
      <c r="R617" s="560"/>
      <c r="S617" s="560"/>
      <c r="T617" s="560"/>
      <c r="U617" s="560"/>
      <c r="V617" s="560"/>
    </row>
    <row r="618" spans="11:22" ht="15.75" customHeight="1" x14ac:dyDescent="0.25">
      <c r="K618" s="560"/>
      <c r="L618" s="560"/>
      <c r="M618" s="560"/>
      <c r="N618" s="560"/>
      <c r="O618" s="560"/>
      <c r="P618" s="560"/>
      <c r="Q618" s="560"/>
      <c r="R618" s="560"/>
      <c r="S618" s="560"/>
      <c r="T618" s="560"/>
      <c r="U618" s="560"/>
      <c r="V618" s="560"/>
    </row>
    <row r="619" spans="11:22" ht="15.75" customHeight="1" x14ac:dyDescent="0.25">
      <c r="K619" s="560"/>
      <c r="L619" s="560"/>
      <c r="M619" s="560"/>
      <c r="N619" s="560"/>
      <c r="O619" s="560"/>
      <c r="P619" s="560"/>
      <c r="Q619" s="560"/>
      <c r="R619" s="560"/>
      <c r="S619" s="560"/>
      <c r="T619" s="560"/>
      <c r="U619" s="560"/>
      <c r="V619" s="560"/>
    </row>
    <row r="620" spans="11:22" ht="15.75" customHeight="1" x14ac:dyDescent="0.25">
      <c r="K620" s="560"/>
      <c r="L620" s="560"/>
      <c r="M620" s="560"/>
      <c r="N620" s="560"/>
      <c r="O620" s="560"/>
      <c r="P620" s="560"/>
      <c r="Q620" s="560"/>
      <c r="R620" s="560"/>
      <c r="S620" s="560"/>
      <c r="T620" s="560"/>
      <c r="U620" s="560"/>
      <c r="V620" s="560"/>
    </row>
    <row r="621" spans="11:22" ht="15.75" customHeight="1" x14ac:dyDescent="0.25">
      <c r="K621" s="560"/>
      <c r="L621" s="560"/>
      <c r="M621" s="560"/>
      <c r="N621" s="560"/>
      <c r="O621" s="560"/>
      <c r="P621" s="560"/>
      <c r="Q621" s="560"/>
      <c r="R621" s="560"/>
      <c r="S621" s="560"/>
      <c r="T621" s="560"/>
      <c r="U621" s="560"/>
      <c r="V621" s="560"/>
    </row>
    <row r="622" spans="11:22" ht="15.75" customHeight="1" x14ac:dyDescent="0.25">
      <c r="K622" s="560"/>
      <c r="L622" s="560"/>
      <c r="M622" s="560"/>
      <c r="N622" s="560"/>
      <c r="O622" s="560"/>
      <c r="P622" s="560"/>
      <c r="Q622" s="560"/>
      <c r="R622" s="560"/>
      <c r="S622" s="560"/>
      <c r="T622" s="560"/>
      <c r="U622" s="560"/>
      <c r="V622" s="560"/>
    </row>
    <row r="623" spans="11:22" ht="15.75" customHeight="1" x14ac:dyDescent="0.25">
      <c r="K623" s="560"/>
      <c r="L623" s="560"/>
      <c r="M623" s="560"/>
      <c r="N623" s="560"/>
      <c r="O623" s="560"/>
      <c r="P623" s="560"/>
      <c r="Q623" s="560"/>
      <c r="R623" s="560"/>
      <c r="S623" s="560"/>
      <c r="T623" s="560"/>
      <c r="U623" s="560"/>
      <c r="V623" s="560"/>
    </row>
    <row r="624" spans="11:22" ht="15.75" customHeight="1" x14ac:dyDescent="0.25">
      <c r="K624" s="560"/>
      <c r="L624" s="560"/>
      <c r="M624" s="560"/>
      <c r="N624" s="560"/>
      <c r="O624" s="560"/>
      <c r="P624" s="560"/>
      <c r="Q624" s="560"/>
      <c r="R624" s="560"/>
      <c r="S624" s="560"/>
      <c r="T624" s="560"/>
      <c r="U624" s="560"/>
      <c r="V624" s="560"/>
    </row>
    <row r="625" spans="11:22" ht="15.75" customHeight="1" x14ac:dyDescent="0.25">
      <c r="K625" s="560"/>
      <c r="L625" s="560"/>
      <c r="M625" s="560"/>
      <c r="N625" s="560"/>
      <c r="O625" s="560"/>
      <c r="P625" s="560"/>
      <c r="Q625" s="560"/>
      <c r="R625" s="560"/>
      <c r="S625" s="560"/>
      <c r="T625" s="560"/>
      <c r="U625" s="560"/>
      <c r="V625" s="560"/>
    </row>
    <row r="626" spans="11:22" ht="15.75" customHeight="1" x14ac:dyDescent="0.25">
      <c r="K626" s="560"/>
      <c r="L626" s="560"/>
      <c r="M626" s="560"/>
      <c r="N626" s="560"/>
      <c r="O626" s="560"/>
      <c r="P626" s="560"/>
      <c r="Q626" s="560"/>
      <c r="R626" s="560"/>
      <c r="S626" s="560"/>
      <c r="T626" s="560"/>
      <c r="U626" s="560"/>
      <c r="V626" s="560"/>
    </row>
    <row r="627" spans="11:22" ht="15.75" customHeight="1" x14ac:dyDescent="0.25">
      <c r="K627" s="560"/>
      <c r="L627" s="560"/>
      <c r="M627" s="560"/>
      <c r="N627" s="560"/>
      <c r="O627" s="560"/>
      <c r="P627" s="560"/>
      <c r="Q627" s="560"/>
      <c r="R627" s="560"/>
      <c r="S627" s="560"/>
      <c r="T627" s="560"/>
      <c r="U627" s="560"/>
      <c r="V627" s="560"/>
    </row>
    <row r="628" spans="11:22" ht="15.75" customHeight="1" x14ac:dyDescent="0.25">
      <c r="K628" s="560"/>
      <c r="L628" s="560"/>
      <c r="M628" s="560"/>
      <c r="N628" s="560"/>
      <c r="O628" s="560"/>
      <c r="P628" s="560"/>
      <c r="Q628" s="560"/>
      <c r="R628" s="560"/>
      <c r="S628" s="560"/>
      <c r="T628" s="560"/>
      <c r="U628" s="560"/>
      <c r="V628" s="560"/>
    </row>
    <row r="629" spans="11:22" ht="15.75" customHeight="1" x14ac:dyDescent="0.25">
      <c r="K629" s="560"/>
      <c r="L629" s="560"/>
      <c r="M629" s="560"/>
      <c r="N629" s="560"/>
      <c r="O629" s="560"/>
      <c r="P629" s="560"/>
      <c r="Q629" s="560"/>
      <c r="R629" s="560"/>
      <c r="S629" s="560"/>
      <c r="T629" s="560"/>
      <c r="U629" s="560"/>
      <c r="V629" s="560"/>
    </row>
    <row r="630" spans="11:22" ht="15.75" customHeight="1" x14ac:dyDescent="0.25">
      <c r="K630" s="560"/>
      <c r="L630" s="560"/>
      <c r="M630" s="560"/>
      <c r="N630" s="560"/>
      <c r="O630" s="560"/>
      <c r="P630" s="560"/>
      <c r="Q630" s="560"/>
      <c r="R630" s="560"/>
      <c r="S630" s="560"/>
      <c r="T630" s="560"/>
      <c r="U630" s="560"/>
      <c r="V630" s="560"/>
    </row>
    <row r="631" spans="11:22" ht="15.75" customHeight="1" x14ac:dyDescent="0.25">
      <c r="K631" s="560"/>
      <c r="L631" s="560"/>
      <c r="M631" s="560"/>
      <c r="N631" s="560"/>
      <c r="O631" s="560"/>
      <c r="P631" s="560"/>
      <c r="Q631" s="560"/>
      <c r="R631" s="560"/>
      <c r="S631" s="560"/>
      <c r="T631" s="560"/>
      <c r="U631" s="560"/>
      <c r="V631" s="560"/>
    </row>
    <row r="632" spans="11:22" ht="15.75" customHeight="1" x14ac:dyDescent="0.25">
      <c r="K632" s="560"/>
      <c r="L632" s="560"/>
      <c r="M632" s="560"/>
      <c r="N632" s="560"/>
      <c r="O632" s="560"/>
      <c r="P632" s="560"/>
      <c r="Q632" s="560"/>
      <c r="R632" s="560"/>
      <c r="S632" s="560"/>
      <c r="T632" s="560"/>
      <c r="U632" s="560"/>
      <c r="V632" s="560"/>
    </row>
    <row r="633" spans="11:22" ht="15.75" customHeight="1" x14ac:dyDescent="0.25">
      <c r="K633" s="560"/>
      <c r="L633" s="560"/>
      <c r="M633" s="560"/>
      <c r="N633" s="560"/>
      <c r="O633" s="560"/>
      <c r="P633" s="560"/>
      <c r="Q633" s="560"/>
      <c r="R633" s="560"/>
      <c r="S633" s="560"/>
      <c r="T633" s="560"/>
      <c r="U633" s="560"/>
      <c r="V633" s="560"/>
    </row>
    <row r="634" spans="11:22" ht="15.75" customHeight="1" x14ac:dyDescent="0.25">
      <c r="K634" s="560"/>
      <c r="L634" s="560"/>
      <c r="M634" s="560"/>
      <c r="N634" s="560"/>
      <c r="O634" s="560"/>
      <c r="P634" s="560"/>
      <c r="Q634" s="560"/>
      <c r="R634" s="560"/>
      <c r="S634" s="560"/>
      <c r="T634" s="560"/>
      <c r="U634" s="560"/>
      <c r="V634" s="560"/>
    </row>
    <row r="635" spans="11:22" ht="15.75" customHeight="1" x14ac:dyDescent="0.25">
      <c r="K635" s="560"/>
      <c r="L635" s="560"/>
      <c r="M635" s="560"/>
      <c r="N635" s="560"/>
      <c r="O635" s="560"/>
      <c r="P635" s="560"/>
      <c r="Q635" s="560"/>
      <c r="R635" s="560"/>
      <c r="S635" s="560"/>
      <c r="T635" s="560"/>
      <c r="U635" s="560"/>
      <c r="V635" s="560"/>
    </row>
    <row r="636" spans="11:22" ht="15.75" customHeight="1" x14ac:dyDescent="0.25">
      <c r="K636" s="560"/>
      <c r="L636" s="560"/>
      <c r="M636" s="560"/>
      <c r="N636" s="560"/>
      <c r="O636" s="560"/>
      <c r="P636" s="560"/>
      <c r="Q636" s="560"/>
      <c r="R636" s="560"/>
      <c r="S636" s="560"/>
      <c r="T636" s="560"/>
      <c r="U636" s="560"/>
      <c r="V636" s="560"/>
    </row>
    <row r="637" spans="11:22" ht="15.75" customHeight="1" x14ac:dyDescent="0.25">
      <c r="K637" s="560"/>
      <c r="L637" s="560"/>
      <c r="M637" s="560"/>
      <c r="N637" s="560"/>
      <c r="O637" s="560"/>
      <c r="P637" s="560"/>
      <c r="Q637" s="560"/>
      <c r="R637" s="560"/>
      <c r="S637" s="560"/>
      <c r="T637" s="560"/>
      <c r="U637" s="560"/>
      <c r="V637" s="560"/>
    </row>
    <row r="638" spans="11:22" ht="15.75" customHeight="1" x14ac:dyDescent="0.25">
      <c r="K638" s="560"/>
      <c r="L638" s="560"/>
      <c r="M638" s="560"/>
      <c r="N638" s="560"/>
      <c r="O638" s="560"/>
      <c r="P638" s="560"/>
      <c r="Q638" s="560"/>
      <c r="R638" s="560"/>
      <c r="S638" s="560"/>
      <c r="T638" s="560"/>
      <c r="U638" s="560"/>
      <c r="V638" s="560"/>
    </row>
    <row r="639" spans="11:22" ht="15.75" customHeight="1" x14ac:dyDescent="0.25">
      <c r="K639" s="560"/>
      <c r="L639" s="560"/>
      <c r="M639" s="560"/>
      <c r="N639" s="560"/>
      <c r="O639" s="560"/>
      <c r="P639" s="560"/>
      <c r="Q639" s="560"/>
      <c r="R639" s="560"/>
      <c r="S639" s="560"/>
      <c r="T639" s="560"/>
      <c r="U639" s="560"/>
      <c r="V639" s="560"/>
    </row>
    <row r="640" spans="11:22" ht="15.75" customHeight="1" x14ac:dyDescent="0.25">
      <c r="K640" s="560"/>
      <c r="L640" s="560"/>
      <c r="M640" s="560"/>
      <c r="N640" s="560"/>
      <c r="O640" s="560"/>
      <c r="P640" s="560"/>
      <c r="Q640" s="560"/>
      <c r="R640" s="560"/>
      <c r="S640" s="560"/>
      <c r="T640" s="560"/>
      <c r="U640" s="560"/>
      <c r="V640" s="560"/>
    </row>
    <row r="641" spans="11:22" ht="15.75" customHeight="1" x14ac:dyDescent="0.25">
      <c r="K641" s="560"/>
      <c r="L641" s="560"/>
      <c r="M641" s="560"/>
      <c r="N641" s="560"/>
      <c r="O641" s="560"/>
      <c r="P641" s="560"/>
      <c r="Q641" s="560"/>
      <c r="R641" s="560"/>
      <c r="S641" s="560"/>
      <c r="T641" s="560"/>
      <c r="U641" s="560"/>
      <c r="V641" s="560"/>
    </row>
    <row r="642" spans="11:22" ht="15.75" customHeight="1" x14ac:dyDescent="0.25">
      <c r="K642" s="560"/>
      <c r="L642" s="560"/>
      <c r="M642" s="560"/>
      <c r="N642" s="560"/>
      <c r="O642" s="560"/>
      <c r="P642" s="560"/>
      <c r="Q642" s="560"/>
      <c r="R642" s="560"/>
      <c r="S642" s="560"/>
      <c r="T642" s="560"/>
      <c r="U642" s="560"/>
      <c r="V642" s="560"/>
    </row>
    <row r="643" spans="11:22" ht="15.75" customHeight="1" x14ac:dyDescent="0.25">
      <c r="K643" s="560"/>
      <c r="L643" s="560"/>
      <c r="M643" s="560"/>
      <c r="N643" s="560"/>
      <c r="O643" s="560"/>
      <c r="P643" s="560"/>
      <c r="Q643" s="560"/>
      <c r="R643" s="560"/>
      <c r="S643" s="560"/>
      <c r="T643" s="560"/>
      <c r="U643" s="560"/>
      <c r="V643" s="560"/>
    </row>
    <row r="644" spans="11:22" ht="15.75" customHeight="1" x14ac:dyDescent="0.25">
      <c r="K644" s="560"/>
      <c r="L644" s="560"/>
      <c r="M644" s="560"/>
      <c r="N644" s="560"/>
      <c r="O644" s="560"/>
      <c r="P644" s="560"/>
      <c r="Q644" s="560"/>
      <c r="R644" s="560"/>
      <c r="S644" s="560"/>
      <c r="T644" s="560"/>
      <c r="U644" s="560"/>
      <c r="V644" s="560"/>
    </row>
    <row r="645" spans="11:22" ht="15.75" customHeight="1" x14ac:dyDescent="0.25">
      <c r="K645" s="560"/>
      <c r="L645" s="560"/>
      <c r="M645" s="560"/>
      <c r="N645" s="560"/>
      <c r="O645" s="560"/>
      <c r="P645" s="560"/>
      <c r="Q645" s="560"/>
      <c r="R645" s="560"/>
      <c r="S645" s="560"/>
      <c r="T645" s="560"/>
      <c r="U645" s="560"/>
      <c r="V645" s="560"/>
    </row>
    <row r="646" spans="11:22" ht="15.75" customHeight="1" x14ac:dyDescent="0.25">
      <c r="K646" s="560"/>
      <c r="L646" s="560"/>
      <c r="M646" s="560"/>
      <c r="N646" s="560"/>
      <c r="O646" s="560"/>
      <c r="P646" s="560"/>
      <c r="Q646" s="560"/>
      <c r="R646" s="560"/>
      <c r="S646" s="560"/>
      <c r="T646" s="560"/>
      <c r="U646" s="560"/>
      <c r="V646" s="560"/>
    </row>
    <row r="647" spans="11:22" ht="15.75" customHeight="1" x14ac:dyDescent="0.25">
      <c r="K647" s="560"/>
      <c r="L647" s="560"/>
      <c r="M647" s="560"/>
      <c r="N647" s="560"/>
      <c r="O647" s="560"/>
      <c r="P647" s="560"/>
      <c r="Q647" s="560"/>
      <c r="R647" s="560"/>
      <c r="S647" s="560"/>
      <c r="T647" s="560"/>
      <c r="U647" s="560"/>
      <c r="V647" s="560"/>
    </row>
    <row r="648" spans="11:22" ht="15.75" customHeight="1" x14ac:dyDescent="0.25">
      <c r="K648" s="560"/>
      <c r="L648" s="560"/>
      <c r="M648" s="560"/>
      <c r="N648" s="560"/>
      <c r="O648" s="560"/>
      <c r="P648" s="560"/>
      <c r="Q648" s="560"/>
      <c r="R648" s="560"/>
      <c r="S648" s="560"/>
      <c r="T648" s="560"/>
      <c r="U648" s="560"/>
      <c r="V648" s="560"/>
    </row>
    <row r="649" spans="11:22" ht="15.75" customHeight="1" x14ac:dyDescent="0.25">
      <c r="K649" s="560"/>
      <c r="L649" s="560"/>
      <c r="M649" s="560"/>
      <c r="N649" s="560"/>
      <c r="O649" s="560"/>
      <c r="P649" s="560"/>
      <c r="Q649" s="560"/>
      <c r="R649" s="560"/>
      <c r="S649" s="560"/>
      <c r="T649" s="560"/>
      <c r="U649" s="560"/>
      <c r="V649" s="560"/>
    </row>
    <row r="650" spans="11:22" ht="15.75" customHeight="1" x14ac:dyDescent="0.25">
      <c r="K650" s="560"/>
      <c r="L650" s="560"/>
      <c r="M650" s="560"/>
      <c r="N650" s="560"/>
      <c r="O650" s="560"/>
      <c r="P650" s="560"/>
      <c r="Q650" s="560"/>
      <c r="R650" s="560"/>
      <c r="S650" s="560"/>
      <c r="T650" s="560"/>
      <c r="U650" s="560"/>
      <c r="V650" s="560"/>
    </row>
    <row r="651" spans="11:22" ht="15.75" customHeight="1" x14ac:dyDescent="0.25">
      <c r="K651" s="560"/>
      <c r="L651" s="560"/>
      <c r="M651" s="560"/>
      <c r="N651" s="560"/>
      <c r="O651" s="560"/>
      <c r="P651" s="560"/>
      <c r="Q651" s="560"/>
      <c r="R651" s="560"/>
      <c r="S651" s="560"/>
      <c r="T651" s="560"/>
      <c r="U651" s="560"/>
      <c r="V651" s="560"/>
    </row>
    <row r="652" spans="11:22" ht="15.75" customHeight="1" x14ac:dyDescent="0.25">
      <c r="K652" s="560"/>
      <c r="L652" s="560"/>
      <c r="M652" s="560"/>
      <c r="N652" s="560"/>
      <c r="O652" s="560"/>
      <c r="P652" s="560"/>
      <c r="Q652" s="560"/>
      <c r="R652" s="560"/>
      <c r="S652" s="560"/>
      <c r="T652" s="560"/>
      <c r="U652" s="560"/>
      <c r="V652" s="560"/>
    </row>
    <row r="653" spans="11:22" ht="15.75" customHeight="1" x14ac:dyDescent="0.25">
      <c r="K653" s="560"/>
      <c r="L653" s="560"/>
      <c r="M653" s="560"/>
      <c r="N653" s="560"/>
      <c r="O653" s="560"/>
      <c r="P653" s="560"/>
      <c r="Q653" s="560"/>
      <c r="R653" s="560"/>
      <c r="S653" s="560"/>
      <c r="T653" s="560"/>
      <c r="U653" s="560"/>
      <c r="V653" s="560"/>
    </row>
    <row r="654" spans="11:22" ht="15.75" customHeight="1" x14ac:dyDescent="0.25">
      <c r="K654" s="560"/>
      <c r="L654" s="560"/>
      <c r="M654" s="560"/>
      <c r="N654" s="560"/>
      <c r="O654" s="560"/>
      <c r="P654" s="560"/>
      <c r="Q654" s="560"/>
      <c r="R654" s="560"/>
      <c r="S654" s="560"/>
      <c r="T654" s="560"/>
      <c r="U654" s="560"/>
      <c r="V654" s="560"/>
    </row>
    <row r="655" spans="11:22" ht="15.75" customHeight="1" x14ac:dyDescent="0.25">
      <c r="K655" s="560"/>
      <c r="L655" s="560"/>
      <c r="M655" s="560"/>
      <c r="N655" s="560"/>
      <c r="O655" s="560"/>
      <c r="P655" s="560"/>
      <c r="Q655" s="560"/>
      <c r="R655" s="560"/>
      <c r="S655" s="560"/>
      <c r="T655" s="560"/>
      <c r="U655" s="560"/>
      <c r="V655" s="560"/>
    </row>
    <row r="656" spans="11:22" ht="15.75" customHeight="1" x14ac:dyDescent="0.25">
      <c r="K656" s="560"/>
      <c r="L656" s="560"/>
      <c r="M656" s="560"/>
      <c r="N656" s="560"/>
      <c r="O656" s="560"/>
      <c r="P656" s="560"/>
      <c r="Q656" s="560"/>
      <c r="R656" s="560"/>
      <c r="S656" s="560"/>
      <c r="T656" s="560"/>
      <c r="U656" s="560"/>
      <c r="V656" s="560"/>
    </row>
    <row r="657" spans="11:22" ht="15.75" customHeight="1" x14ac:dyDescent="0.25">
      <c r="K657" s="560"/>
      <c r="L657" s="560"/>
      <c r="M657" s="560"/>
      <c r="N657" s="560"/>
      <c r="O657" s="560"/>
      <c r="P657" s="560"/>
      <c r="Q657" s="560"/>
      <c r="R657" s="560"/>
      <c r="S657" s="560"/>
      <c r="T657" s="560"/>
      <c r="U657" s="560"/>
      <c r="V657" s="560"/>
    </row>
    <row r="658" spans="11:22" ht="15.75" customHeight="1" x14ac:dyDescent="0.25">
      <c r="K658" s="560"/>
      <c r="L658" s="560"/>
      <c r="M658" s="560"/>
      <c r="N658" s="560"/>
      <c r="O658" s="560"/>
      <c r="P658" s="560"/>
      <c r="Q658" s="560"/>
      <c r="R658" s="560"/>
      <c r="S658" s="560"/>
      <c r="T658" s="560"/>
      <c r="U658" s="560"/>
      <c r="V658" s="560"/>
    </row>
    <row r="659" spans="11:22" ht="15.75" customHeight="1" x14ac:dyDescent="0.25">
      <c r="K659" s="560"/>
      <c r="L659" s="560"/>
      <c r="M659" s="560"/>
      <c r="N659" s="560"/>
      <c r="O659" s="560"/>
      <c r="P659" s="560"/>
      <c r="Q659" s="560"/>
      <c r="R659" s="560"/>
      <c r="S659" s="560"/>
      <c r="T659" s="560"/>
      <c r="U659" s="560"/>
      <c r="V659" s="560"/>
    </row>
    <row r="660" spans="11:22" ht="15.75" customHeight="1" x14ac:dyDescent="0.25">
      <c r="K660" s="560"/>
      <c r="L660" s="560"/>
      <c r="M660" s="560"/>
      <c r="N660" s="560"/>
      <c r="O660" s="560"/>
      <c r="P660" s="560"/>
      <c r="Q660" s="560"/>
      <c r="R660" s="560"/>
      <c r="S660" s="560"/>
      <c r="T660" s="560"/>
      <c r="U660" s="560"/>
      <c r="V660" s="560"/>
    </row>
    <row r="661" spans="11:22" ht="15.75" customHeight="1" x14ac:dyDescent="0.25">
      <c r="K661" s="560"/>
      <c r="L661" s="560"/>
      <c r="M661" s="560"/>
      <c r="N661" s="560"/>
      <c r="O661" s="560"/>
      <c r="P661" s="560"/>
      <c r="Q661" s="560"/>
      <c r="R661" s="560"/>
      <c r="S661" s="560"/>
      <c r="T661" s="560"/>
      <c r="U661" s="560"/>
      <c r="V661" s="560"/>
    </row>
    <row r="662" spans="11:22" ht="15.75" customHeight="1" x14ac:dyDescent="0.25">
      <c r="K662" s="560"/>
      <c r="L662" s="560"/>
      <c r="M662" s="560"/>
      <c r="N662" s="560"/>
      <c r="O662" s="560"/>
      <c r="P662" s="560"/>
      <c r="Q662" s="560"/>
      <c r="R662" s="560"/>
      <c r="S662" s="560"/>
      <c r="T662" s="560"/>
      <c r="U662" s="560"/>
      <c r="V662" s="560"/>
    </row>
    <row r="663" spans="11:22" ht="15.75" customHeight="1" x14ac:dyDescent="0.25">
      <c r="K663" s="560"/>
      <c r="L663" s="560"/>
      <c r="M663" s="560"/>
      <c r="N663" s="560"/>
      <c r="O663" s="560"/>
      <c r="P663" s="560"/>
      <c r="Q663" s="560"/>
      <c r="R663" s="560"/>
      <c r="S663" s="560"/>
      <c r="T663" s="560"/>
      <c r="U663" s="560"/>
      <c r="V663" s="560"/>
    </row>
    <row r="664" spans="11:22" ht="15.75" customHeight="1" x14ac:dyDescent="0.25">
      <c r="K664" s="560"/>
      <c r="L664" s="560"/>
      <c r="M664" s="560"/>
      <c r="N664" s="560"/>
      <c r="O664" s="560"/>
      <c r="P664" s="560"/>
      <c r="Q664" s="560"/>
      <c r="R664" s="560"/>
      <c r="S664" s="560"/>
      <c r="T664" s="560"/>
      <c r="U664" s="560"/>
      <c r="V664" s="560"/>
    </row>
    <row r="665" spans="11:22" ht="15.75" customHeight="1" x14ac:dyDescent="0.25">
      <c r="K665" s="560"/>
      <c r="L665" s="560"/>
      <c r="M665" s="560"/>
      <c r="N665" s="560"/>
      <c r="O665" s="560"/>
      <c r="P665" s="560"/>
      <c r="Q665" s="560"/>
      <c r="R665" s="560"/>
      <c r="S665" s="560"/>
      <c r="T665" s="560"/>
      <c r="U665" s="560"/>
      <c r="V665" s="560"/>
    </row>
    <row r="666" spans="11:22" ht="15.75" customHeight="1" x14ac:dyDescent="0.25">
      <c r="K666" s="560"/>
      <c r="L666" s="560"/>
      <c r="M666" s="560"/>
      <c r="N666" s="560"/>
      <c r="O666" s="560"/>
      <c r="P666" s="560"/>
      <c r="Q666" s="560"/>
      <c r="R666" s="560"/>
      <c r="S666" s="560"/>
      <c r="T666" s="560"/>
      <c r="U666" s="560"/>
      <c r="V666" s="560"/>
    </row>
    <row r="667" spans="11:22" ht="15.75" customHeight="1" x14ac:dyDescent="0.25">
      <c r="K667" s="560"/>
      <c r="L667" s="560"/>
      <c r="M667" s="560"/>
      <c r="N667" s="560"/>
      <c r="O667" s="560"/>
      <c r="P667" s="560"/>
      <c r="Q667" s="560"/>
      <c r="R667" s="560"/>
      <c r="S667" s="560"/>
      <c r="T667" s="560"/>
      <c r="U667" s="560"/>
      <c r="V667" s="560"/>
    </row>
    <row r="668" spans="11:22" ht="15.75" customHeight="1" x14ac:dyDescent="0.25">
      <c r="K668" s="560"/>
      <c r="L668" s="560"/>
      <c r="M668" s="560"/>
      <c r="N668" s="560"/>
      <c r="O668" s="560"/>
      <c r="P668" s="560"/>
      <c r="Q668" s="560"/>
      <c r="R668" s="560"/>
      <c r="S668" s="560"/>
      <c r="T668" s="560"/>
      <c r="U668" s="560"/>
      <c r="V668" s="560"/>
    </row>
    <row r="669" spans="11:22" ht="15.75" customHeight="1" x14ac:dyDescent="0.25">
      <c r="K669" s="560"/>
      <c r="L669" s="560"/>
      <c r="M669" s="560"/>
      <c r="N669" s="560"/>
      <c r="O669" s="560"/>
      <c r="P669" s="560"/>
      <c r="Q669" s="560"/>
      <c r="R669" s="560"/>
      <c r="S669" s="560"/>
      <c r="T669" s="560"/>
      <c r="U669" s="560"/>
      <c r="V669" s="560"/>
    </row>
    <row r="670" spans="11:22" ht="15.75" customHeight="1" x14ac:dyDescent="0.25">
      <c r="K670" s="560"/>
      <c r="L670" s="560"/>
      <c r="M670" s="560"/>
      <c r="N670" s="560"/>
      <c r="O670" s="560"/>
      <c r="P670" s="560"/>
      <c r="Q670" s="560"/>
      <c r="R670" s="560"/>
      <c r="S670" s="560"/>
      <c r="T670" s="560"/>
      <c r="U670" s="560"/>
      <c r="V670" s="560"/>
    </row>
    <row r="671" spans="11:22" ht="15.75" customHeight="1" x14ac:dyDescent="0.25">
      <c r="K671" s="560"/>
      <c r="L671" s="560"/>
      <c r="M671" s="560"/>
      <c r="N671" s="560"/>
      <c r="O671" s="560"/>
      <c r="P671" s="560"/>
      <c r="Q671" s="560"/>
      <c r="R671" s="560"/>
      <c r="S671" s="560"/>
      <c r="T671" s="560"/>
      <c r="U671" s="560"/>
      <c r="V671" s="560"/>
    </row>
    <row r="672" spans="11:22" ht="15.75" customHeight="1" x14ac:dyDescent="0.25">
      <c r="K672" s="560"/>
      <c r="L672" s="560"/>
      <c r="M672" s="560"/>
      <c r="N672" s="560"/>
      <c r="O672" s="560"/>
      <c r="P672" s="560"/>
      <c r="Q672" s="560"/>
      <c r="R672" s="560"/>
      <c r="S672" s="560"/>
      <c r="T672" s="560"/>
      <c r="U672" s="560"/>
      <c r="V672" s="560"/>
    </row>
    <row r="673" spans="11:22" ht="15.75" customHeight="1" x14ac:dyDescent="0.25">
      <c r="K673" s="560"/>
      <c r="L673" s="560"/>
      <c r="M673" s="560"/>
      <c r="N673" s="560"/>
      <c r="O673" s="560"/>
      <c r="P673" s="560"/>
      <c r="Q673" s="560"/>
      <c r="R673" s="560"/>
      <c r="S673" s="560"/>
      <c r="T673" s="560"/>
      <c r="U673" s="560"/>
      <c r="V673" s="560"/>
    </row>
    <row r="674" spans="11:22" ht="15.75" customHeight="1" x14ac:dyDescent="0.25">
      <c r="K674" s="560"/>
      <c r="L674" s="560"/>
      <c r="M674" s="560"/>
      <c r="N674" s="560"/>
      <c r="O674" s="560"/>
      <c r="P674" s="560"/>
      <c r="Q674" s="560"/>
      <c r="R674" s="560"/>
      <c r="S674" s="560"/>
      <c r="T674" s="560"/>
      <c r="U674" s="560"/>
      <c r="V674" s="560"/>
    </row>
    <row r="675" spans="11:22" ht="15.75" customHeight="1" x14ac:dyDescent="0.25">
      <c r="K675" s="560"/>
      <c r="L675" s="560"/>
      <c r="M675" s="560"/>
      <c r="N675" s="560"/>
      <c r="O675" s="560"/>
      <c r="P675" s="560"/>
      <c r="Q675" s="560"/>
      <c r="R675" s="560"/>
      <c r="S675" s="560"/>
      <c r="T675" s="560"/>
      <c r="U675" s="560"/>
      <c r="V675" s="560"/>
    </row>
    <row r="676" spans="11:22" ht="15.75" customHeight="1" x14ac:dyDescent="0.25">
      <c r="K676" s="560"/>
      <c r="L676" s="560"/>
      <c r="M676" s="560"/>
      <c r="N676" s="560"/>
      <c r="O676" s="560"/>
      <c r="P676" s="560"/>
      <c r="Q676" s="560"/>
      <c r="R676" s="560"/>
      <c r="S676" s="560"/>
      <c r="T676" s="560"/>
      <c r="U676" s="560"/>
      <c r="V676" s="560"/>
    </row>
    <row r="677" spans="11:22" ht="15.75" customHeight="1" x14ac:dyDescent="0.25">
      <c r="K677" s="560"/>
      <c r="L677" s="560"/>
      <c r="M677" s="560"/>
      <c r="N677" s="560"/>
      <c r="O677" s="560"/>
      <c r="P677" s="560"/>
      <c r="Q677" s="560"/>
      <c r="R677" s="560"/>
      <c r="S677" s="560"/>
      <c r="T677" s="560"/>
      <c r="U677" s="560"/>
      <c r="V677" s="560"/>
    </row>
    <row r="678" spans="11:22" ht="15.75" customHeight="1" x14ac:dyDescent="0.25">
      <c r="K678" s="560"/>
      <c r="L678" s="560"/>
      <c r="M678" s="560"/>
      <c r="N678" s="560"/>
      <c r="O678" s="560"/>
      <c r="P678" s="560"/>
      <c r="Q678" s="560"/>
      <c r="R678" s="560"/>
      <c r="S678" s="560"/>
      <c r="T678" s="560"/>
      <c r="U678" s="560"/>
      <c r="V678" s="560"/>
    </row>
    <row r="679" spans="11:22" ht="15.75" customHeight="1" x14ac:dyDescent="0.25">
      <c r="K679" s="560"/>
      <c r="L679" s="560"/>
      <c r="M679" s="560"/>
      <c r="N679" s="560"/>
      <c r="O679" s="560"/>
      <c r="P679" s="560"/>
      <c r="Q679" s="560"/>
      <c r="R679" s="560"/>
      <c r="S679" s="560"/>
      <c r="T679" s="560"/>
      <c r="U679" s="560"/>
      <c r="V679" s="560"/>
    </row>
    <row r="680" spans="11:22" ht="15.75" customHeight="1" x14ac:dyDescent="0.25">
      <c r="K680" s="560"/>
      <c r="L680" s="560"/>
      <c r="M680" s="560"/>
      <c r="N680" s="560"/>
      <c r="O680" s="560"/>
      <c r="P680" s="560"/>
      <c r="Q680" s="560"/>
      <c r="R680" s="560"/>
      <c r="S680" s="560"/>
      <c r="T680" s="560"/>
      <c r="U680" s="560"/>
      <c r="V680" s="560"/>
    </row>
    <row r="681" spans="11:22" ht="15.75" customHeight="1" x14ac:dyDescent="0.25">
      <c r="K681" s="560"/>
      <c r="L681" s="560"/>
      <c r="M681" s="560"/>
      <c r="N681" s="560"/>
      <c r="O681" s="560"/>
      <c r="P681" s="560"/>
      <c r="Q681" s="560"/>
      <c r="R681" s="560"/>
      <c r="S681" s="560"/>
      <c r="T681" s="560"/>
      <c r="U681" s="560"/>
      <c r="V681" s="560"/>
    </row>
    <row r="682" spans="11:22" ht="15.75" customHeight="1" x14ac:dyDescent="0.25">
      <c r="K682" s="560"/>
      <c r="L682" s="560"/>
      <c r="M682" s="560"/>
      <c r="N682" s="560"/>
      <c r="O682" s="560"/>
      <c r="P682" s="560"/>
      <c r="Q682" s="560"/>
      <c r="R682" s="560"/>
      <c r="S682" s="560"/>
      <c r="T682" s="560"/>
      <c r="U682" s="560"/>
      <c r="V682" s="560"/>
    </row>
    <row r="683" spans="11:22" ht="15.75" customHeight="1" x14ac:dyDescent="0.25">
      <c r="K683" s="560"/>
      <c r="L683" s="560"/>
      <c r="M683" s="560"/>
      <c r="N683" s="560"/>
      <c r="O683" s="560"/>
      <c r="P683" s="560"/>
      <c r="Q683" s="560"/>
      <c r="R683" s="560"/>
      <c r="S683" s="560"/>
      <c r="T683" s="560"/>
      <c r="U683" s="560"/>
      <c r="V683" s="560"/>
    </row>
    <row r="684" spans="11:22" ht="15.75" customHeight="1" x14ac:dyDescent="0.25">
      <c r="K684" s="560"/>
      <c r="L684" s="560"/>
      <c r="M684" s="560"/>
      <c r="N684" s="560"/>
      <c r="O684" s="560"/>
      <c r="P684" s="560"/>
      <c r="Q684" s="560"/>
      <c r="R684" s="560"/>
      <c r="S684" s="560"/>
      <c r="T684" s="560"/>
      <c r="U684" s="560"/>
      <c r="V684" s="560"/>
    </row>
    <row r="685" spans="11:22" ht="15.75" customHeight="1" x14ac:dyDescent="0.25">
      <c r="K685" s="560"/>
      <c r="L685" s="560"/>
      <c r="M685" s="560"/>
      <c r="N685" s="560"/>
      <c r="O685" s="560"/>
      <c r="P685" s="560"/>
      <c r="Q685" s="560"/>
      <c r="R685" s="560"/>
      <c r="S685" s="560"/>
      <c r="T685" s="560"/>
      <c r="U685" s="560"/>
      <c r="V685" s="560"/>
    </row>
    <row r="686" spans="11:22" ht="15.75" customHeight="1" x14ac:dyDescent="0.25">
      <c r="K686" s="560"/>
      <c r="L686" s="560"/>
      <c r="M686" s="560"/>
      <c r="N686" s="560"/>
      <c r="O686" s="560"/>
      <c r="P686" s="560"/>
      <c r="Q686" s="560"/>
      <c r="R686" s="560"/>
      <c r="S686" s="560"/>
      <c r="T686" s="560"/>
      <c r="U686" s="560"/>
      <c r="V686" s="560"/>
    </row>
    <row r="687" spans="11:22" ht="15.75" customHeight="1" x14ac:dyDescent="0.25">
      <c r="K687" s="560"/>
      <c r="L687" s="560"/>
      <c r="M687" s="560"/>
      <c r="N687" s="560"/>
      <c r="O687" s="560"/>
      <c r="P687" s="560"/>
      <c r="Q687" s="560"/>
      <c r="R687" s="560"/>
      <c r="S687" s="560"/>
      <c r="T687" s="560"/>
      <c r="U687" s="560"/>
      <c r="V687" s="560"/>
    </row>
    <row r="688" spans="11:22" ht="15.75" customHeight="1" x14ac:dyDescent="0.25">
      <c r="K688" s="560"/>
      <c r="L688" s="560"/>
      <c r="M688" s="560"/>
      <c r="N688" s="560"/>
      <c r="O688" s="560"/>
      <c r="P688" s="560"/>
      <c r="Q688" s="560"/>
      <c r="R688" s="560"/>
      <c r="S688" s="560"/>
      <c r="T688" s="560"/>
      <c r="U688" s="560"/>
      <c r="V688" s="560"/>
    </row>
    <row r="689" spans="11:22" ht="15.75" customHeight="1" x14ac:dyDescent="0.25">
      <c r="K689" s="560"/>
      <c r="L689" s="560"/>
      <c r="M689" s="560"/>
      <c r="N689" s="560"/>
      <c r="O689" s="560"/>
      <c r="P689" s="560"/>
      <c r="Q689" s="560"/>
      <c r="R689" s="560"/>
      <c r="S689" s="560"/>
      <c r="T689" s="560"/>
      <c r="U689" s="560"/>
      <c r="V689" s="560"/>
    </row>
    <row r="690" spans="11:22" ht="15.75" customHeight="1" x14ac:dyDescent="0.25">
      <c r="K690" s="560"/>
      <c r="L690" s="560"/>
      <c r="M690" s="560"/>
      <c r="N690" s="560"/>
      <c r="O690" s="560"/>
      <c r="P690" s="560"/>
      <c r="Q690" s="560"/>
      <c r="R690" s="560"/>
      <c r="S690" s="560"/>
      <c r="T690" s="560"/>
      <c r="U690" s="560"/>
      <c r="V690" s="560"/>
    </row>
    <row r="691" spans="11:22" ht="15.75" customHeight="1" x14ac:dyDescent="0.25">
      <c r="K691" s="560"/>
      <c r="L691" s="560"/>
      <c r="M691" s="560"/>
      <c r="N691" s="560"/>
      <c r="O691" s="560"/>
      <c r="P691" s="560"/>
      <c r="Q691" s="560"/>
      <c r="R691" s="560"/>
      <c r="S691" s="560"/>
      <c r="T691" s="560"/>
      <c r="U691" s="560"/>
      <c r="V691" s="560"/>
    </row>
    <row r="692" spans="11:22" ht="15.75" customHeight="1" x14ac:dyDescent="0.25">
      <c r="K692" s="560"/>
      <c r="L692" s="560"/>
      <c r="M692" s="560"/>
      <c r="N692" s="560"/>
      <c r="O692" s="560"/>
      <c r="P692" s="560"/>
      <c r="Q692" s="560"/>
      <c r="R692" s="560"/>
      <c r="S692" s="560"/>
      <c r="T692" s="560"/>
      <c r="U692" s="560"/>
      <c r="V692" s="560"/>
    </row>
    <row r="693" spans="11:22" ht="15.75" customHeight="1" x14ac:dyDescent="0.25">
      <c r="K693" s="560"/>
      <c r="L693" s="560"/>
      <c r="M693" s="560"/>
      <c r="N693" s="560"/>
      <c r="O693" s="560"/>
      <c r="P693" s="560"/>
      <c r="Q693" s="560"/>
      <c r="R693" s="560"/>
      <c r="S693" s="560"/>
      <c r="T693" s="560"/>
      <c r="U693" s="560"/>
      <c r="V693" s="560"/>
    </row>
    <row r="694" spans="11:22" ht="15.75" customHeight="1" x14ac:dyDescent="0.25">
      <c r="K694" s="560"/>
      <c r="L694" s="560"/>
      <c r="M694" s="560"/>
      <c r="N694" s="560"/>
      <c r="O694" s="560"/>
      <c r="P694" s="560"/>
      <c r="Q694" s="560"/>
      <c r="R694" s="560"/>
      <c r="S694" s="560"/>
      <c r="T694" s="560"/>
      <c r="U694" s="560"/>
      <c r="V694" s="560"/>
    </row>
    <row r="695" spans="11:22" ht="15.75" customHeight="1" x14ac:dyDescent="0.25">
      <c r="K695" s="560"/>
      <c r="L695" s="560"/>
      <c r="M695" s="560"/>
      <c r="N695" s="560"/>
      <c r="O695" s="560"/>
      <c r="P695" s="560"/>
      <c r="Q695" s="560"/>
      <c r="R695" s="560"/>
      <c r="S695" s="560"/>
      <c r="T695" s="560"/>
      <c r="U695" s="560"/>
      <c r="V695" s="560"/>
    </row>
    <row r="696" spans="11:22" ht="15.75" customHeight="1" x14ac:dyDescent="0.25">
      <c r="K696" s="560"/>
      <c r="L696" s="560"/>
      <c r="M696" s="560"/>
      <c r="N696" s="560"/>
      <c r="O696" s="560"/>
      <c r="P696" s="560"/>
      <c r="Q696" s="560"/>
      <c r="R696" s="560"/>
      <c r="S696" s="560"/>
      <c r="T696" s="560"/>
      <c r="U696" s="560"/>
      <c r="V696" s="560"/>
    </row>
    <row r="697" spans="11:22" ht="15.75" customHeight="1" x14ac:dyDescent="0.25">
      <c r="K697" s="560"/>
      <c r="L697" s="560"/>
      <c r="M697" s="560"/>
      <c r="N697" s="560"/>
      <c r="O697" s="560"/>
      <c r="P697" s="560"/>
      <c r="Q697" s="560"/>
      <c r="R697" s="560"/>
      <c r="S697" s="560"/>
      <c r="T697" s="560"/>
      <c r="U697" s="560"/>
      <c r="V697" s="560"/>
    </row>
    <row r="698" spans="11:22" ht="15.75" customHeight="1" x14ac:dyDescent="0.25">
      <c r="K698" s="560"/>
      <c r="L698" s="560"/>
      <c r="M698" s="560"/>
      <c r="N698" s="560"/>
      <c r="O698" s="560"/>
      <c r="P698" s="560"/>
      <c r="Q698" s="560"/>
      <c r="R698" s="560"/>
      <c r="S698" s="560"/>
      <c r="T698" s="560"/>
      <c r="U698" s="560"/>
      <c r="V698" s="560"/>
    </row>
    <row r="699" spans="11:22" ht="15.75" customHeight="1" x14ac:dyDescent="0.25">
      <c r="K699" s="560"/>
      <c r="L699" s="560"/>
      <c r="M699" s="560"/>
      <c r="N699" s="560"/>
      <c r="O699" s="560"/>
      <c r="P699" s="560"/>
      <c r="Q699" s="560"/>
      <c r="R699" s="560"/>
      <c r="S699" s="560"/>
      <c r="T699" s="560"/>
      <c r="U699" s="560"/>
      <c r="V699" s="560"/>
    </row>
    <row r="700" spans="11:22" ht="15.75" customHeight="1" x14ac:dyDescent="0.25">
      <c r="K700" s="560"/>
      <c r="L700" s="560"/>
      <c r="M700" s="560"/>
      <c r="N700" s="560"/>
      <c r="O700" s="560"/>
      <c r="P700" s="560"/>
      <c r="Q700" s="560"/>
      <c r="R700" s="560"/>
      <c r="S700" s="560"/>
      <c r="T700" s="560"/>
      <c r="U700" s="560"/>
      <c r="V700" s="560"/>
    </row>
    <row r="701" spans="11:22" ht="15.75" customHeight="1" x14ac:dyDescent="0.25">
      <c r="K701" s="560"/>
      <c r="L701" s="560"/>
      <c r="M701" s="560"/>
      <c r="N701" s="560"/>
      <c r="O701" s="560"/>
      <c r="P701" s="560"/>
      <c r="Q701" s="560"/>
      <c r="R701" s="560"/>
      <c r="S701" s="560"/>
      <c r="T701" s="560"/>
      <c r="U701" s="560"/>
      <c r="V701" s="560"/>
    </row>
    <row r="702" spans="11:22" ht="15.75" customHeight="1" x14ac:dyDescent="0.25">
      <c r="K702" s="560"/>
      <c r="L702" s="560"/>
      <c r="M702" s="560"/>
      <c r="N702" s="560"/>
      <c r="O702" s="560"/>
      <c r="P702" s="560"/>
      <c r="Q702" s="560"/>
      <c r="R702" s="560"/>
      <c r="S702" s="560"/>
      <c r="T702" s="560"/>
      <c r="U702" s="560"/>
      <c r="V702" s="560"/>
    </row>
    <row r="703" spans="11:22" ht="15.75" customHeight="1" x14ac:dyDescent="0.25">
      <c r="K703" s="560"/>
      <c r="L703" s="560"/>
      <c r="M703" s="560"/>
      <c r="N703" s="560"/>
      <c r="O703" s="560"/>
      <c r="P703" s="560"/>
      <c r="Q703" s="560"/>
      <c r="R703" s="560"/>
      <c r="S703" s="560"/>
      <c r="T703" s="560"/>
      <c r="U703" s="560"/>
      <c r="V703" s="560"/>
    </row>
    <row r="704" spans="11:22" ht="15.75" customHeight="1" x14ac:dyDescent="0.25">
      <c r="K704" s="560"/>
      <c r="L704" s="560"/>
      <c r="M704" s="560"/>
      <c r="N704" s="560"/>
      <c r="O704" s="560"/>
      <c r="P704" s="560"/>
      <c r="Q704" s="560"/>
      <c r="R704" s="560"/>
      <c r="S704" s="560"/>
      <c r="T704" s="560"/>
      <c r="U704" s="560"/>
      <c r="V704" s="560"/>
    </row>
    <row r="705" spans="11:22" ht="15.75" customHeight="1" x14ac:dyDescent="0.25">
      <c r="K705" s="560"/>
      <c r="L705" s="560"/>
      <c r="M705" s="560"/>
      <c r="N705" s="560"/>
      <c r="O705" s="560"/>
      <c r="P705" s="560"/>
      <c r="Q705" s="560"/>
      <c r="R705" s="560"/>
      <c r="S705" s="560"/>
      <c r="T705" s="560"/>
      <c r="U705" s="560"/>
      <c r="V705" s="560"/>
    </row>
    <row r="706" spans="11:22" ht="15.75" customHeight="1" x14ac:dyDescent="0.25">
      <c r="K706" s="560"/>
      <c r="L706" s="560"/>
      <c r="M706" s="560"/>
      <c r="N706" s="560"/>
      <c r="O706" s="560"/>
      <c r="P706" s="560"/>
      <c r="Q706" s="560"/>
      <c r="R706" s="560"/>
      <c r="S706" s="560"/>
      <c r="T706" s="560"/>
      <c r="U706" s="560"/>
      <c r="V706" s="560"/>
    </row>
    <row r="707" spans="11:22" ht="15.75" customHeight="1" x14ac:dyDescent="0.25">
      <c r="K707" s="560"/>
      <c r="L707" s="560"/>
      <c r="M707" s="560"/>
      <c r="N707" s="560"/>
      <c r="O707" s="560"/>
      <c r="P707" s="560"/>
      <c r="Q707" s="560"/>
      <c r="R707" s="560"/>
      <c r="S707" s="560"/>
      <c r="T707" s="560"/>
      <c r="U707" s="560"/>
      <c r="V707" s="560"/>
    </row>
    <row r="708" spans="11:22" ht="15.75" customHeight="1" x14ac:dyDescent="0.25">
      <c r="K708" s="560"/>
      <c r="L708" s="560"/>
      <c r="M708" s="560"/>
      <c r="N708" s="560"/>
      <c r="O708" s="560"/>
      <c r="P708" s="560"/>
      <c r="Q708" s="560"/>
      <c r="R708" s="560"/>
      <c r="S708" s="560"/>
      <c r="T708" s="560"/>
      <c r="U708" s="560"/>
      <c r="V708" s="560"/>
    </row>
    <row r="709" spans="11:22" ht="15.75" customHeight="1" x14ac:dyDescent="0.25">
      <c r="K709" s="560"/>
      <c r="L709" s="560"/>
      <c r="M709" s="560"/>
      <c r="N709" s="560"/>
      <c r="O709" s="560"/>
      <c r="P709" s="560"/>
      <c r="Q709" s="560"/>
      <c r="R709" s="560"/>
      <c r="S709" s="560"/>
      <c r="T709" s="560"/>
      <c r="U709" s="560"/>
      <c r="V709" s="560"/>
    </row>
    <row r="710" spans="11:22" ht="15.75" customHeight="1" x14ac:dyDescent="0.25">
      <c r="K710" s="560"/>
      <c r="L710" s="560"/>
      <c r="M710" s="560"/>
      <c r="N710" s="560"/>
      <c r="O710" s="560"/>
      <c r="P710" s="560"/>
      <c r="Q710" s="560"/>
      <c r="R710" s="560"/>
      <c r="S710" s="560"/>
      <c r="T710" s="560"/>
      <c r="U710" s="560"/>
      <c r="V710" s="560"/>
    </row>
    <row r="711" spans="11:22" ht="15.75" customHeight="1" x14ac:dyDescent="0.25">
      <c r="K711" s="560"/>
      <c r="L711" s="560"/>
      <c r="M711" s="560"/>
      <c r="N711" s="560"/>
      <c r="O711" s="560"/>
      <c r="P711" s="560"/>
      <c r="Q711" s="560"/>
      <c r="R711" s="560"/>
      <c r="S711" s="560"/>
      <c r="T711" s="560"/>
      <c r="U711" s="560"/>
      <c r="V711" s="560"/>
    </row>
    <row r="712" spans="11:22" ht="15.75" customHeight="1" x14ac:dyDescent="0.25">
      <c r="K712" s="560"/>
      <c r="L712" s="560"/>
      <c r="M712" s="560"/>
      <c r="N712" s="560"/>
      <c r="O712" s="560"/>
      <c r="P712" s="560"/>
      <c r="Q712" s="560"/>
      <c r="R712" s="560"/>
      <c r="S712" s="560"/>
      <c r="T712" s="560"/>
      <c r="U712" s="560"/>
      <c r="V712" s="560"/>
    </row>
    <row r="713" spans="11:22" ht="15.75" customHeight="1" x14ac:dyDescent="0.25">
      <c r="K713" s="560"/>
      <c r="L713" s="560"/>
      <c r="M713" s="560"/>
      <c r="N713" s="560"/>
      <c r="O713" s="560"/>
      <c r="P713" s="560"/>
      <c r="Q713" s="560"/>
      <c r="R713" s="560"/>
      <c r="S713" s="560"/>
      <c r="T713" s="560"/>
      <c r="U713" s="560"/>
      <c r="V713" s="560"/>
    </row>
    <row r="714" spans="11:22" ht="15.75" customHeight="1" x14ac:dyDescent="0.25">
      <c r="K714" s="560"/>
      <c r="L714" s="560"/>
      <c r="M714" s="560"/>
      <c r="N714" s="560"/>
      <c r="O714" s="560"/>
      <c r="P714" s="560"/>
      <c r="Q714" s="560"/>
      <c r="R714" s="560"/>
      <c r="S714" s="560"/>
      <c r="T714" s="560"/>
      <c r="U714" s="560"/>
      <c r="V714" s="560"/>
    </row>
    <row r="715" spans="11:22" ht="15.75" customHeight="1" x14ac:dyDescent="0.25">
      <c r="K715" s="560"/>
      <c r="L715" s="560"/>
      <c r="M715" s="560"/>
      <c r="N715" s="560"/>
      <c r="O715" s="560"/>
      <c r="P715" s="560"/>
      <c r="Q715" s="560"/>
      <c r="R715" s="560"/>
      <c r="S715" s="560"/>
      <c r="T715" s="560"/>
      <c r="U715" s="560"/>
      <c r="V715" s="560"/>
    </row>
    <row r="716" spans="11:22" ht="15.75" customHeight="1" x14ac:dyDescent="0.25">
      <c r="K716" s="560"/>
      <c r="L716" s="560"/>
      <c r="M716" s="560"/>
      <c r="N716" s="560"/>
      <c r="O716" s="560"/>
      <c r="P716" s="560"/>
      <c r="Q716" s="560"/>
      <c r="R716" s="560"/>
      <c r="S716" s="560"/>
      <c r="T716" s="560"/>
      <c r="U716" s="560"/>
      <c r="V716" s="560"/>
    </row>
    <row r="717" spans="11:22" ht="15.75" customHeight="1" x14ac:dyDescent="0.25">
      <c r="K717" s="560"/>
      <c r="L717" s="560"/>
      <c r="M717" s="560"/>
      <c r="N717" s="560"/>
      <c r="O717" s="560"/>
      <c r="P717" s="560"/>
      <c r="Q717" s="560"/>
      <c r="R717" s="560"/>
      <c r="S717" s="560"/>
      <c r="T717" s="560"/>
      <c r="U717" s="560"/>
      <c r="V717" s="560"/>
    </row>
    <row r="718" spans="11:22" ht="15.75" customHeight="1" x14ac:dyDescent="0.25">
      <c r="K718" s="560"/>
      <c r="L718" s="560"/>
      <c r="M718" s="560"/>
      <c r="N718" s="560"/>
      <c r="O718" s="560"/>
      <c r="P718" s="560"/>
      <c r="Q718" s="560"/>
      <c r="R718" s="560"/>
      <c r="S718" s="560"/>
      <c r="T718" s="560"/>
      <c r="U718" s="560"/>
      <c r="V718" s="560"/>
    </row>
    <row r="719" spans="11:22" ht="15.75" customHeight="1" x14ac:dyDescent="0.25">
      <c r="K719" s="560"/>
      <c r="L719" s="560"/>
      <c r="M719" s="560"/>
      <c r="N719" s="560"/>
      <c r="O719" s="560"/>
      <c r="P719" s="560"/>
      <c r="Q719" s="560"/>
      <c r="R719" s="560"/>
      <c r="S719" s="560"/>
      <c r="T719" s="560"/>
      <c r="U719" s="560"/>
      <c r="V719" s="560"/>
    </row>
    <row r="720" spans="11:22" ht="15.75" customHeight="1" x14ac:dyDescent="0.25">
      <c r="K720" s="560"/>
      <c r="L720" s="560"/>
      <c r="M720" s="560"/>
      <c r="N720" s="560"/>
      <c r="O720" s="560"/>
      <c r="P720" s="560"/>
      <c r="Q720" s="560"/>
      <c r="R720" s="560"/>
      <c r="S720" s="560"/>
      <c r="T720" s="560"/>
      <c r="U720" s="560"/>
      <c r="V720" s="560"/>
    </row>
    <row r="721" spans="11:22" ht="15.75" customHeight="1" x14ac:dyDescent="0.25">
      <c r="K721" s="560"/>
      <c r="L721" s="560"/>
      <c r="M721" s="560"/>
      <c r="N721" s="560"/>
      <c r="O721" s="560"/>
      <c r="P721" s="560"/>
      <c r="Q721" s="560"/>
      <c r="R721" s="560"/>
      <c r="S721" s="560"/>
      <c r="T721" s="560"/>
      <c r="U721" s="560"/>
      <c r="V721" s="560"/>
    </row>
    <row r="722" spans="11:22" ht="15.75" customHeight="1" x14ac:dyDescent="0.25">
      <c r="K722" s="560"/>
      <c r="L722" s="560"/>
      <c r="M722" s="560"/>
      <c r="N722" s="560"/>
      <c r="O722" s="560"/>
      <c r="P722" s="560"/>
      <c r="Q722" s="560"/>
      <c r="R722" s="560"/>
      <c r="S722" s="560"/>
      <c r="T722" s="560"/>
      <c r="U722" s="560"/>
      <c r="V722" s="560"/>
    </row>
    <row r="723" spans="11:22" ht="15.75" customHeight="1" x14ac:dyDescent="0.25">
      <c r="K723" s="560"/>
      <c r="L723" s="560"/>
      <c r="M723" s="560"/>
      <c r="N723" s="560"/>
      <c r="O723" s="560"/>
      <c r="P723" s="560"/>
      <c r="Q723" s="560"/>
      <c r="R723" s="560"/>
      <c r="S723" s="560"/>
      <c r="T723" s="560"/>
      <c r="U723" s="560"/>
      <c r="V723" s="560"/>
    </row>
    <row r="724" spans="11:22" ht="15.75" customHeight="1" x14ac:dyDescent="0.25">
      <c r="K724" s="560"/>
      <c r="L724" s="560"/>
      <c r="M724" s="560"/>
      <c r="N724" s="560"/>
      <c r="O724" s="560"/>
      <c r="P724" s="560"/>
      <c r="Q724" s="560"/>
      <c r="R724" s="560"/>
      <c r="S724" s="560"/>
      <c r="T724" s="560"/>
      <c r="U724" s="560"/>
      <c r="V724" s="560"/>
    </row>
    <row r="725" spans="11:22" ht="15.75" customHeight="1" x14ac:dyDescent="0.25">
      <c r="K725" s="560"/>
      <c r="L725" s="560"/>
      <c r="M725" s="560"/>
      <c r="N725" s="560"/>
      <c r="O725" s="560"/>
      <c r="P725" s="560"/>
      <c r="Q725" s="560"/>
      <c r="R725" s="560"/>
      <c r="S725" s="560"/>
      <c r="T725" s="560"/>
      <c r="U725" s="560"/>
      <c r="V725" s="560"/>
    </row>
    <row r="726" spans="11:22" ht="15.75" customHeight="1" x14ac:dyDescent="0.25">
      <c r="K726" s="560"/>
      <c r="L726" s="560"/>
      <c r="M726" s="560"/>
      <c r="N726" s="560"/>
      <c r="O726" s="560"/>
      <c r="P726" s="560"/>
      <c r="Q726" s="560"/>
      <c r="R726" s="560"/>
      <c r="S726" s="560"/>
      <c r="T726" s="560"/>
      <c r="U726" s="560"/>
      <c r="V726" s="560"/>
    </row>
    <row r="727" spans="11:22" ht="15.75" customHeight="1" x14ac:dyDescent="0.25">
      <c r="K727" s="560"/>
      <c r="L727" s="560"/>
      <c r="M727" s="560"/>
      <c r="N727" s="560"/>
      <c r="O727" s="560"/>
      <c r="P727" s="560"/>
      <c r="Q727" s="560"/>
      <c r="R727" s="560"/>
      <c r="S727" s="560"/>
      <c r="T727" s="560"/>
      <c r="U727" s="560"/>
      <c r="V727" s="560"/>
    </row>
    <row r="728" spans="11:22" ht="15.75" customHeight="1" x14ac:dyDescent="0.25">
      <c r="K728" s="560"/>
      <c r="L728" s="560"/>
      <c r="M728" s="560"/>
      <c r="N728" s="560"/>
      <c r="O728" s="560"/>
      <c r="P728" s="560"/>
      <c r="Q728" s="560"/>
      <c r="R728" s="560"/>
      <c r="S728" s="560"/>
      <c r="T728" s="560"/>
      <c r="U728" s="560"/>
      <c r="V728" s="560"/>
    </row>
    <row r="729" spans="11:22" ht="15.75" customHeight="1" x14ac:dyDescent="0.25">
      <c r="K729" s="560"/>
      <c r="L729" s="560"/>
      <c r="M729" s="560"/>
      <c r="N729" s="560"/>
      <c r="O729" s="560"/>
      <c r="P729" s="560"/>
      <c r="Q729" s="560"/>
      <c r="R729" s="560"/>
      <c r="S729" s="560"/>
      <c r="T729" s="560"/>
      <c r="U729" s="560"/>
      <c r="V729" s="560"/>
    </row>
    <row r="730" spans="11:22" ht="15.75" customHeight="1" x14ac:dyDescent="0.25">
      <c r="K730" s="560"/>
      <c r="L730" s="560"/>
      <c r="M730" s="560"/>
      <c r="N730" s="560"/>
      <c r="O730" s="560"/>
      <c r="P730" s="560"/>
      <c r="Q730" s="560"/>
      <c r="R730" s="560"/>
      <c r="S730" s="560"/>
      <c r="T730" s="560"/>
      <c r="U730" s="560"/>
      <c r="V730" s="560"/>
    </row>
    <row r="731" spans="11:22" ht="15.75" customHeight="1" x14ac:dyDescent="0.25">
      <c r="K731" s="560"/>
      <c r="L731" s="560"/>
      <c r="M731" s="560"/>
      <c r="N731" s="560"/>
      <c r="O731" s="560"/>
      <c r="P731" s="560"/>
      <c r="Q731" s="560"/>
      <c r="R731" s="560"/>
      <c r="S731" s="560"/>
      <c r="T731" s="560"/>
      <c r="U731" s="560"/>
      <c r="V731" s="560"/>
    </row>
    <row r="732" spans="11:22" ht="15.75" customHeight="1" x14ac:dyDescent="0.25">
      <c r="K732" s="560"/>
      <c r="L732" s="560"/>
      <c r="M732" s="560"/>
      <c r="N732" s="560"/>
      <c r="O732" s="560"/>
      <c r="P732" s="560"/>
      <c r="Q732" s="560"/>
      <c r="R732" s="560"/>
      <c r="S732" s="560"/>
      <c r="T732" s="560"/>
      <c r="U732" s="560"/>
      <c r="V732" s="560"/>
    </row>
    <row r="733" spans="11:22" ht="15.75" customHeight="1" x14ac:dyDescent="0.25">
      <c r="K733" s="560"/>
      <c r="L733" s="560"/>
      <c r="M733" s="560"/>
      <c r="N733" s="560"/>
      <c r="O733" s="560"/>
      <c r="P733" s="560"/>
      <c r="Q733" s="560"/>
      <c r="R733" s="560"/>
      <c r="S733" s="560"/>
      <c r="T733" s="560"/>
      <c r="U733" s="560"/>
      <c r="V733" s="560"/>
    </row>
    <row r="734" spans="11:22" ht="15.75" customHeight="1" x14ac:dyDescent="0.25">
      <c r="K734" s="560"/>
      <c r="L734" s="560"/>
      <c r="M734" s="560"/>
      <c r="N734" s="560"/>
      <c r="O734" s="560"/>
      <c r="P734" s="560"/>
      <c r="Q734" s="560"/>
      <c r="R734" s="560"/>
      <c r="S734" s="560"/>
      <c r="T734" s="560"/>
      <c r="U734" s="560"/>
      <c r="V734" s="560"/>
    </row>
    <row r="735" spans="11:22" ht="15.75" customHeight="1" x14ac:dyDescent="0.25">
      <c r="K735" s="560"/>
      <c r="L735" s="560"/>
      <c r="M735" s="560"/>
      <c r="N735" s="560"/>
      <c r="O735" s="560"/>
      <c r="P735" s="560"/>
      <c r="Q735" s="560"/>
      <c r="R735" s="560"/>
      <c r="S735" s="560"/>
      <c r="T735" s="560"/>
      <c r="U735" s="560"/>
      <c r="V735" s="560"/>
    </row>
    <row r="736" spans="11:22" ht="15.75" customHeight="1" x14ac:dyDescent="0.25">
      <c r="K736" s="560"/>
      <c r="L736" s="560"/>
      <c r="M736" s="560"/>
      <c r="N736" s="560"/>
      <c r="O736" s="560"/>
      <c r="P736" s="560"/>
      <c r="Q736" s="560"/>
      <c r="R736" s="560"/>
      <c r="S736" s="560"/>
      <c r="T736" s="560"/>
      <c r="U736" s="560"/>
      <c r="V736" s="560"/>
    </row>
    <row r="737" spans="11:22" ht="15.75" customHeight="1" x14ac:dyDescent="0.25">
      <c r="K737" s="560"/>
      <c r="L737" s="560"/>
      <c r="M737" s="560"/>
      <c r="N737" s="560"/>
      <c r="O737" s="560"/>
      <c r="P737" s="560"/>
      <c r="Q737" s="560"/>
      <c r="R737" s="560"/>
      <c r="S737" s="560"/>
      <c r="T737" s="560"/>
      <c r="U737" s="560"/>
      <c r="V737" s="560"/>
    </row>
    <row r="738" spans="11:22" ht="15.75" customHeight="1" x14ac:dyDescent="0.25">
      <c r="K738" s="560"/>
      <c r="L738" s="560"/>
      <c r="M738" s="560"/>
      <c r="N738" s="560"/>
      <c r="O738" s="560"/>
      <c r="P738" s="560"/>
      <c r="Q738" s="560"/>
      <c r="R738" s="560"/>
      <c r="S738" s="560"/>
      <c r="T738" s="560"/>
      <c r="U738" s="560"/>
      <c r="V738" s="560"/>
    </row>
    <row r="739" spans="11:22" ht="15.75" customHeight="1" x14ac:dyDescent="0.25">
      <c r="K739" s="560"/>
      <c r="L739" s="560"/>
      <c r="M739" s="560"/>
      <c r="N739" s="560"/>
      <c r="O739" s="560"/>
      <c r="P739" s="560"/>
      <c r="Q739" s="560"/>
      <c r="R739" s="560"/>
      <c r="S739" s="560"/>
      <c r="T739" s="560"/>
      <c r="U739" s="560"/>
      <c r="V739" s="560"/>
    </row>
    <row r="740" spans="11:22" ht="15.75" customHeight="1" x14ac:dyDescent="0.25">
      <c r="K740" s="560"/>
      <c r="L740" s="560"/>
      <c r="M740" s="560"/>
      <c r="N740" s="560"/>
      <c r="O740" s="560"/>
      <c r="P740" s="560"/>
      <c r="Q740" s="560"/>
      <c r="R740" s="560"/>
      <c r="S740" s="560"/>
      <c r="T740" s="560"/>
      <c r="U740" s="560"/>
      <c r="V740" s="560"/>
    </row>
    <row r="741" spans="11:22" ht="15.75" customHeight="1" x14ac:dyDescent="0.25">
      <c r="K741" s="560"/>
      <c r="L741" s="560"/>
      <c r="M741" s="560"/>
      <c r="N741" s="560"/>
      <c r="O741" s="560"/>
      <c r="P741" s="560"/>
      <c r="Q741" s="560"/>
      <c r="R741" s="560"/>
      <c r="S741" s="560"/>
      <c r="T741" s="560"/>
      <c r="U741" s="560"/>
      <c r="V741" s="560"/>
    </row>
    <row r="742" spans="11:22" ht="15.75" customHeight="1" x14ac:dyDescent="0.25">
      <c r="K742" s="560"/>
      <c r="L742" s="560"/>
      <c r="M742" s="560"/>
      <c r="N742" s="560"/>
      <c r="O742" s="560"/>
      <c r="P742" s="560"/>
      <c r="Q742" s="560"/>
      <c r="R742" s="560"/>
      <c r="S742" s="560"/>
      <c r="T742" s="560"/>
      <c r="U742" s="560"/>
      <c r="V742" s="560"/>
    </row>
    <row r="743" spans="11:22" ht="15.75" customHeight="1" x14ac:dyDescent="0.25">
      <c r="K743" s="560"/>
      <c r="L743" s="560"/>
      <c r="M743" s="560"/>
      <c r="N743" s="560"/>
      <c r="O743" s="560"/>
      <c r="P743" s="560"/>
      <c r="Q743" s="560"/>
      <c r="R743" s="560"/>
      <c r="S743" s="560"/>
      <c r="T743" s="560"/>
      <c r="U743" s="560"/>
      <c r="V743" s="560"/>
    </row>
    <row r="744" spans="11:22" ht="15.75" customHeight="1" x14ac:dyDescent="0.25">
      <c r="K744" s="560"/>
      <c r="L744" s="560"/>
      <c r="M744" s="560"/>
      <c r="N744" s="560"/>
      <c r="O744" s="560"/>
      <c r="P744" s="560"/>
      <c r="Q744" s="560"/>
      <c r="R744" s="560"/>
      <c r="S744" s="560"/>
      <c r="T744" s="560"/>
      <c r="U744" s="560"/>
      <c r="V744" s="560"/>
    </row>
    <row r="745" spans="11:22" ht="15.75" customHeight="1" x14ac:dyDescent="0.25">
      <c r="K745" s="560"/>
      <c r="L745" s="560"/>
      <c r="M745" s="560"/>
      <c r="N745" s="560"/>
      <c r="O745" s="560"/>
      <c r="P745" s="560"/>
      <c r="Q745" s="560"/>
      <c r="R745" s="560"/>
      <c r="S745" s="560"/>
      <c r="T745" s="560"/>
      <c r="U745" s="560"/>
      <c r="V745" s="560"/>
    </row>
    <row r="746" spans="11:22" ht="15.75" customHeight="1" x14ac:dyDescent="0.25">
      <c r="K746" s="560"/>
      <c r="L746" s="560"/>
      <c r="M746" s="560"/>
      <c r="N746" s="560"/>
      <c r="O746" s="560"/>
      <c r="P746" s="560"/>
      <c r="Q746" s="560"/>
      <c r="R746" s="560"/>
      <c r="S746" s="560"/>
      <c r="T746" s="560"/>
      <c r="U746" s="560"/>
      <c r="V746" s="560"/>
    </row>
    <row r="747" spans="11:22" ht="15.75" customHeight="1" x14ac:dyDescent="0.25">
      <c r="K747" s="560"/>
      <c r="L747" s="560"/>
      <c r="M747" s="560"/>
      <c r="N747" s="560"/>
      <c r="O747" s="560"/>
      <c r="P747" s="560"/>
      <c r="Q747" s="560"/>
      <c r="R747" s="560"/>
      <c r="S747" s="560"/>
      <c r="T747" s="560"/>
      <c r="U747" s="560"/>
      <c r="V747" s="560"/>
    </row>
    <row r="748" spans="11:22" ht="15.75" customHeight="1" x14ac:dyDescent="0.25">
      <c r="K748" s="560"/>
      <c r="L748" s="560"/>
      <c r="M748" s="560"/>
      <c r="N748" s="560"/>
      <c r="O748" s="560"/>
      <c r="P748" s="560"/>
      <c r="Q748" s="560"/>
      <c r="R748" s="560"/>
      <c r="S748" s="560"/>
      <c r="T748" s="560"/>
      <c r="U748" s="560"/>
      <c r="V748" s="560"/>
    </row>
    <row r="749" spans="11:22" ht="15.75" customHeight="1" x14ac:dyDescent="0.25">
      <c r="K749" s="560"/>
      <c r="L749" s="560"/>
      <c r="M749" s="560"/>
      <c r="N749" s="560"/>
      <c r="O749" s="560"/>
      <c r="P749" s="560"/>
      <c r="Q749" s="560"/>
      <c r="R749" s="560"/>
      <c r="S749" s="560"/>
      <c r="T749" s="560"/>
      <c r="U749" s="560"/>
      <c r="V749" s="560"/>
    </row>
    <row r="750" spans="11:22" ht="15.75" customHeight="1" x14ac:dyDescent="0.25">
      <c r="K750" s="560"/>
      <c r="L750" s="560"/>
      <c r="M750" s="560"/>
      <c r="N750" s="560"/>
      <c r="O750" s="560"/>
      <c r="P750" s="560"/>
      <c r="Q750" s="560"/>
      <c r="R750" s="560"/>
      <c r="S750" s="560"/>
      <c r="T750" s="560"/>
      <c r="U750" s="560"/>
      <c r="V750" s="560"/>
    </row>
    <row r="751" spans="11:22" ht="15.75" customHeight="1" x14ac:dyDescent="0.25">
      <c r="K751" s="560"/>
      <c r="L751" s="560"/>
      <c r="M751" s="560"/>
      <c r="N751" s="560"/>
      <c r="O751" s="560"/>
      <c r="P751" s="560"/>
      <c r="Q751" s="560"/>
      <c r="R751" s="560"/>
      <c r="S751" s="560"/>
      <c r="T751" s="560"/>
      <c r="U751" s="560"/>
      <c r="V751" s="560"/>
    </row>
    <row r="752" spans="11:22" ht="15.75" customHeight="1" x14ac:dyDescent="0.25">
      <c r="K752" s="560"/>
      <c r="L752" s="560"/>
      <c r="M752" s="560"/>
      <c r="N752" s="560"/>
      <c r="O752" s="560"/>
      <c r="P752" s="560"/>
      <c r="Q752" s="560"/>
      <c r="R752" s="560"/>
      <c r="S752" s="560"/>
      <c r="T752" s="560"/>
      <c r="U752" s="560"/>
      <c r="V752" s="560"/>
    </row>
    <row r="753" spans="11:22" ht="15.75" customHeight="1" x14ac:dyDescent="0.25">
      <c r="K753" s="560"/>
      <c r="L753" s="560"/>
      <c r="M753" s="560"/>
      <c r="N753" s="560"/>
      <c r="O753" s="560"/>
      <c r="P753" s="560"/>
      <c r="Q753" s="560"/>
      <c r="R753" s="560"/>
      <c r="S753" s="560"/>
      <c r="T753" s="560"/>
      <c r="U753" s="560"/>
      <c r="V753" s="560"/>
    </row>
    <row r="754" spans="11:22" ht="15.75" customHeight="1" x14ac:dyDescent="0.25">
      <c r="K754" s="560"/>
      <c r="L754" s="560"/>
      <c r="M754" s="560"/>
      <c r="N754" s="560"/>
      <c r="O754" s="560"/>
      <c r="P754" s="560"/>
      <c r="Q754" s="560"/>
      <c r="R754" s="560"/>
      <c r="S754" s="560"/>
      <c r="T754" s="560"/>
      <c r="U754" s="560"/>
      <c r="V754" s="560"/>
    </row>
    <row r="755" spans="11:22" ht="15.75" customHeight="1" x14ac:dyDescent="0.25">
      <c r="K755" s="560"/>
      <c r="L755" s="560"/>
      <c r="M755" s="560"/>
      <c r="N755" s="560"/>
      <c r="O755" s="560"/>
      <c r="P755" s="560"/>
      <c r="Q755" s="560"/>
      <c r="R755" s="560"/>
      <c r="S755" s="560"/>
      <c r="T755" s="560"/>
      <c r="U755" s="560"/>
      <c r="V755" s="560"/>
    </row>
    <row r="756" spans="11:22" ht="15.75" customHeight="1" x14ac:dyDescent="0.25">
      <c r="K756" s="560"/>
      <c r="L756" s="560"/>
      <c r="M756" s="560"/>
      <c r="N756" s="560"/>
      <c r="O756" s="560"/>
      <c r="P756" s="560"/>
      <c r="Q756" s="560"/>
      <c r="R756" s="560"/>
      <c r="S756" s="560"/>
      <c r="T756" s="560"/>
      <c r="U756" s="560"/>
      <c r="V756" s="560"/>
    </row>
    <row r="757" spans="11:22" ht="15.75" customHeight="1" x14ac:dyDescent="0.25">
      <c r="K757" s="560"/>
      <c r="L757" s="560"/>
      <c r="M757" s="560"/>
      <c r="N757" s="560"/>
      <c r="O757" s="560"/>
      <c r="P757" s="560"/>
      <c r="Q757" s="560"/>
      <c r="R757" s="560"/>
      <c r="S757" s="560"/>
      <c r="T757" s="560"/>
      <c r="U757" s="560"/>
      <c r="V757" s="560"/>
    </row>
    <row r="758" spans="11:22" ht="15.75" customHeight="1" x14ac:dyDescent="0.25">
      <c r="K758" s="560"/>
      <c r="L758" s="560"/>
      <c r="M758" s="560"/>
      <c r="N758" s="560"/>
      <c r="O758" s="560"/>
      <c r="P758" s="560"/>
      <c r="Q758" s="560"/>
      <c r="R758" s="560"/>
      <c r="S758" s="560"/>
      <c r="T758" s="560"/>
      <c r="U758" s="560"/>
      <c r="V758" s="560"/>
    </row>
    <row r="759" spans="11:22" ht="15.75" customHeight="1" x14ac:dyDescent="0.25">
      <c r="K759" s="560"/>
      <c r="L759" s="560"/>
      <c r="M759" s="560"/>
      <c r="N759" s="560"/>
      <c r="O759" s="560"/>
      <c r="P759" s="560"/>
      <c r="Q759" s="560"/>
      <c r="R759" s="560"/>
      <c r="S759" s="560"/>
      <c r="T759" s="560"/>
      <c r="U759" s="560"/>
      <c r="V759" s="560"/>
    </row>
    <row r="760" spans="11:22" ht="15.75" customHeight="1" x14ac:dyDescent="0.25">
      <c r="K760" s="560"/>
      <c r="L760" s="560"/>
      <c r="M760" s="560"/>
      <c r="N760" s="560"/>
      <c r="O760" s="560"/>
      <c r="P760" s="560"/>
      <c r="Q760" s="560"/>
      <c r="R760" s="560"/>
      <c r="S760" s="560"/>
      <c r="T760" s="560"/>
      <c r="U760" s="560"/>
      <c r="V760" s="560"/>
    </row>
    <row r="761" spans="11:22" ht="15.75" customHeight="1" x14ac:dyDescent="0.25">
      <c r="K761" s="560"/>
      <c r="L761" s="560"/>
      <c r="M761" s="560"/>
      <c r="N761" s="560"/>
      <c r="O761" s="560"/>
      <c r="P761" s="560"/>
      <c r="Q761" s="560"/>
      <c r="R761" s="560"/>
      <c r="S761" s="560"/>
      <c r="T761" s="560"/>
      <c r="U761" s="560"/>
      <c r="V761" s="560"/>
    </row>
    <row r="762" spans="11:22" ht="15.75" customHeight="1" x14ac:dyDescent="0.25">
      <c r="K762" s="560"/>
      <c r="L762" s="560"/>
      <c r="M762" s="560"/>
      <c r="N762" s="560"/>
      <c r="O762" s="560"/>
      <c r="P762" s="560"/>
      <c r="Q762" s="560"/>
      <c r="R762" s="560"/>
      <c r="S762" s="560"/>
      <c r="T762" s="560"/>
      <c r="U762" s="560"/>
      <c r="V762" s="560"/>
    </row>
    <row r="763" spans="11:22" ht="15.75" customHeight="1" x14ac:dyDescent="0.25">
      <c r="K763" s="560"/>
      <c r="L763" s="560"/>
      <c r="M763" s="560"/>
      <c r="N763" s="560"/>
      <c r="O763" s="560"/>
      <c r="P763" s="560"/>
      <c r="Q763" s="560"/>
      <c r="R763" s="560"/>
      <c r="S763" s="560"/>
      <c r="T763" s="560"/>
      <c r="U763" s="560"/>
      <c r="V763" s="560"/>
    </row>
    <row r="764" spans="11:22" ht="15.75" customHeight="1" x14ac:dyDescent="0.25">
      <c r="K764" s="560"/>
      <c r="L764" s="560"/>
      <c r="M764" s="560"/>
      <c r="N764" s="560"/>
      <c r="O764" s="560"/>
      <c r="P764" s="560"/>
      <c r="Q764" s="560"/>
      <c r="R764" s="560"/>
      <c r="S764" s="560"/>
      <c r="T764" s="560"/>
      <c r="U764" s="560"/>
      <c r="V764" s="560"/>
    </row>
    <row r="765" spans="11:22" ht="15.75" customHeight="1" x14ac:dyDescent="0.25">
      <c r="K765" s="560"/>
      <c r="L765" s="560"/>
      <c r="M765" s="560"/>
      <c r="N765" s="560"/>
      <c r="O765" s="560"/>
      <c r="P765" s="560"/>
      <c r="Q765" s="560"/>
      <c r="R765" s="560"/>
      <c r="S765" s="560"/>
      <c r="T765" s="560"/>
      <c r="U765" s="560"/>
      <c r="V765" s="560"/>
    </row>
    <row r="766" spans="11:22" ht="15.75" customHeight="1" x14ac:dyDescent="0.25">
      <c r="K766" s="560"/>
      <c r="L766" s="560"/>
      <c r="M766" s="560"/>
      <c r="N766" s="560"/>
      <c r="O766" s="560"/>
      <c r="P766" s="560"/>
      <c r="Q766" s="560"/>
      <c r="R766" s="560"/>
      <c r="S766" s="560"/>
      <c r="T766" s="560"/>
      <c r="U766" s="560"/>
      <c r="V766" s="560"/>
    </row>
    <row r="767" spans="11:22" ht="15.75" customHeight="1" x14ac:dyDescent="0.25">
      <c r="K767" s="560"/>
      <c r="L767" s="560"/>
      <c r="M767" s="560"/>
      <c r="N767" s="560"/>
      <c r="O767" s="560"/>
      <c r="P767" s="560"/>
      <c r="Q767" s="560"/>
      <c r="R767" s="560"/>
      <c r="S767" s="560"/>
      <c r="T767" s="560"/>
      <c r="U767" s="560"/>
      <c r="V767" s="560"/>
    </row>
    <row r="768" spans="11:22" ht="15.75" customHeight="1" x14ac:dyDescent="0.25">
      <c r="K768" s="560"/>
      <c r="L768" s="560"/>
      <c r="M768" s="560"/>
      <c r="N768" s="560"/>
      <c r="O768" s="560"/>
      <c r="P768" s="560"/>
      <c r="Q768" s="560"/>
      <c r="R768" s="560"/>
      <c r="S768" s="560"/>
      <c r="T768" s="560"/>
      <c r="U768" s="560"/>
      <c r="V768" s="560"/>
    </row>
    <row r="769" spans="11:22" ht="15.75" customHeight="1" x14ac:dyDescent="0.25">
      <c r="K769" s="560"/>
      <c r="L769" s="560"/>
      <c r="M769" s="560"/>
      <c r="N769" s="560"/>
      <c r="O769" s="560"/>
      <c r="P769" s="560"/>
      <c r="Q769" s="560"/>
      <c r="R769" s="560"/>
      <c r="S769" s="560"/>
      <c r="T769" s="560"/>
      <c r="U769" s="560"/>
      <c r="V769" s="560"/>
    </row>
    <row r="770" spans="11:22" ht="15.75" customHeight="1" x14ac:dyDescent="0.25">
      <c r="K770" s="560"/>
      <c r="L770" s="560"/>
      <c r="M770" s="560"/>
      <c r="N770" s="560"/>
      <c r="O770" s="560"/>
      <c r="P770" s="560"/>
      <c r="Q770" s="560"/>
      <c r="R770" s="560"/>
      <c r="S770" s="560"/>
      <c r="T770" s="560"/>
      <c r="U770" s="560"/>
      <c r="V770" s="560"/>
    </row>
    <row r="771" spans="11:22" ht="15.75" customHeight="1" x14ac:dyDescent="0.25">
      <c r="K771" s="560"/>
      <c r="L771" s="560"/>
      <c r="M771" s="560"/>
      <c r="N771" s="560"/>
      <c r="O771" s="560"/>
      <c r="P771" s="560"/>
      <c r="Q771" s="560"/>
      <c r="R771" s="560"/>
      <c r="S771" s="560"/>
      <c r="T771" s="560"/>
      <c r="U771" s="560"/>
      <c r="V771" s="560"/>
    </row>
    <row r="772" spans="11:22" ht="15.75" customHeight="1" x14ac:dyDescent="0.25">
      <c r="K772" s="560"/>
      <c r="L772" s="560"/>
      <c r="M772" s="560"/>
      <c r="N772" s="560"/>
      <c r="O772" s="560"/>
      <c r="P772" s="560"/>
      <c r="Q772" s="560"/>
      <c r="R772" s="560"/>
      <c r="S772" s="560"/>
      <c r="T772" s="560"/>
      <c r="U772" s="560"/>
      <c r="V772" s="560"/>
    </row>
    <row r="773" spans="11:22" ht="15.75" customHeight="1" x14ac:dyDescent="0.25">
      <c r="K773" s="560"/>
      <c r="L773" s="560"/>
      <c r="M773" s="560"/>
      <c r="N773" s="560"/>
      <c r="O773" s="560"/>
      <c r="P773" s="560"/>
      <c r="Q773" s="560"/>
      <c r="R773" s="560"/>
      <c r="S773" s="560"/>
      <c r="T773" s="560"/>
      <c r="U773" s="560"/>
      <c r="V773" s="560"/>
    </row>
    <row r="774" spans="11:22" ht="15.75" customHeight="1" x14ac:dyDescent="0.25">
      <c r="K774" s="560"/>
      <c r="L774" s="560"/>
      <c r="M774" s="560"/>
      <c r="N774" s="560"/>
      <c r="O774" s="560"/>
      <c r="P774" s="560"/>
      <c r="Q774" s="560"/>
      <c r="R774" s="560"/>
      <c r="S774" s="560"/>
      <c r="T774" s="560"/>
      <c r="U774" s="560"/>
      <c r="V774" s="560"/>
    </row>
    <row r="775" spans="11:22" ht="15.75" customHeight="1" x14ac:dyDescent="0.25">
      <c r="K775" s="560"/>
      <c r="L775" s="560"/>
      <c r="M775" s="560"/>
      <c r="N775" s="560"/>
      <c r="O775" s="560"/>
      <c r="P775" s="560"/>
      <c r="Q775" s="560"/>
      <c r="R775" s="560"/>
      <c r="S775" s="560"/>
      <c r="T775" s="560"/>
      <c r="U775" s="560"/>
      <c r="V775" s="560"/>
    </row>
    <row r="776" spans="11:22" ht="15.75" customHeight="1" x14ac:dyDescent="0.25">
      <c r="K776" s="560"/>
      <c r="L776" s="560"/>
      <c r="M776" s="560"/>
      <c r="N776" s="560"/>
      <c r="O776" s="560"/>
      <c r="P776" s="560"/>
      <c r="Q776" s="560"/>
      <c r="R776" s="560"/>
      <c r="S776" s="560"/>
      <c r="T776" s="560"/>
      <c r="U776" s="560"/>
      <c r="V776" s="560"/>
    </row>
    <row r="777" spans="11:22" ht="15.75" customHeight="1" x14ac:dyDescent="0.25">
      <c r="K777" s="560"/>
      <c r="L777" s="560"/>
      <c r="M777" s="560"/>
      <c r="N777" s="560"/>
      <c r="O777" s="560"/>
      <c r="P777" s="560"/>
      <c r="Q777" s="560"/>
      <c r="R777" s="560"/>
      <c r="S777" s="560"/>
      <c r="T777" s="560"/>
      <c r="U777" s="560"/>
      <c r="V777" s="560"/>
    </row>
    <row r="778" spans="11:22" ht="15.75" customHeight="1" x14ac:dyDescent="0.25">
      <c r="K778" s="560"/>
      <c r="L778" s="560"/>
      <c r="M778" s="560"/>
      <c r="N778" s="560"/>
      <c r="O778" s="560"/>
      <c r="P778" s="560"/>
      <c r="Q778" s="560"/>
      <c r="R778" s="560"/>
      <c r="S778" s="560"/>
      <c r="T778" s="560"/>
      <c r="U778" s="560"/>
      <c r="V778" s="560"/>
    </row>
    <row r="779" spans="11:22" ht="15.75" customHeight="1" x14ac:dyDescent="0.25">
      <c r="K779" s="560"/>
      <c r="L779" s="560"/>
      <c r="M779" s="560"/>
      <c r="N779" s="560"/>
      <c r="O779" s="560"/>
      <c r="P779" s="560"/>
      <c r="Q779" s="560"/>
      <c r="R779" s="560"/>
      <c r="S779" s="560"/>
      <c r="T779" s="560"/>
      <c r="U779" s="560"/>
      <c r="V779" s="560"/>
    </row>
    <row r="780" spans="11:22" ht="15.75" customHeight="1" x14ac:dyDescent="0.25">
      <c r="K780" s="560"/>
      <c r="L780" s="560"/>
      <c r="M780" s="560"/>
      <c r="N780" s="560"/>
      <c r="O780" s="560"/>
      <c r="P780" s="560"/>
      <c r="Q780" s="560"/>
      <c r="R780" s="560"/>
      <c r="S780" s="560"/>
      <c r="T780" s="560"/>
      <c r="U780" s="560"/>
      <c r="V780" s="560"/>
    </row>
    <row r="781" spans="11:22" ht="15.75" customHeight="1" x14ac:dyDescent="0.25">
      <c r="K781" s="560"/>
      <c r="L781" s="560"/>
      <c r="M781" s="560"/>
      <c r="N781" s="560"/>
      <c r="O781" s="560"/>
      <c r="P781" s="560"/>
      <c r="Q781" s="560"/>
      <c r="R781" s="560"/>
      <c r="S781" s="560"/>
      <c r="T781" s="560"/>
      <c r="U781" s="560"/>
      <c r="V781" s="560"/>
    </row>
    <row r="782" spans="11:22" ht="15.75" customHeight="1" x14ac:dyDescent="0.25">
      <c r="K782" s="560"/>
      <c r="L782" s="560"/>
      <c r="M782" s="560"/>
      <c r="N782" s="560"/>
      <c r="O782" s="560"/>
      <c r="P782" s="560"/>
      <c r="Q782" s="560"/>
      <c r="R782" s="560"/>
      <c r="S782" s="560"/>
      <c r="T782" s="560"/>
      <c r="U782" s="560"/>
      <c r="V782" s="560"/>
    </row>
    <row r="783" spans="11:22" ht="15.75" customHeight="1" x14ac:dyDescent="0.25">
      <c r="K783" s="560"/>
      <c r="L783" s="560"/>
      <c r="M783" s="560"/>
      <c r="N783" s="560"/>
      <c r="O783" s="560"/>
      <c r="P783" s="560"/>
      <c r="Q783" s="560"/>
      <c r="R783" s="560"/>
      <c r="S783" s="560"/>
      <c r="T783" s="560"/>
      <c r="U783" s="560"/>
      <c r="V783" s="560"/>
    </row>
    <row r="784" spans="11:22" ht="15.75" customHeight="1" x14ac:dyDescent="0.25">
      <c r="K784" s="560"/>
      <c r="L784" s="560"/>
      <c r="M784" s="560"/>
      <c r="N784" s="560"/>
      <c r="O784" s="560"/>
      <c r="P784" s="560"/>
      <c r="Q784" s="560"/>
      <c r="R784" s="560"/>
      <c r="S784" s="560"/>
      <c r="T784" s="560"/>
      <c r="U784" s="560"/>
      <c r="V784" s="560"/>
    </row>
    <row r="785" spans="11:22" ht="15.75" customHeight="1" x14ac:dyDescent="0.25">
      <c r="K785" s="560"/>
      <c r="L785" s="560"/>
      <c r="M785" s="560"/>
      <c r="N785" s="560"/>
      <c r="O785" s="560"/>
      <c r="P785" s="560"/>
      <c r="Q785" s="560"/>
      <c r="R785" s="560"/>
      <c r="S785" s="560"/>
      <c r="T785" s="560"/>
      <c r="U785" s="560"/>
      <c r="V785" s="560"/>
    </row>
    <row r="786" spans="11:22" ht="15.75" customHeight="1" x14ac:dyDescent="0.25">
      <c r="K786" s="560"/>
      <c r="L786" s="560"/>
      <c r="M786" s="560"/>
      <c r="N786" s="560"/>
      <c r="O786" s="560"/>
      <c r="P786" s="560"/>
      <c r="Q786" s="560"/>
      <c r="R786" s="560"/>
      <c r="S786" s="560"/>
      <c r="T786" s="560"/>
      <c r="U786" s="560"/>
      <c r="V786" s="560"/>
    </row>
    <row r="787" spans="11:22" ht="15.75" customHeight="1" x14ac:dyDescent="0.25">
      <c r="K787" s="560"/>
      <c r="L787" s="560"/>
      <c r="M787" s="560"/>
      <c r="N787" s="560"/>
      <c r="O787" s="560"/>
      <c r="P787" s="560"/>
      <c r="Q787" s="560"/>
      <c r="R787" s="560"/>
      <c r="S787" s="560"/>
      <c r="T787" s="560"/>
      <c r="U787" s="560"/>
      <c r="V787" s="560"/>
    </row>
    <row r="788" spans="11:22" ht="15.75" customHeight="1" x14ac:dyDescent="0.25">
      <c r="K788" s="560"/>
      <c r="L788" s="560"/>
      <c r="M788" s="560"/>
      <c r="N788" s="560"/>
      <c r="O788" s="560"/>
      <c r="P788" s="560"/>
      <c r="Q788" s="560"/>
      <c r="R788" s="560"/>
      <c r="S788" s="560"/>
      <c r="T788" s="560"/>
      <c r="U788" s="560"/>
      <c r="V788" s="560"/>
    </row>
    <row r="789" spans="11:22" ht="15.75" customHeight="1" x14ac:dyDescent="0.25">
      <c r="K789" s="560"/>
      <c r="L789" s="560"/>
      <c r="M789" s="560"/>
      <c r="N789" s="560"/>
      <c r="O789" s="560"/>
      <c r="P789" s="560"/>
      <c r="Q789" s="560"/>
      <c r="R789" s="560"/>
      <c r="S789" s="560"/>
      <c r="T789" s="560"/>
      <c r="U789" s="560"/>
      <c r="V789" s="560"/>
    </row>
    <row r="790" spans="11:22" ht="15.75" customHeight="1" x14ac:dyDescent="0.25">
      <c r="K790" s="560"/>
      <c r="L790" s="560"/>
      <c r="M790" s="560"/>
      <c r="N790" s="560"/>
      <c r="O790" s="560"/>
      <c r="P790" s="560"/>
      <c r="Q790" s="560"/>
      <c r="R790" s="560"/>
      <c r="S790" s="560"/>
      <c r="T790" s="560"/>
      <c r="U790" s="560"/>
      <c r="V790" s="560"/>
    </row>
    <row r="791" spans="11:22" ht="15.75" customHeight="1" x14ac:dyDescent="0.25">
      <c r="K791" s="560"/>
      <c r="L791" s="560"/>
      <c r="M791" s="560"/>
      <c r="N791" s="560"/>
      <c r="O791" s="560"/>
      <c r="P791" s="560"/>
      <c r="Q791" s="560"/>
      <c r="R791" s="560"/>
      <c r="S791" s="560"/>
      <c r="T791" s="560"/>
      <c r="U791" s="560"/>
      <c r="V791" s="560"/>
    </row>
    <row r="792" spans="11:22" ht="15.75" customHeight="1" x14ac:dyDescent="0.25">
      <c r="K792" s="560"/>
      <c r="L792" s="560"/>
      <c r="M792" s="560"/>
      <c r="N792" s="560"/>
      <c r="O792" s="560"/>
      <c r="P792" s="560"/>
      <c r="Q792" s="560"/>
      <c r="R792" s="560"/>
      <c r="S792" s="560"/>
      <c r="T792" s="560"/>
      <c r="U792" s="560"/>
      <c r="V792" s="560"/>
    </row>
    <row r="793" spans="11:22" ht="15.75" customHeight="1" x14ac:dyDescent="0.25">
      <c r="K793" s="560"/>
      <c r="L793" s="560"/>
      <c r="M793" s="560"/>
      <c r="N793" s="560"/>
      <c r="O793" s="560"/>
      <c r="P793" s="560"/>
      <c r="Q793" s="560"/>
      <c r="R793" s="560"/>
      <c r="S793" s="560"/>
      <c r="T793" s="560"/>
      <c r="U793" s="560"/>
      <c r="V793" s="560"/>
    </row>
    <row r="794" spans="11:22" ht="15.75" customHeight="1" x14ac:dyDescent="0.25">
      <c r="K794" s="560"/>
      <c r="L794" s="560"/>
      <c r="M794" s="560"/>
      <c r="N794" s="560"/>
      <c r="O794" s="560"/>
      <c r="P794" s="560"/>
      <c r="Q794" s="560"/>
      <c r="R794" s="560"/>
      <c r="S794" s="560"/>
      <c r="T794" s="560"/>
      <c r="U794" s="560"/>
      <c r="V794" s="560"/>
    </row>
    <row r="795" spans="11:22" ht="15.75" customHeight="1" x14ac:dyDescent="0.25">
      <c r="K795" s="560"/>
      <c r="L795" s="560"/>
      <c r="M795" s="560"/>
      <c r="N795" s="560"/>
      <c r="O795" s="560"/>
      <c r="P795" s="560"/>
      <c r="Q795" s="560"/>
      <c r="R795" s="560"/>
      <c r="S795" s="560"/>
      <c r="T795" s="560"/>
      <c r="U795" s="560"/>
      <c r="V795" s="560"/>
    </row>
    <row r="796" spans="11:22" ht="15.75" customHeight="1" x14ac:dyDescent="0.25">
      <c r="K796" s="560"/>
      <c r="L796" s="560"/>
      <c r="M796" s="560"/>
      <c r="N796" s="560"/>
      <c r="O796" s="560"/>
      <c r="P796" s="560"/>
      <c r="Q796" s="560"/>
      <c r="R796" s="560"/>
      <c r="S796" s="560"/>
      <c r="T796" s="560"/>
      <c r="U796" s="560"/>
      <c r="V796" s="560"/>
    </row>
    <row r="797" spans="11:22" ht="15.75" customHeight="1" x14ac:dyDescent="0.25">
      <c r="K797" s="560"/>
      <c r="L797" s="560"/>
      <c r="M797" s="560"/>
      <c r="N797" s="560"/>
      <c r="O797" s="560"/>
      <c r="P797" s="560"/>
      <c r="Q797" s="560"/>
      <c r="R797" s="560"/>
      <c r="S797" s="560"/>
      <c r="T797" s="560"/>
      <c r="U797" s="560"/>
      <c r="V797" s="560"/>
    </row>
    <row r="798" spans="11:22" ht="15.75" customHeight="1" x14ac:dyDescent="0.25">
      <c r="K798" s="560"/>
      <c r="L798" s="560"/>
      <c r="M798" s="560"/>
      <c r="N798" s="560"/>
      <c r="O798" s="560"/>
      <c r="P798" s="560"/>
      <c r="Q798" s="560"/>
      <c r="R798" s="560"/>
      <c r="S798" s="560"/>
      <c r="T798" s="560"/>
      <c r="U798" s="560"/>
      <c r="V798" s="560"/>
    </row>
    <row r="799" spans="11:22" ht="15.75" customHeight="1" x14ac:dyDescent="0.25">
      <c r="K799" s="560"/>
      <c r="L799" s="560"/>
      <c r="M799" s="560"/>
      <c r="N799" s="560"/>
      <c r="O799" s="560"/>
      <c r="P799" s="560"/>
      <c r="Q799" s="560"/>
      <c r="R799" s="560"/>
      <c r="S799" s="560"/>
      <c r="T799" s="560"/>
      <c r="U799" s="560"/>
      <c r="V799" s="560"/>
    </row>
    <row r="800" spans="11:22" ht="15.75" customHeight="1" x14ac:dyDescent="0.25">
      <c r="K800" s="560"/>
      <c r="L800" s="560"/>
      <c r="M800" s="560"/>
      <c r="N800" s="560"/>
      <c r="O800" s="560"/>
      <c r="P800" s="560"/>
      <c r="Q800" s="560"/>
      <c r="R800" s="560"/>
      <c r="S800" s="560"/>
      <c r="T800" s="560"/>
      <c r="U800" s="560"/>
      <c r="V800" s="560"/>
    </row>
    <row r="801" spans="11:22" ht="15.75" customHeight="1" x14ac:dyDescent="0.25">
      <c r="K801" s="560"/>
      <c r="L801" s="560"/>
      <c r="M801" s="560"/>
      <c r="N801" s="560"/>
      <c r="O801" s="560"/>
      <c r="P801" s="560"/>
      <c r="Q801" s="560"/>
      <c r="R801" s="560"/>
      <c r="S801" s="560"/>
      <c r="T801" s="560"/>
      <c r="U801" s="560"/>
      <c r="V801" s="560"/>
    </row>
    <row r="802" spans="11:22" ht="15.75" customHeight="1" x14ac:dyDescent="0.25">
      <c r="K802" s="560"/>
      <c r="L802" s="560"/>
      <c r="M802" s="560"/>
      <c r="N802" s="560"/>
      <c r="O802" s="560"/>
      <c r="P802" s="560"/>
      <c r="Q802" s="560"/>
      <c r="R802" s="560"/>
      <c r="S802" s="560"/>
      <c r="T802" s="560"/>
      <c r="U802" s="560"/>
      <c r="V802" s="560"/>
    </row>
    <row r="803" spans="11:22" ht="15.75" customHeight="1" x14ac:dyDescent="0.25">
      <c r="K803" s="560"/>
      <c r="L803" s="560"/>
      <c r="M803" s="560"/>
      <c r="N803" s="560"/>
      <c r="O803" s="560"/>
      <c r="P803" s="560"/>
      <c r="Q803" s="560"/>
      <c r="R803" s="560"/>
      <c r="S803" s="560"/>
      <c r="T803" s="560"/>
      <c r="U803" s="560"/>
      <c r="V803" s="560"/>
    </row>
    <row r="804" spans="11:22" ht="15.75" customHeight="1" x14ac:dyDescent="0.25">
      <c r="K804" s="560"/>
      <c r="L804" s="560"/>
      <c r="M804" s="560"/>
      <c r="N804" s="560"/>
      <c r="O804" s="560"/>
      <c r="P804" s="560"/>
      <c r="Q804" s="560"/>
      <c r="R804" s="560"/>
      <c r="S804" s="560"/>
      <c r="T804" s="560"/>
      <c r="U804" s="560"/>
      <c r="V804" s="560"/>
    </row>
    <row r="805" spans="11:22" ht="15.75" customHeight="1" x14ac:dyDescent="0.25">
      <c r="K805" s="560"/>
      <c r="L805" s="560"/>
      <c r="M805" s="560"/>
      <c r="N805" s="560"/>
      <c r="O805" s="560"/>
      <c r="P805" s="560"/>
      <c r="Q805" s="560"/>
      <c r="R805" s="560"/>
      <c r="S805" s="560"/>
      <c r="T805" s="560"/>
      <c r="U805" s="560"/>
      <c r="V805" s="560"/>
    </row>
    <row r="806" spans="11:22" ht="15.75" customHeight="1" x14ac:dyDescent="0.25">
      <c r="K806" s="560"/>
      <c r="L806" s="560"/>
      <c r="M806" s="560"/>
      <c r="N806" s="560"/>
      <c r="O806" s="560"/>
      <c r="P806" s="560"/>
      <c r="Q806" s="560"/>
      <c r="R806" s="560"/>
      <c r="S806" s="560"/>
      <c r="T806" s="560"/>
      <c r="U806" s="560"/>
      <c r="V806" s="560"/>
    </row>
    <row r="807" spans="11:22" ht="15.75" customHeight="1" x14ac:dyDescent="0.25">
      <c r="K807" s="560"/>
      <c r="L807" s="560"/>
      <c r="M807" s="560"/>
      <c r="N807" s="560"/>
      <c r="O807" s="560"/>
      <c r="P807" s="560"/>
      <c r="Q807" s="560"/>
      <c r="R807" s="560"/>
      <c r="S807" s="560"/>
      <c r="T807" s="560"/>
      <c r="U807" s="560"/>
      <c r="V807" s="560"/>
    </row>
    <row r="808" spans="11:22" ht="15.75" customHeight="1" x14ac:dyDescent="0.25">
      <c r="K808" s="560"/>
      <c r="L808" s="560"/>
      <c r="M808" s="560"/>
      <c r="N808" s="560"/>
      <c r="O808" s="560"/>
      <c r="P808" s="560"/>
      <c r="Q808" s="560"/>
      <c r="R808" s="560"/>
      <c r="S808" s="560"/>
      <c r="T808" s="560"/>
      <c r="U808" s="560"/>
      <c r="V808" s="560"/>
    </row>
    <row r="809" spans="11:22" ht="15.75" customHeight="1" x14ac:dyDescent="0.25">
      <c r="K809" s="560"/>
      <c r="L809" s="560"/>
      <c r="M809" s="560"/>
      <c r="N809" s="560"/>
      <c r="O809" s="560"/>
      <c r="P809" s="560"/>
      <c r="Q809" s="560"/>
      <c r="R809" s="560"/>
      <c r="S809" s="560"/>
      <c r="T809" s="560"/>
      <c r="U809" s="560"/>
      <c r="V809" s="560"/>
    </row>
    <row r="810" spans="11:22" ht="15.75" customHeight="1" x14ac:dyDescent="0.25">
      <c r="K810" s="560"/>
      <c r="L810" s="560"/>
      <c r="M810" s="560"/>
      <c r="N810" s="560"/>
      <c r="O810" s="560"/>
      <c r="P810" s="560"/>
      <c r="Q810" s="560"/>
      <c r="R810" s="560"/>
      <c r="S810" s="560"/>
      <c r="T810" s="560"/>
      <c r="U810" s="560"/>
      <c r="V810" s="560"/>
    </row>
    <row r="811" spans="11:22" ht="15.75" customHeight="1" x14ac:dyDescent="0.25">
      <c r="K811" s="560"/>
      <c r="L811" s="560"/>
      <c r="M811" s="560"/>
      <c r="N811" s="560"/>
      <c r="O811" s="560"/>
      <c r="P811" s="560"/>
      <c r="Q811" s="560"/>
      <c r="R811" s="560"/>
      <c r="S811" s="560"/>
      <c r="T811" s="560"/>
      <c r="U811" s="560"/>
      <c r="V811" s="560"/>
    </row>
    <row r="812" spans="11:22" ht="15.75" customHeight="1" x14ac:dyDescent="0.25">
      <c r="K812" s="560"/>
      <c r="L812" s="560"/>
      <c r="M812" s="560"/>
      <c r="N812" s="560"/>
      <c r="O812" s="560"/>
      <c r="P812" s="560"/>
      <c r="Q812" s="560"/>
      <c r="R812" s="560"/>
      <c r="S812" s="560"/>
      <c r="T812" s="560"/>
      <c r="U812" s="560"/>
      <c r="V812" s="560"/>
    </row>
    <row r="813" spans="11:22" ht="15.75" customHeight="1" x14ac:dyDescent="0.25">
      <c r="K813" s="560"/>
      <c r="L813" s="560"/>
      <c r="M813" s="560"/>
      <c r="N813" s="560"/>
      <c r="O813" s="560"/>
      <c r="P813" s="560"/>
      <c r="Q813" s="560"/>
      <c r="R813" s="560"/>
      <c r="S813" s="560"/>
      <c r="T813" s="560"/>
      <c r="U813" s="560"/>
      <c r="V813" s="560"/>
    </row>
    <row r="814" spans="11:22" ht="15.75" customHeight="1" x14ac:dyDescent="0.25">
      <c r="K814" s="560"/>
      <c r="L814" s="560"/>
      <c r="M814" s="560"/>
      <c r="N814" s="560"/>
      <c r="O814" s="560"/>
      <c r="P814" s="560"/>
      <c r="Q814" s="560"/>
      <c r="R814" s="560"/>
      <c r="S814" s="560"/>
      <c r="T814" s="560"/>
      <c r="U814" s="560"/>
      <c r="V814" s="560"/>
    </row>
    <row r="815" spans="11:22" ht="15.75" customHeight="1" x14ac:dyDescent="0.25">
      <c r="K815" s="560"/>
      <c r="L815" s="560"/>
      <c r="M815" s="560"/>
      <c r="N815" s="560"/>
      <c r="O815" s="560"/>
      <c r="P815" s="560"/>
      <c r="Q815" s="560"/>
      <c r="R815" s="560"/>
      <c r="S815" s="560"/>
      <c r="T815" s="560"/>
      <c r="U815" s="560"/>
      <c r="V815" s="560"/>
    </row>
    <row r="816" spans="11:22" ht="15.75" customHeight="1" x14ac:dyDescent="0.25">
      <c r="K816" s="560"/>
      <c r="L816" s="560"/>
      <c r="M816" s="560"/>
      <c r="N816" s="560"/>
      <c r="O816" s="560"/>
      <c r="P816" s="560"/>
      <c r="Q816" s="560"/>
      <c r="R816" s="560"/>
      <c r="S816" s="560"/>
      <c r="T816" s="560"/>
      <c r="U816" s="560"/>
      <c r="V816" s="560"/>
    </row>
    <row r="817" spans="11:22" ht="15.75" customHeight="1" x14ac:dyDescent="0.25">
      <c r="K817" s="560"/>
      <c r="L817" s="560"/>
      <c r="M817" s="560"/>
      <c r="N817" s="560"/>
      <c r="O817" s="560"/>
      <c r="P817" s="560"/>
      <c r="Q817" s="560"/>
      <c r="R817" s="560"/>
      <c r="S817" s="560"/>
      <c r="T817" s="560"/>
      <c r="U817" s="560"/>
      <c r="V817" s="560"/>
    </row>
    <row r="818" spans="11:22" ht="15.75" customHeight="1" x14ac:dyDescent="0.25">
      <c r="K818" s="560"/>
      <c r="L818" s="560"/>
      <c r="M818" s="560"/>
      <c r="N818" s="560"/>
      <c r="O818" s="560"/>
      <c r="P818" s="560"/>
      <c r="Q818" s="560"/>
      <c r="R818" s="560"/>
      <c r="S818" s="560"/>
      <c r="T818" s="560"/>
      <c r="U818" s="560"/>
      <c r="V818" s="560"/>
    </row>
    <row r="819" spans="11:22" ht="15.75" customHeight="1" x14ac:dyDescent="0.25">
      <c r="K819" s="560"/>
      <c r="L819" s="560"/>
      <c r="M819" s="560"/>
      <c r="N819" s="560"/>
      <c r="O819" s="560"/>
      <c r="P819" s="560"/>
      <c r="Q819" s="560"/>
      <c r="R819" s="560"/>
      <c r="S819" s="560"/>
      <c r="T819" s="560"/>
      <c r="U819" s="560"/>
      <c r="V819" s="560"/>
    </row>
    <row r="820" spans="11:22" ht="15.75" customHeight="1" x14ac:dyDescent="0.25">
      <c r="K820" s="560"/>
      <c r="L820" s="560"/>
      <c r="M820" s="560"/>
      <c r="N820" s="560"/>
      <c r="O820" s="560"/>
      <c r="P820" s="560"/>
      <c r="Q820" s="560"/>
      <c r="R820" s="560"/>
      <c r="S820" s="560"/>
      <c r="T820" s="560"/>
      <c r="U820" s="560"/>
      <c r="V820" s="560"/>
    </row>
    <row r="821" spans="11:22" ht="15.75" customHeight="1" x14ac:dyDescent="0.25">
      <c r="K821" s="560"/>
      <c r="L821" s="560"/>
      <c r="M821" s="560"/>
      <c r="N821" s="560"/>
      <c r="O821" s="560"/>
      <c r="P821" s="560"/>
      <c r="Q821" s="560"/>
      <c r="R821" s="560"/>
      <c r="S821" s="560"/>
      <c r="T821" s="560"/>
      <c r="U821" s="560"/>
      <c r="V821" s="560"/>
    </row>
    <row r="822" spans="11:22" ht="15.75" customHeight="1" x14ac:dyDescent="0.25">
      <c r="K822" s="560"/>
      <c r="L822" s="560"/>
      <c r="M822" s="560"/>
      <c r="N822" s="560"/>
      <c r="O822" s="560"/>
      <c r="P822" s="560"/>
      <c r="Q822" s="560"/>
      <c r="R822" s="560"/>
      <c r="S822" s="560"/>
      <c r="T822" s="560"/>
      <c r="U822" s="560"/>
      <c r="V822" s="560"/>
    </row>
    <row r="823" spans="11:22" ht="15.75" customHeight="1" x14ac:dyDescent="0.25">
      <c r="K823" s="560"/>
      <c r="L823" s="560"/>
      <c r="M823" s="560"/>
      <c r="N823" s="560"/>
      <c r="O823" s="560"/>
      <c r="P823" s="560"/>
      <c r="Q823" s="560"/>
      <c r="R823" s="560"/>
      <c r="S823" s="560"/>
      <c r="T823" s="560"/>
      <c r="U823" s="560"/>
      <c r="V823" s="560"/>
    </row>
    <row r="824" spans="11:22" ht="15.75" customHeight="1" x14ac:dyDescent="0.25">
      <c r="K824" s="560"/>
      <c r="L824" s="560"/>
      <c r="M824" s="560"/>
      <c r="N824" s="560"/>
      <c r="O824" s="560"/>
      <c r="P824" s="560"/>
      <c r="Q824" s="560"/>
      <c r="R824" s="560"/>
      <c r="S824" s="560"/>
      <c r="T824" s="560"/>
      <c r="U824" s="560"/>
      <c r="V824" s="560"/>
    </row>
    <row r="825" spans="11:22" ht="15.75" customHeight="1" x14ac:dyDescent="0.25">
      <c r="K825" s="560"/>
      <c r="L825" s="560"/>
      <c r="M825" s="560"/>
      <c r="N825" s="560"/>
      <c r="O825" s="560"/>
      <c r="P825" s="560"/>
      <c r="Q825" s="560"/>
      <c r="R825" s="560"/>
      <c r="S825" s="560"/>
      <c r="T825" s="560"/>
      <c r="U825" s="560"/>
      <c r="V825" s="560"/>
    </row>
    <row r="826" spans="11:22" ht="15.75" customHeight="1" x14ac:dyDescent="0.25">
      <c r="K826" s="560"/>
      <c r="L826" s="560"/>
      <c r="M826" s="560"/>
      <c r="N826" s="560"/>
      <c r="O826" s="560"/>
      <c r="P826" s="560"/>
      <c r="Q826" s="560"/>
      <c r="R826" s="560"/>
      <c r="S826" s="560"/>
      <c r="T826" s="560"/>
      <c r="U826" s="560"/>
      <c r="V826" s="560"/>
    </row>
    <row r="827" spans="11:22" ht="15.75" customHeight="1" x14ac:dyDescent="0.25">
      <c r="K827" s="560"/>
      <c r="L827" s="560"/>
      <c r="M827" s="560"/>
      <c r="N827" s="560"/>
      <c r="O827" s="560"/>
      <c r="P827" s="560"/>
      <c r="Q827" s="560"/>
      <c r="R827" s="560"/>
      <c r="S827" s="560"/>
      <c r="T827" s="560"/>
      <c r="U827" s="560"/>
      <c r="V827" s="560"/>
    </row>
    <row r="828" spans="11:22" ht="15.75" customHeight="1" x14ac:dyDescent="0.25">
      <c r="K828" s="560"/>
      <c r="L828" s="560"/>
      <c r="M828" s="560"/>
      <c r="N828" s="560"/>
      <c r="O828" s="560"/>
      <c r="P828" s="560"/>
      <c r="Q828" s="560"/>
      <c r="R828" s="560"/>
      <c r="S828" s="560"/>
      <c r="T828" s="560"/>
      <c r="U828" s="560"/>
      <c r="V828" s="560"/>
    </row>
    <row r="829" spans="11:22" ht="15.75" customHeight="1" x14ac:dyDescent="0.25">
      <c r="K829" s="560"/>
      <c r="L829" s="560"/>
      <c r="M829" s="560"/>
      <c r="N829" s="560"/>
      <c r="O829" s="560"/>
      <c r="P829" s="560"/>
      <c r="Q829" s="560"/>
      <c r="R829" s="560"/>
      <c r="S829" s="560"/>
      <c r="T829" s="560"/>
      <c r="U829" s="560"/>
      <c r="V829" s="560"/>
    </row>
    <row r="830" spans="11:22" ht="15.75" customHeight="1" x14ac:dyDescent="0.25">
      <c r="K830" s="560"/>
      <c r="L830" s="560"/>
      <c r="M830" s="560"/>
      <c r="N830" s="560"/>
      <c r="O830" s="560"/>
      <c r="P830" s="560"/>
      <c r="Q830" s="560"/>
      <c r="R830" s="560"/>
      <c r="S830" s="560"/>
      <c r="T830" s="560"/>
      <c r="U830" s="560"/>
      <c r="V830" s="560"/>
    </row>
    <row r="831" spans="11:22" ht="15.75" customHeight="1" x14ac:dyDescent="0.25">
      <c r="K831" s="560"/>
      <c r="L831" s="560"/>
      <c r="M831" s="560"/>
      <c r="N831" s="560"/>
      <c r="O831" s="560"/>
      <c r="P831" s="560"/>
      <c r="Q831" s="560"/>
      <c r="R831" s="560"/>
      <c r="S831" s="560"/>
      <c r="T831" s="560"/>
      <c r="U831" s="560"/>
      <c r="V831" s="560"/>
    </row>
    <row r="832" spans="11:22" ht="15.75" customHeight="1" x14ac:dyDescent="0.25">
      <c r="K832" s="560"/>
      <c r="L832" s="560"/>
      <c r="M832" s="560"/>
      <c r="N832" s="560"/>
      <c r="O832" s="560"/>
      <c r="P832" s="560"/>
      <c r="Q832" s="560"/>
      <c r="R832" s="560"/>
      <c r="S832" s="560"/>
      <c r="T832" s="560"/>
      <c r="U832" s="560"/>
      <c r="V832" s="560"/>
    </row>
    <row r="833" spans="11:22" ht="15.75" customHeight="1" x14ac:dyDescent="0.25">
      <c r="K833" s="560"/>
      <c r="L833" s="560"/>
      <c r="M833" s="560"/>
      <c r="N833" s="560"/>
      <c r="O833" s="560"/>
      <c r="P833" s="560"/>
      <c r="Q833" s="560"/>
      <c r="R833" s="560"/>
      <c r="S833" s="560"/>
      <c r="T833" s="560"/>
      <c r="U833" s="560"/>
      <c r="V833" s="560"/>
    </row>
    <row r="834" spans="11:22" ht="15.75" customHeight="1" x14ac:dyDescent="0.25">
      <c r="K834" s="560"/>
      <c r="L834" s="560"/>
      <c r="M834" s="560"/>
      <c r="N834" s="560"/>
      <c r="O834" s="560"/>
      <c r="P834" s="560"/>
      <c r="Q834" s="560"/>
      <c r="R834" s="560"/>
      <c r="S834" s="560"/>
      <c r="T834" s="560"/>
      <c r="U834" s="560"/>
      <c r="V834" s="560"/>
    </row>
    <row r="835" spans="11:22" ht="15.75" customHeight="1" x14ac:dyDescent="0.25">
      <c r="K835" s="560"/>
      <c r="L835" s="560"/>
      <c r="M835" s="560"/>
      <c r="N835" s="560"/>
      <c r="O835" s="560"/>
      <c r="P835" s="560"/>
      <c r="Q835" s="560"/>
      <c r="R835" s="560"/>
      <c r="S835" s="560"/>
      <c r="T835" s="560"/>
      <c r="U835" s="560"/>
      <c r="V835" s="560"/>
    </row>
    <row r="836" spans="11:22" ht="15.75" customHeight="1" x14ac:dyDescent="0.25">
      <c r="K836" s="560"/>
      <c r="L836" s="560"/>
      <c r="M836" s="560"/>
      <c r="N836" s="560"/>
      <c r="O836" s="560"/>
      <c r="P836" s="560"/>
      <c r="Q836" s="560"/>
      <c r="R836" s="560"/>
      <c r="S836" s="560"/>
      <c r="T836" s="560"/>
      <c r="U836" s="560"/>
      <c r="V836" s="560"/>
    </row>
    <row r="837" spans="11:22" ht="15.75" customHeight="1" x14ac:dyDescent="0.25">
      <c r="K837" s="560"/>
      <c r="L837" s="560"/>
      <c r="M837" s="560"/>
      <c r="N837" s="560"/>
      <c r="O837" s="560"/>
      <c r="P837" s="560"/>
      <c r="Q837" s="560"/>
      <c r="R837" s="560"/>
      <c r="S837" s="560"/>
      <c r="T837" s="560"/>
      <c r="U837" s="560"/>
      <c r="V837" s="560"/>
    </row>
    <row r="838" spans="11:22" ht="15.75" customHeight="1" x14ac:dyDescent="0.25">
      <c r="K838" s="560"/>
      <c r="L838" s="560"/>
      <c r="M838" s="560"/>
      <c r="N838" s="560"/>
      <c r="O838" s="560"/>
      <c r="P838" s="560"/>
      <c r="Q838" s="560"/>
      <c r="R838" s="560"/>
      <c r="S838" s="560"/>
      <c r="T838" s="560"/>
      <c r="U838" s="560"/>
      <c r="V838" s="560"/>
    </row>
    <row r="839" spans="11:22" ht="15.75" customHeight="1" x14ac:dyDescent="0.25">
      <c r="K839" s="560"/>
      <c r="L839" s="560"/>
      <c r="M839" s="560"/>
      <c r="N839" s="560"/>
      <c r="O839" s="560"/>
      <c r="P839" s="560"/>
      <c r="Q839" s="560"/>
      <c r="R839" s="560"/>
      <c r="S839" s="560"/>
      <c r="T839" s="560"/>
      <c r="U839" s="560"/>
      <c r="V839" s="560"/>
    </row>
    <row r="840" spans="11:22" ht="15.75" customHeight="1" x14ac:dyDescent="0.25">
      <c r="K840" s="560"/>
      <c r="L840" s="560"/>
      <c r="M840" s="560"/>
      <c r="N840" s="560"/>
      <c r="O840" s="560"/>
      <c r="P840" s="560"/>
      <c r="Q840" s="560"/>
      <c r="R840" s="560"/>
      <c r="S840" s="560"/>
      <c r="T840" s="560"/>
      <c r="U840" s="560"/>
      <c r="V840" s="560"/>
    </row>
    <row r="841" spans="11:22" ht="15.75" customHeight="1" x14ac:dyDescent="0.25">
      <c r="K841" s="560"/>
      <c r="L841" s="560"/>
      <c r="M841" s="560"/>
      <c r="N841" s="560"/>
      <c r="O841" s="560"/>
      <c r="P841" s="560"/>
      <c r="Q841" s="560"/>
      <c r="R841" s="560"/>
      <c r="S841" s="560"/>
      <c r="T841" s="560"/>
      <c r="U841" s="560"/>
      <c r="V841" s="560"/>
    </row>
    <row r="842" spans="11:22" ht="15.75" customHeight="1" x14ac:dyDescent="0.25">
      <c r="K842" s="560"/>
      <c r="L842" s="560"/>
      <c r="M842" s="560"/>
      <c r="N842" s="560"/>
      <c r="O842" s="560"/>
      <c r="P842" s="560"/>
      <c r="Q842" s="560"/>
      <c r="R842" s="560"/>
      <c r="S842" s="560"/>
      <c r="T842" s="560"/>
      <c r="U842" s="560"/>
      <c r="V842" s="560"/>
    </row>
    <row r="843" spans="11:22" ht="15.75" customHeight="1" x14ac:dyDescent="0.25">
      <c r="K843" s="560"/>
      <c r="L843" s="560"/>
      <c r="M843" s="560"/>
      <c r="N843" s="560"/>
      <c r="O843" s="560"/>
      <c r="P843" s="560"/>
      <c r="Q843" s="560"/>
      <c r="R843" s="560"/>
      <c r="S843" s="560"/>
      <c r="T843" s="560"/>
      <c r="U843" s="560"/>
      <c r="V843" s="560"/>
    </row>
    <row r="844" spans="11:22" ht="15.75" customHeight="1" x14ac:dyDescent="0.25">
      <c r="K844" s="560"/>
      <c r="L844" s="560"/>
      <c r="M844" s="560"/>
      <c r="N844" s="560"/>
      <c r="O844" s="560"/>
      <c r="P844" s="560"/>
      <c r="Q844" s="560"/>
      <c r="R844" s="560"/>
      <c r="S844" s="560"/>
      <c r="T844" s="560"/>
      <c r="U844" s="560"/>
      <c r="V844" s="560"/>
    </row>
    <row r="845" spans="11:22" ht="15.75" customHeight="1" x14ac:dyDescent="0.25">
      <c r="K845" s="560"/>
      <c r="L845" s="560"/>
      <c r="M845" s="560"/>
      <c r="N845" s="560"/>
      <c r="O845" s="560"/>
      <c r="P845" s="560"/>
      <c r="Q845" s="560"/>
      <c r="R845" s="560"/>
      <c r="S845" s="560"/>
      <c r="T845" s="560"/>
      <c r="U845" s="560"/>
      <c r="V845" s="560"/>
    </row>
    <row r="846" spans="11:22" ht="15.75" customHeight="1" x14ac:dyDescent="0.25">
      <c r="K846" s="560"/>
      <c r="L846" s="560"/>
      <c r="M846" s="560"/>
      <c r="N846" s="560"/>
      <c r="O846" s="560"/>
      <c r="P846" s="560"/>
      <c r="Q846" s="560"/>
      <c r="R846" s="560"/>
      <c r="S846" s="560"/>
      <c r="T846" s="560"/>
      <c r="U846" s="560"/>
      <c r="V846" s="560"/>
    </row>
    <row r="847" spans="11:22" ht="15.75" customHeight="1" x14ac:dyDescent="0.25">
      <c r="K847" s="560"/>
      <c r="L847" s="560"/>
      <c r="M847" s="560"/>
      <c r="N847" s="560"/>
      <c r="O847" s="560"/>
      <c r="P847" s="560"/>
      <c r="Q847" s="560"/>
      <c r="R847" s="560"/>
      <c r="S847" s="560"/>
      <c r="T847" s="560"/>
      <c r="U847" s="560"/>
      <c r="V847" s="560"/>
    </row>
    <row r="848" spans="11:22" ht="15.75" customHeight="1" x14ac:dyDescent="0.25">
      <c r="K848" s="560"/>
      <c r="L848" s="560"/>
      <c r="M848" s="560"/>
      <c r="N848" s="560"/>
      <c r="O848" s="560"/>
      <c r="P848" s="560"/>
      <c r="Q848" s="560"/>
      <c r="R848" s="560"/>
      <c r="S848" s="560"/>
      <c r="T848" s="560"/>
      <c r="U848" s="560"/>
      <c r="V848" s="560"/>
    </row>
    <row r="849" spans="11:22" ht="15.75" customHeight="1" x14ac:dyDescent="0.25">
      <c r="K849" s="560"/>
      <c r="L849" s="560"/>
      <c r="M849" s="560"/>
      <c r="N849" s="560"/>
      <c r="O849" s="560"/>
      <c r="P849" s="560"/>
      <c r="Q849" s="560"/>
      <c r="R849" s="560"/>
      <c r="S849" s="560"/>
      <c r="T849" s="560"/>
      <c r="U849" s="560"/>
      <c r="V849" s="560"/>
    </row>
    <row r="850" spans="11:22" ht="15.75" customHeight="1" x14ac:dyDescent="0.25">
      <c r="K850" s="560"/>
      <c r="L850" s="560"/>
      <c r="M850" s="560"/>
      <c r="N850" s="560"/>
      <c r="O850" s="560"/>
      <c r="P850" s="560"/>
      <c r="Q850" s="560"/>
      <c r="R850" s="560"/>
      <c r="S850" s="560"/>
      <c r="T850" s="560"/>
      <c r="U850" s="560"/>
      <c r="V850" s="560"/>
    </row>
    <row r="851" spans="11:22" ht="15.75" customHeight="1" x14ac:dyDescent="0.25">
      <c r="K851" s="560"/>
      <c r="L851" s="560"/>
      <c r="M851" s="560"/>
      <c r="N851" s="560"/>
      <c r="O851" s="560"/>
      <c r="P851" s="560"/>
      <c r="Q851" s="560"/>
      <c r="R851" s="560"/>
      <c r="S851" s="560"/>
      <c r="T851" s="560"/>
      <c r="U851" s="560"/>
      <c r="V851" s="560"/>
    </row>
    <row r="852" spans="11:22" ht="15.75" customHeight="1" x14ac:dyDescent="0.25">
      <c r="K852" s="560"/>
      <c r="L852" s="560"/>
      <c r="M852" s="560"/>
      <c r="N852" s="560"/>
      <c r="O852" s="560"/>
      <c r="P852" s="560"/>
      <c r="Q852" s="560"/>
      <c r="R852" s="560"/>
      <c r="S852" s="560"/>
      <c r="T852" s="560"/>
      <c r="U852" s="560"/>
      <c r="V852" s="560"/>
    </row>
    <row r="853" spans="11:22" ht="15.75" customHeight="1" x14ac:dyDescent="0.25">
      <c r="K853" s="560"/>
      <c r="L853" s="560"/>
      <c r="M853" s="560"/>
      <c r="N853" s="560"/>
      <c r="O853" s="560"/>
      <c r="P853" s="560"/>
      <c r="Q853" s="560"/>
      <c r="R853" s="560"/>
      <c r="S853" s="560"/>
      <c r="T853" s="560"/>
      <c r="U853" s="560"/>
      <c r="V853" s="560"/>
    </row>
    <row r="854" spans="11:22" ht="15.75" customHeight="1" x14ac:dyDescent="0.25">
      <c r="K854" s="560"/>
      <c r="L854" s="560"/>
      <c r="M854" s="560"/>
      <c r="N854" s="560"/>
      <c r="O854" s="560"/>
      <c r="P854" s="560"/>
      <c r="Q854" s="560"/>
      <c r="R854" s="560"/>
      <c r="S854" s="560"/>
      <c r="T854" s="560"/>
      <c r="U854" s="560"/>
      <c r="V854" s="560"/>
    </row>
    <row r="855" spans="11:22" ht="15.75" customHeight="1" x14ac:dyDescent="0.25">
      <c r="K855" s="560"/>
      <c r="L855" s="560"/>
      <c r="M855" s="560"/>
      <c r="N855" s="560"/>
      <c r="O855" s="560"/>
      <c r="P855" s="560"/>
      <c r="Q855" s="560"/>
      <c r="R855" s="560"/>
      <c r="S855" s="560"/>
      <c r="T855" s="560"/>
      <c r="U855" s="560"/>
      <c r="V855" s="560"/>
    </row>
    <row r="856" spans="11:22" ht="15.75" customHeight="1" x14ac:dyDescent="0.25">
      <c r="K856" s="560"/>
      <c r="L856" s="560"/>
      <c r="M856" s="560"/>
      <c r="N856" s="560"/>
      <c r="O856" s="560"/>
      <c r="P856" s="560"/>
      <c r="Q856" s="560"/>
      <c r="R856" s="560"/>
      <c r="S856" s="560"/>
      <c r="T856" s="560"/>
      <c r="U856" s="560"/>
      <c r="V856" s="560"/>
    </row>
    <row r="857" spans="11:22" ht="15.75" customHeight="1" x14ac:dyDescent="0.25">
      <c r="K857" s="560"/>
      <c r="L857" s="560"/>
      <c r="M857" s="560"/>
      <c r="N857" s="560"/>
      <c r="O857" s="560"/>
      <c r="P857" s="560"/>
      <c r="Q857" s="560"/>
      <c r="R857" s="560"/>
      <c r="S857" s="560"/>
      <c r="T857" s="560"/>
      <c r="U857" s="560"/>
      <c r="V857" s="560"/>
    </row>
    <row r="858" spans="11:22" ht="15.75" customHeight="1" x14ac:dyDescent="0.25">
      <c r="K858" s="560"/>
      <c r="L858" s="560"/>
      <c r="M858" s="560"/>
      <c r="N858" s="560"/>
      <c r="O858" s="560"/>
      <c r="P858" s="560"/>
      <c r="Q858" s="560"/>
      <c r="R858" s="560"/>
      <c r="S858" s="560"/>
      <c r="T858" s="560"/>
      <c r="U858" s="560"/>
      <c r="V858" s="560"/>
    </row>
    <row r="859" spans="11:22" ht="15.75" customHeight="1" x14ac:dyDescent="0.25">
      <c r="K859" s="560"/>
      <c r="L859" s="560"/>
      <c r="M859" s="560"/>
      <c r="N859" s="560"/>
      <c r="O859" s="560"/>
      <c r="P859" s="560"/>
      <c r="Q859" s="560"/>
      <c r="R859" s="560"/>
      <c r="S859" s="560"/>
      <c r="T859" s="560"/>
      <c r="U859" s="560"/>
      <c r="V859" s="560"/>
    </row>
    <row r="860" spans="11:22" ht="15.75" customHeight="1" x14ac:dyDescent="0.25">
      <c r="K860" s="560"/>
      <c r="L860" s="560"/>
      <c r="M860" s="560"/>
      <c r="N860" s="560"/>
      <c r="O860" s="560"/>
      <c r="P860" s="560"/>
      <c r="Q860" s="560"/>
      <c r="R860" s="560"/>
      <c r="S860" s="560"/>
      <c r="T860" s="560"/>
      <c r="U860" s="560"/>
      <c r="V860" s="560"/>
    </row>
    <row r="861" spans="11:22" ht="15.75" customHeight="1" x14ac:dyDescent="0.25">
      <c r="K861" s="560"/>
      <c r="L861" s="560"/>
      <c r="M861" s="560"/>
      <c r="N861" s="560"/>
      <c r="O861" s="560"/>
      <c r="P861" s="560"/>
      <c r="Q861" s="560"/>
      <c r="R861" s="560"/>
      <c r="S861" s="560"/>
      <c r="T861" s="560"/>
      <c r="U861" s="560"/>
      <c r="V861" s="560"/>
    </row>
    <row r="862" spans="11:22" ht="15.75" customHeight="1" x14ac:dyDescent="0.25">
      <c r="K862" s="560"/>
      <c r="L862" s="560"/>
      <c r="M862" s="560"/>
      <c r="N862" s="560"/>
      <c r="O862" s="560"/>
      <c r="P862" s="560"/>
      <c r="Q862" s="560"/>
      <c r="R862" s="560"/>
      <c r="S862" s="560"/>
      <c r="T862" s="560"/>
      <c r="U862" s="560"/>
      <c r="V862" s="560"/>
    </row>
    <row r="863" spans="11:22" ht="15.75" customHeight="1" x14ac:dyDescent="0.25">
      <c r="K863" s="560"/>
      <c r="L863" s="560"/>
      <c r="M863" s="560"/>
      <c r="N863" s="560"/>
      <c r="O863" s="560"/>
      <c r="P863" s="560"/>
      <c r="Q863" s="560"/>
      <c r="R863" s="560"/>
      <c r="S863" s="560"/>
      <c r="T863" s="560"/>
      <c r="U863" s="560"/>
      <c r="V863" s="560"/>
    </row>
    <row r="864" spans="11:22" ht="15.75" customHeight="1" x14ac:dyDescent="0.25">
      <c r="K864" s="560"/>
      <c r="L864" s="560"/>
      <c r="M864" s="560"/>
      <c r="N864" s="560"/>
      <c r="O864" s="560"/>
      <c r="P864" s="560"/>
      <c r="Q864" s="560"/>
      <c r="R864" s="560"/>
      <c r="S864" s="560"/>
      <c r="T864" s="560"/>
      <c r="U864" s="560"/>
      <c r="V864" s="560"/>
    </row>
    <row r="865" spans="11:22" ht="15.75" customHeight="1" x14ac:dyDescent="0.25">
      <c r="K865" s="560"/>
      <c r="L865" s="560"/>
      <c r="M865" s="560"/>
      <c r="N865" s="560"/>
      <c r="O865" s="560"/>
      <c r="P865" s="560"/>
      <c r="Q865" s="560"/>
      <c r="R865" s="560"/>
      <c r="S865" s="560"/>
      <c r="T865" s="560"/>
      <c r="U865" s="560"/>
      <c r="V865" s="560"/>
    </row>
    <row r="866" spans="11:22" ht="15.75" customHeight="1" x14ac:dyDescent="0.25">
      <c r="K866" s="560"/>
      <c r="L866" s="560"/>
      <c r="M866" s="560"/>
      <c r="N866" s="560"/>
      <c r="O866" s="560"/>
      <c r="P866" s="560"/>
      <c r="Q866" s="560"/>
      <c r="R866" s="560"/>
      <c r="S866" s="560"/>
      <c r="T866" s="560"/>
      <c r="U866" s="560"/>
      <c r="V866" s="560"/>
    </row>
    <row r="867" spans="11:22" ht="15.75" customHeight="1" x14ac:dyDescent="0.25">
      <c r="K867" s="560"/>
      <c r="L867" s="560"/>
      <c r="M867" s="560"/>
      <c r="N867" s="560"/>
      <c r="O867" s="560"/>
      <c r="P867" s="560"/>
      <c r="Q867" s="560"/>
      <c r="R867" s="560"/>
      <c r="S867" s="560"/>
      <c r="T867" s="560"/>
      <c r="U867" s="560"/>
      <c r="V867" s="560"/>
    </row>
    <row r="868" spans="11:22" ht="15.75" customHeight="1" x14ac:dyDescent="0.25">
      <c r="K868" s="560"/>
      <c r="L868" s="560"/>
      <c r="M868" s="560"/>
      <c r="N868" s="560"/>
      <c r="O868" s="560"/>
      <c r="P868" s="560"/>
      <c r="Q868" s="560"/>
      <c r="R868" s="560"/>
      <c r="S868" s="560"/>
      <c r="T868" s="560"/>
      <c r="U868" s="560"/>
      <c r="V868" s="560"/>
    </row>
    <row r="869" spans="11:22" ht="15.75" customHeight="1" x14ac:dyDescent="0.25">
      <c r="K869" s="560"/>
      <c r="L869" s="560"/>
      <c r="M869" s="560"/>
      <c r="N869" s="560"/>
      <c r="O869" s="560"/>
      <c r="P869" s="560"/>
      <c r="Q869" s="560"/>
      <c r="R869" s="560"/>
      <c r="S869" s="560"/>
      <c r="T869" s="560"/>
      <c r="U869" s="560"/>
      <c r="V869" s="560"/>
    </row>
    <row r="870" spans="11:22" ht="15.75" customHeight="1" x14ac:dyDescent="0.25">
      <c r="K870" s="560"/>
      <c r="L870" s="560"/>
      <c r="M870" s="560"/>
      <c r="N870" s="560"/>
      <c r="O870" s="560"/>
      <c r="P870" s="560"/>
      <c r="Q870" s="560"/>
      <c r="R870" s="560"/>
      <c r="S870" s="560"/>
      <c r="T870" s="560"/>
      <c r="U870" s="560"/>
      <c r="V870" s="560"/>
    </row>
    <row r="871" spans="11:22" ht="15.75" customHeight="1" x14ac:dyDescent="0.25">
      <c r="K871" s="560"/>
      <c r="L871" s="560"/>
      <c r="M871" s="560"/>
      <c r="N871" s="560"/>
      <c r="O871" s="560"/>
      <c r="P871" s="560"/>
      <c r="Q871" s="560"/>
      <c r="R871" s="560"/>
      <c r="S871" s="560"/>
      <c r="T871" s="560"/>
      <c r="U871" s="560"/>
      <c r="V871" s="560"/>
    </row>
    <row r="872" spans="11:22" ht="15.75" customHeight="1" x14ac:dyDescent="0.25">
      <c r="K872" s="560"/>
      <c r="L872" s="560"/>
      <c r="M872" s="560"/>
      <c r="N872" s="560"/>
      <c r="O872" s="560"/>
      <c r="P872" s="560"/>
      <c r="Q872" s="560"/>
      <c r="R872" s="560"/>
      <c r="S872" s="560"/>
      <c r="T872" s="560"/>
      <c r="U872" s="560"/>
      <c r="V872" s="560"/>
    </row>
    <row r="873" spans="11:22" ht="15.75" customHeight="1" x14ac:dyDescent="0.25">
      <c r="K873" s="560"/>
      <c r="L873" s="560"/>
      <c r="M873" s="560"/>
      <c r="N873" s="560"/>
      <c r="O873" s="560"/>
      <c r="P873" s="560"/>
      <c r="Q873" s="560"/>
      <c r="R873" s="560"/>
      <c r="S873" s="560"/>
      <c r="T873" s="560"/>
      <c r="U873" s="560"/>
      <c r="V873" s="560"/>
    </row>
    <row r="874" spans="11:22" ht="15.75" customHeight="1" x14ac:dyDescent="0.25">
      <c r="K874" s="560"/>
      <c r="L874" s="560"/>
      <c r="M874" s="560"/>
      <c r="N874" s="560"/>
      <c r="O874" s="560"/>
      <c r="P874" s="560"/>
      <c r="Q874" s="560"/>
      <c r="R874" s="560"/>
      <c r="S874" s="560"/>
      <c r="T874" s="560"/>
      <c r="U874" s="560"/>
      <c r="V874" s="560"/>
    </row>
    <row r="875" spans="11:22" ht="15.75" customHeight="1" x14ac:dyDescent="0.25">
      <c r="K875" s="560"/>
      <c r="L875" s="560"/>
      <c r="M875" s="560"/>
      <c r="N875" s="560"/>
      <c r="O875" s="560"/>
      <c r="P875" s="560"/>
      <c r="Q875" s="560"/>
      <c r="R875" s="560"/>
      <c r="S875" s="560"/>
      <c r="T875" s="560"/>
      <c r="U875" s="560"/>
      <c r="V875" s="560"/>
    </row>
    <row r="876" spans="11:22" ht="15.75" customHeight="1" x14ac:dyDescent="0.25">
      <c r="K876" s="560"/>
      <c r="L876" s="560"/>
      <c r="M876" s="560"/>
      <c r="N876" s="560"/>
      <c r="O876" s="560"/>
      <c r="P876" s="560"/>
      <c r="Q876" s="560"/>
      <c r="R876" s="560"/>
      <c r="S876" s="560"/>
      <c r="T876" s="560"/>
      <c r="U876" s="560"/>
      <c r="V876" s="560"/>
    </row>
    <row r="877" spans="11:22" ht="15.75" customHeight="1" x14ac:dyDescent="0.25">
      <c r="K877" s="560"/>
      <c r="L877" s="560"/>
      <c r="M877" s="560"/>
      <c r="N877" s="560"/>
      <c r="O877" s="560"/>
      <c r="P877" s="560"/>
      <c r="Q877" s="560"/>
      <c r="R877" s="560"/>
      <c r="S877" s="560"/>
      <c r="T877" s="560"/>
      <c r="U877" s="560"/>
      <c r="V877" s="560"/>
    </row>
    <row r="878" spans="11:22" ht="15.75" customHeight="1" x14ac:dyDescent="0.25">
      <c r="K878" s="560"/>
      <c r="L878" s="560"/>
      <c r="M878" s="560"/>
      <c r="N878" s="560"/>
      <c r="O878" s="560"/>
      <c r="P878" s="560"/>
      <c r="Q878" s="560"/>
      <c r="R878" s="560"/>
      <c r="S878" s="560"/>
      <c r="T878" s="560"/>
      <c r="U878" s="560"/>
      <c r="V878" s="560"/>
    </row>
    <row r="879" spans="11:22" ht="15.75" customHeight="1" x14ac:dyDescent="0.25">
      <c r="K879" s="560"/>
      <c r="L879" s="560"/>
      <c r="M879" s="560"/>
      <c r="N879" s="560"/>
      <c r="O879" s="560"/>
      <c r="P879" s="560"/>
      <c r="Q879" s="560"/>
      <c r="R879" s="560"/>
      <c r="S879" s="560"/>
      <c r="T879" s="560"/>
      <c r="U879" s="560"/>
      <c r="V879" s="560"/>
    </row>
    <row r="880" spans="11:22" ht="15.75" customHeight="1" x14ac:dyDescent="0.25">
      <c r="K880" s="560"/>
      <c r="L880" s="560"/>
      <c r="M880" s="560"/>
      <c r="N880" s="560"/>
      <c r="O880" s="560"/>
      <c r="P880" s="560"/>
      <c r="Q880" s="560"/>
      <c r="R880" s="560"/>
      <c r="S880" s="560"/>
      <c r="T880" s="560"/>
      <c r="U880" s="560"/>
      <c r="V880" s="560"/>
    </row>
    <row r="881" spans="11:22" ht="15.75" customHeight="1" x14ac:dyDescent="0.25">
      <c r="K881" s="560"/>
      <c r="L881" s="560"/>
      <c r="M881" s="560"/>
      <c r="N881" s="560"/>
      <c r="O881" s="560"/>
      <c r="P881" s="560"/>
      <c r="Q881" s="560"/>
      <c r="R881" s="560"/>
      <c r="S881" s="560"/>
      <c r="T881" s="560"/>
      <c r="U881" s="560"/>
      <c r="V881" s="560"/>
    </row>
    <row r="882" spans="11:22" ht="15.75" customHeight="1" x14ac:dyDescent="0.25">
      <c r="K882" s="560"/>
      <c r="L882" s="560"/>
      <c r="M882" s="560"/>
      <c r="N882" s="560"/>
      <c r="O882" s="560"/>
      <c r="P882" s="560"/>
      <c r="Q882" s="560"/>
      <c r="R882" s="560"/>
      <c r="S882" s="560"/>
      <c r="T882" s="560"/>
      <c r="U882" s="560"/>
      <c r="V882" s="560"/>
    </row>
    <row r="883" spans="11:22" ht="15.75" customHeight="1" x14ac:dyDescent="0.25">
      <c r="K883" s="560"/>
      <c r="L883" s="560"/>
      <c r="M883" s="560"/>
      <c r="N883" s="560"/>
      <c r="O883" s="560"/>
      <c r="P883" s="560"/>
      <c r="Q883" s="560"/>
      <c r="R883" s="560"/>
      <c r="S883" s="560"/>
      <c r="T883" s="560"/>
      <c r="U883" s="560"/>
      <c r="V883" s="560"/>
    </row>
    <row r="884" spans="11:22" ht="15.75" customHeight="1" x14ac:dyDescent="0.25">
      <c r="K884" s="560"/>
      <c r="L884" s="560"/>
      <c r="M884" s="560"/>
      <c r="N884" s="560"/>
      <c r="O884" s="560"/>
      <c r="P884" s="560"/>
      <c r="Q884" s="560"/>
      <c r="R884" s="560"/>
      <c r="S884" s="560"/>
      <c r="T884" s="560"/>
      <c r="U884" s="560"/>
      <c r="V884" s="560"/>
    </row>
    <row r="885" spans="11:22" ht="15.75" customHeight="1" x14ac:dyDescent="0.25">
      <c r="K885" s="560"/>
      <c r="L885" s="560"/>
      <c r="M885" s="560"/>
      <c r="N885" s="560"/>
      <c r="O885" s="560"/>
      <c r="P885" s="560"/>
      <c r="Q885" s="560"/>
      <c r="R885" s="560"/>
      <c r="S885" s="560"/>
      <c r="T885" s="560"/>
      <c r="U885" s="560"/>
      <c r="V885" s="560"/>
    </row>
    <row r="886" spans="11:22" ht="15.75" customHeight="1" x14ac:dyDescent="0.25">
      <c r="K886" s="560"/>
      <c r="L886" s="560"/>
      <c r="M886" s="560"/>
      <c r="N886" s="560"/>
      <c r="O886" s="560"/>
      <c r="P886" s="560"/>
      <c r="Q886" s="560"/>
      <c r="R886" s="560"/>
      <c r="S886" s="560"/>
      <c r="T886" s="560"/>
      <c r="U886" s="560"/>
      <c r="V886" s="560"/>
    </row>
    <row r="887" spans="11:22" ht="15.75" customHeight="1" x14ac:dyDescent="0.25">
      <c r="K887" s="560"/>
      <c r="L887" s="560"/>
      <c r="M887" s="560"/>
      <c r="N887" s="560"/>
      <c r="O887" s="560"/>
      <c r="P887" s="560"/>
      <c r="Q887" s="560"/>
      <c r="R887" s="560"/>
      <c r="S887" s="560"/>
      <c r="T887" s="560"/>
      <c r="U887" s="560"/>
      <c r="V887" s="560"/>
    </row>
    <row r="888" spans="11:22" ht="15.75" customHeight="1" x14ac:dyDescent="0.25">
      <c r="K888" s="560"/>
      <c r="L888" s="560"/>
      <c r="M888" s="560"/>
      <c r="N888" s="560"/>
      <c r="O888" s="560"/>
      <c r="P888" s="560"/>
      <c r="Q888" s="560"/>
      <c r="R888" s="560"/>
      <c r="S888" s="560"/>
      <c r="T888" s="560"/>
      <c r="U888" s="560"/>
      <c r="V888" s="560"/>
    </row>
    <row r="889" spans="11:22" ht="15.75" customHeight="1" x14ac:dyDescent="0.25">
      <c r="K889" s="560"/>
      <c r="L889" s="560"/>
      <c r="M889" s="560"/>
      <c r="N889" s="560"/>
      <c r="O889" s="560"/>
      <c r="P889" s="560"/>
      <c r="Q889" s="560"/>
      <c r="R889" s="560"/>
      <c r="S889" s="560"/>
      <c r="T889" s="560"/>
      <c r="U889" s="560"/>
      <c r="V889" s="560"/>
    </row>
    <row r="890" spans="11:22" ht="15.75" customHeight="1" x14ac:dyDescent="0.25">
      <c r="K890" s="560"/>
      <c r="L890" s="560"/>
      <c r="M890" s="560"/>
      <c r="N890" s="560"/>
      <c r="O890" s="560"/>
      <c r="P890" s="560"/>
      <c r="Q890" s="560"/>
      <c r="R890" s="560"/>
      <c r="S890" s="560"/>
      <c r="T890" s="560"/>
      <c r="U890" s="560"/>
      <c r="V890" s="560"/>
    </row>
    <row r="891" spans="11:22" ht="15.75" customHeight="1" x14ac:dyDescent="0.25">
      <c r="K891" s="560"/>
      <c r="L891" s="560"/>
      <c r="M891" s="560"/>
      <c r="N891" s="560"/>
      <c r="O891" s="560"/>
      <c r="P891" s="560"/>
      <c r="Q891" s="560"/>
      <c r="R891" s="560"/>
      <c r="S891" s="560"/>
      <c r="T891" s="560"/>
      <c r="U891" s="560"/>
      <c r="V891" s="560"/>
    </row>
    <row r="892" spans="11:22" ht="15.75" customHeight="1" x14ac:dyDescent="0.25">
      <c r="K892" s="560"/>
      <c r="L892" s="560"/>
      <c r="M892" s="560"/>
      <c r="N892" s="560"/>
      <c r="O892" s="560"/>
      <c r="P892" s="560"/>
      <c r="Q892" s="560"/>
      <c r="R892" s="560"/>
      <c r="S892" s="560"/>
      <c r="T892" s="560"/>
      <c r="U892" s="560"/>
      <c r="V892" s="560"/>
    </row>
    <row r="893" spans="11:22" ht="15.75" customHeight="1" x14ac:dyDescent="0.25">
      <c r="K893" s="560"/>
      <c r="L893" s="560"/>
      <c r="M893" s="560"/>
      <c r="N893" s="560"/>
      <c r="O893" s="560"/>
      <c r="P893" s="560"/>
      <c r="Q893" s="560"/>
      <c r="R893" s="560"/>
      <c r="S893" s="560"/>
      <c r="T893" s="560"/>
      <c r="U893" s="560"/>
      <c r="V893" s="560"/>
    </row>
    <row r="894" spans="11:22" ht="15.75" customHeight="1" x14ac:dyDescent="0.25">
      <c r="K894" s="560"/>
      <c r="L894" s="560"/>
      <c r="M894" s="560"/>
      <c r="N894" s="560"/>
      <c r="O894" s="560"/>
      <c r="P894" s="560"/>
      <c r="Q894" s="560"/>
      <c r="R894" s="560"/>
      <c r="S894" s="560"/>
      <c r="T894" s="560"/>
      <c r="U894" s="560"/>
      <c r="V894" s="560"/>
    </row>
    <row r="895" spans="11:22" ht="15.75" customHeight="1" x14ac:dyDescent="0.25">
      <c r="K895" s="560"/>
      <c r="L895" s="560"/>
      <c r="M895" s="560"/>
      <c r="N895" s="560"/>
      <c r="O895" s="560"/>
      <c r="P895" s="560"/>
      <c r="Q895" s="560"/>
      <c r="R895" s="560"/>
      <c r="S895" s="560"/>
      <c r="T895" s="560"/>
      <c r="U895" s="560"/>
      <c r="V895" s="560"/>
    </row>
    <row r="896" spans="11:22" ht="15.75" customHeight="1" x14ac:dyDescent="0.25">
      <c r="K896" s="560"/>
      <c r="L896" s="560"/>
      <c r="M896" s="560"/>
      <c r="N896" s="560"/>
      <c r="O896" s="560"/>
      <c r="P896" s="560"/>
      <c r="Q896" s="560"/>
      <c r="R896" s="560"/>
      <c r="S896" s="560"/>
      <c r="T896" s="560"/>
      <c r="U896" s="560"/>
      <c r="V896" s="560"/>
    </row>
    <row r="897" spans="11:22" ht="15.75" customHeight="1" x14ac:dyDescent="0.25">
      <c r="K897" s="560"/>
      <c r="L897" s="560"/>
      <c r="M897" s="560"/>
      <c r="N897" s="560"/>
      <c r="O897" s="560"/>
      <c r="P897" s="560"/>
      <c r="Q897" s="560"/>
      <c r="R897" s="560"/>
      <c r="S897" s="560"/>
      <c r="T897" s="560"/>
      <c r="U897" s="560"/>
      <c r="V897" s="560"/>
    </row>
    <row r="898" spans="11:22" ht="15.75" customHeight="1" x14ac:dyDescent="0.25">
      <c r="K898" s="560"/>
      <c r="L898" s="560"/>
      <c r="M898" s="560"/>
      <c r="N898" s="560"/>
      <c r="O898" s="560"/>
      <c r="P898" s="560"/>
      <c r="Q898" s="560"/>
      <c r="R898" s="560"/>
      <c r="S898" s="560"/>
      <c r="T898" s="560"/>
      <c r="U898" s="560"/>
      <c r="V898" s="560"/>
    </row>
    <row r="899" spans="11:22" ht="15.75" customHeight="1" x14ac:dyDescent="0.25">
      <c r="K899" s="560"/>
      <c r="L899" s="560"/>
      <c r="M899" s="560"/>
      <c r="N899" s="560"/>
      <c r="O899" s="560"/>
      <c r="P899" s="560"/>
      <c r="Q899" s="560"/>
      <c r="R899" s="560"/>
      <c r="S899" s="560"/>
      <c r="T899" s="560"/>
      <c r="U899" s="560"/>
      <c r="V899" s="560"/>
    </row>
    <row r="900" spans="11:22" ht="15.75" customHeight="1" x14ac:dyDescent="0.25">
      <c r="K900" s="560"/>
      <c r="L900" s="560"/>
      <c r="M900" s="560"/>
      <c r="N900" s="560"/>
      <c r="O900" s="560"/>
      <c r="P900" s="560"/>
      <c r="Q900" s="560"/>
      <c r="R900" s="560"/>
      <c r="S900" s="560"/>
      <c r="T900" s="560"/>
      <c r="U900" s="560"/>
      <c r="V900" s="560"/>
    </row>
    <row r="901" spans="11:22" ht="15.75" customHeight="1" x14ac:dyDescent="0.25">
      <c r="K901" s="560"/>
      <c r="L901" s="560"/>
      <c r="M901" s="560"/>
      <c r="N901" s="560"/>
      <c r="O901" s="560"/>
      <c r="P901" s="560"/>
      <c r="Q901" s="560"/>
      <c r="R901" s="560"/>
      <c r="S901" s="560"/>
      <c r="T901" s="560"/>
      <c r="U901" s="560"/>
      <c r="V901" s="560"/>
    </row>
    <row r="902" spans="11:22" ht="15.75" customHeight="1" x14ac:dyDescent="0.25">
      <c r="K902" s="560"/>
      <c r="L902" s="560"/>
      <c r="M902" s="560"/>
      <c r="N902" s="560"/>
      <c r="O902" s="560"/>
      <c r="P902" s="560"/>
      <c r="Q902" s="560"/>
      <c r="R902" s="560"/>
      <c r="S902" s="560"/>
      <c r="T902" s="560"/>
      <c r="U902" s="560"/>
      <c r="V902" s="560"/>
    </row>
    <row r="903" spans="11:22" ht="15.75" customHeight="1" x14ac:dyDescent="0.25">
      <c r="K903" s="560"/>
      <c r="L903" s="560"/>
      <c r="M903" s="560"/>
      <c r="N903" s="560"/>
      <c r="O903" s="560"/>
      <c r="P903" s="560"/>
      <c r="Q903" s="560"/>
      <c r="R903" s="560"/>
      <c r="S903" s="560"/>
      <c r="T903" s="560"/>
      <c r="U903" s="560"/>
      <c r="V903" s="560"/>
    </row>
    <row r="904" spans="11:22" ht="15.75" customHeight="1" x14ac:dyDescent="0.25">
      <c r="K904" s="560"/>
      <c r="L904" s="560"/>
      <c r="M904" s="560"/>
      <c r="N904" s="560"/>
      <c r="O904" s="560"/>
      <c r="P904" s="560"/>
      <c r="Q904" s="560"/>
      <c r="R904" s="560"/>
      <c r="S904" s="560"/>
      <c r="T904" s="560"/>
      <c r="U904" s="560"/>
      <c r="V904" s="560"/>
    </row>
    <row r="905" spans="11:22" ht="15.75" customHeight="1" x14ac:dyDescent="0.25">
      <c r="K905" s="560"/>
      <c r="L905" s="560"/>
      <c r="M905" s="560"/>
      <c r="N905" s="560"/>
      <c r="O905" s="560"/>
      <c r="P905" s="560"/>
      <c r="Q905" s="560"/>
      <c r="R905" s="560"/>
      <c r="S905" s="560"/>
      <c r="T905" s="560"/>
      <c r="U905" s="560"/>
      <c r="V905" s="560"/>
    </row>
    <row r="906" spans="11:22" ht="15.75" customHeight="1" x14ac:dyDescent="0.25">
      <c r="K906" s="560"/>
      <c r="L906" s="560"/>
      <c r="M906" s="560"/>
      <c r="N906" s="560"/>
      <c r="O906" s="560"/>
      <c r="P906" s="560"/>
      <c r="Q906" s="560"/>
      <c r="R906" s="560"/>
      <c r="S906" s="560"/>
      <c r="T906" s="560"/>
      <c r="U906" s="560"/>
      <c r="V906" s="560"/>
    </row>
    <row r="907" spans="11:22" ht="15.75" customHeight="1" x14ac:dyDescent="0.25">
      <c r="K907" s="560"/>
      <c r="L907" s="560"/>
      <c r="M907" s="560"/>
      <c r="N907" s="560"/>
      <c r="O907" s="560"/>
      <c r="P907" s="560"/>
      <c r="Q907" s="560"/>
      <c r="R907" s="560"/>
      <c r="S907" s="560"/>
      <c r="T907" s="560"/>
      <c r="U907" s="560"/>
      <c r="V907" s="560"/>
    </row>
    <row r="908" spans="11:22" ht="15.75" customHeight="1" x14ac:dyDescent="0.25">
      <c r="K908" s="560"/>
      <c r="L908" s="560"/>
      <c r="M908" s="560"/>
      <c r="N908" s="560"/>
      <c r="O908" s="560"/>
      <c r="P908" s="560"/>
      <c r="Q908" s="560"/>
      <c r="R908" s="560"/>
      <c r="S908" s="560"/>
      <c r="T908" s="560"/>
      <c r="U908" s="560"/>
      <c r="V908" s="560"/>
    </row>
    <row r="909" spans="11:22" ht="15.75" customHeight="1" x14ac:dyDescent="0.25">
      <c r="K909" s="560"/>
      <c r="L909" s="560"/>
      <c r="M909" s="560"/>
      <c r="N909" s="560"/>
      <c r="O909" s="560"/>
      <c r="P909" s="560"/>
      <c r="Q909" s="560"/>
      <c r="R909" s="560"/>
      <c r="S909" s="560"/>
      <c r="T909" s="560"/>
      <c r="U909" s="560"/>
      <c r="V909" s="560"/>
    </row>
    <row r="910" spans="11:22" ht="15.75" customHeight="1" x14ac:dyDescent="0.25">
      <c r="K910" s="560"/>
      <c r="L910" s="560"/>
      <c r="M910" s="560"/>
      <c r="N910" s="560"/>
      <c r="O910" s="560"/>
      <c r="P910" s="560"/>
      <c r="Q910" s="560"/>
      <c r="R910" s="560"/>
      <c r="S910" s="560"/>
      <c r="T910" s="560"/>
      <c r="U910" s="560"/>
      <c r="V910" s="560"/>
    </row>
    <row r="911" spans="11:22" ht="15.75" customHeight="1" x14ac:dyDescent="0.25">
      <c r="K911" s="560"/>
      <c r="L911" s="560"/>
      <c r="M911" s="560"/>
      <c r="N911" s="560"/>
      <c r="O911" s="560"/>
      <c r="P911" s="560"/>
      <c r="Q911" s="560"/>
      <c r="R911" s="560"/>
      <c r="S911" s="560"/>
      <c r="T911" s="560"/>
      <c r="U911" s="560"/>
      <c r="V911" s="560"/>
    </row>
    <row r="912" spans="11:22" ht="15.75" customHeight="1" x14ac:dyDescent="0.25">
      <c r="K912" s="560"/>
      <c r="L912" s="560"/>
      <c r="M912" s="560"/>
      <c r="N912" s="560"/>
      <c r="O912" s="560"/>
      <c r="P912" s="560"/>
      <c r="Q912" s="560"/>
      <c r="R912" s="560"/>
      <c r="S912" s="560"/>
      <c r="T912" s="560"/>
      <c r="U912" s="560"/>
      <c r="V912" s="560"/>
    </row>
    <row r="913" spans="11:22" ht="15.75" customHeight="1" x14ac:dyDescent="0.25">
      <c r="K913" s="560"/>
      <c r="L913" s="560"/>
      <c r="M913" s="560"/>
      <c r="N913" s="560"/>
      <c r="O913" s="560"/>
      <c r="P913" s="560"/>
      <c r="Q913" s="560"/>
      <c r="R913" s="560"/>
      <c r="S913" s="560"/>
      <c r="T913" s="560"/>
      <c r="U913" s="560"/>
      <c r="V913" s="560"/>
    </row>
    <row r="914" spans="11:22" ht="15.75" customHeight="1" x14ac:dyDescent="0.25">
      <c r="K914" s="560"/>
      <c r="L914" s="560"/>
      <c r="M914" s="560"/>
      <c r="N914" s="560"/>
      <c r="O914" s="560"/>
      <c r="P914" s="560"/>
      <c r="Q914" s="560"/>
      <c r="R914" s="560"/>
      <c r="S914" s="560"/>
      <c r="T914" s="560"/>
      <c r="U914" s="560"/>
      <c r="V914" s="560"/>
    </row>
    <row r="915" spans="11:22" ht="15.75" customHeight="1" x14ac:dyDescent="0.25">
      <c r="K915" s="560"/>
      <c r="L915" s="560"/>
      <c r="M915" s="560"/>
      <c r="N915" s="560"/>
      <c r="O915" s="560"/>
      <c r="P915" s="560"/>
      <c r="Q915" s="560"/>
      <c r="R915" s="560"/>
      <c r="S915" s="560"/>
      <c r="T915" s="560"/>
      <c r="U915" s="560"/>
      <c r="V915" s="560"/>
    </row>
    <row r="916" spans="11:22" ht="15.75" customHeight="1" x14ac:dyDescent="0.25">
      <c r="K916" s="560"/>
      <c r="L916" s="560"/>
      <c r="M916" s="560"/>
      <c r="N916" s="560"/>
      <c r="O916" s="560"/>
      <c r="P916" s="560"/>
      <c r="Q916" s="560"/>
      <c r="R916" s="560"/>
      <c r="S916" s="560"/>
      <c r="T916" s="560"/>
      <c r="U916" s="560"/>
      <c r="V916" s="560"/>
    </row>
    <row r="917" spans="11:22" ht="15.75" customHeight="1" x14ac:dyDescent="0.25">
      <c r="K917" s="560"/>
      <c r="L917" s="560"/>
      <c r="M917" s="560"/>
      <c r="N917" s="560"/>
      <c r="O917" s="560"/>
      <c r="P917" s="560"/>
      <c r="Q917" s="560"/>
      <c r="R917" s="560"/>
      <c r="S917" s="560"/>
      <c r="T917" s="560"/>
      <c r="U917" s="560"/>
      <c r="V917" s="560"/>
    </row>
    <row r="918" spans="11:22" ht="15.75" customHeight="1" x14ac:dyDescent="0.25">
      <c r="K918" s="560"/>
      <c r="L918" s="560"/>
      <c r="M918" s="560"/>
      <c r="N918" s="560"/>
      <c r="O918" s="560"/>
      <c r="P918" s="560"/>
      <c r="Q918" s="560"/>
      <c r="R918" s="560"/>
      <c r="S918" s="560"/>
      <c r="T918" s="560"/>
      <c r="U918" s="560"/>
      <c r="V918" s="560"/>
    </row>
    <row r="919" spans="11:22" ht="15.75" customHeight="1" x14ac:dyDescent="0.25">
      <c r="K919" s="560"/>
      <c r="L919" s="560"/>
      <c r="M919" s="560"/>
      <c r="N919" s="560"/>
      <c r="O919" s="560"/>
      <c r="P919" s="560"/>
      <c r="Q919" s="560"/>
      <c r="R919" s="560"/>
      <c r="S919" s="560"/>
      <c r="T919" s="560"/>
      <c r="U919" s="560"/>
      <c r="V919" s="560"/>
    </row>
    <row r="920" spans="11:22" ht="15.75" customHeight="1" x14ac:dyDescent="0.25">
      <c r="K920" s="560"/>
      <c r="L920" s="560"/>
      <c r="M920" s="560"/>
      <c r="N920" s="560"/>
      <c r="O920" s="560"/>
      <c r="P920" s="560"/>
      <c r="Q920" s="560"/>
      <c r="R920" s="560"/>
      <c r="S920" s="560"/>
      <c r="T920" s="560"/>
      <c r="U920" s="560"/>
      <c r="V920" s="560"/>
    </row>
    <row r="921" spans="11:22" ht="15.75" customHeight="1" x14ac:dyDescent="0.25">
      <c r="K921" s="560"/>
      <c r="L921" s="560"/>
      <c r="M921" s="560"/>
      <c r="N921" s="560"/>
      <c r="O921" s="560"/>
      <c r="P921" s="560"/>
      <c r="Q921" s="560"/>
      <c r="R921" s="560"/>
      <c r="S921" s="560"/>
      <c r="T921" s="560"/>
      <c r="U921" s="560"/>
      <c r="V921" s="560"/>
    </row>
    <row r="922" spans="11:22" ht="15.75" customHeight="1" x14ac:dyDescent="0.25">
      <c r="K922" s="560"/>
      <c r="L922" s="560"/>
      <c r="M922" s="560"/>
      <c r="N922" s="560"/>
      <c r="O922" s="560"/>
      <c r="P922" s="560"/>
      <c r="Q922" s="560"/>
      <c r="R922" s="560"/>
      <c r="S922" s="560"/>
      <c r="T922" s="560"/>
      <c r="U922" s="560"/>
      <c r="V922" s="560"/>
    </row>
    <row r="923" spans="11:22" ht="15.75" customHeight="1" x14ac:dyDescent="0.25">
      <c r="K923" s="560"/>
      <c r="L923" s="560"/>
      <c r="M923" s="560"/>
      <c r="N923" s="560"/>
      <c r="O923" s="560"/>
      <c r="P923" s="560"/>
      <c r="Q923" s="560"/>
      <c r="R923" s="560"/>
      <c r="S923" s="560"/>
      <c r="T923" s="560"/>
      <c r="U923" s="560"/>
      <c r="V923" s="560"/>
    </row>
    <row r="924" spans="11:22" ht="15.75" customHeight="1" x14ac:dyDescent="0.25">
      <c r="K924" s="560"/>
      <c r="L924" s="560"/>
      <c r="M924" s="560"/>
      <c r="N924" s="560"/>
      <c r="O924" s="560"/>
      <c r="P924" s="560"/>
      <c r="Q924" s="560"/>
      <c r="R924" s="560"/>
      <c r="S924" s="560"/>
      <c r="T924" s="560"/>
      <c r="U924" s="560"/>
      <c r="V924" s="560"/>
    </row>
    <row r="925" spans="11:22" ht="15.75" customHeight="1" x14ac:dyDescent="0.25">
      <c r="K925" s="560"/>
      <c r="L925" s="560"/>
      <c r="M925" s="560"/>
      <c r="N925" s="560"/>
      <c r="O925" s="560"/>
      <c r="P925" s="560"/>
      <c r="Q925" s="560"/>
      <c r="R925" s="560"/>
      <c r="S925" s="560"/>
      <c r="T925" s="560"/>
      <c r="U925" s="560"/>
      <c r="V925" s="560"/>
    </row>
    <row r="926" spans="11:22" ht="15.75" customHeight="1" x14ac:dyDescent="0.25">
      <c r="K926" s="560"/>
      <c r="L926" s="560"/>
      <c r="M926" s="560"/>
      <c r="N926" s="560"/>
      <c r="O926" s="560"/>
      <c r="P926" s="560"/>
      <c r="Q926" s="560"/>
      <c r="R926" s="560"/>
      <c r="S926" s="560"/>
      <c r="T926" s="560"/>
      <c r="U926" s="560"/>
      <c r="V926" s="560"/>
    </row>
    <row r="927" spans="11:22" ht="15.75" customHeight="1" x14ac:dyDescent="0.25">
      <c r="K927" s="560"/>
      <c r="L927" s="560"/>
      <c r="M927" s="560"/>
      <c r="N927" s="560"/>
      <c r="O927" s="560"/>
      <c r="P927" s="560"/>
      <c r="Q927" s="560"/>
      <c r="R927" s="560"/>
      <c r="S927" s="560"/>
      <c r="T927" s="560"/>
      <c r="U927" s="560"/>
      <c r="V927" s="560"/>
    </row>
    <row r="928" spans="11:22" ht="15.75" customHeight="1" x14ac:dyDescent="0.25">
      <c r="K928" s="560"/>
      <c r="L928" s="560"/>
      <c r="M928" s="560"/>
      <c r="N928" s="560"/>
      <c r="O928" s="560"/>
      <c r="P928" s="560"/>
      <c r="Q928" s="560"/>
      <c r="R928" s="560"/>
      <c r="S928" s="560"/>
      <c r="T928" s="560"/>
      <c r="U928" s="560"/>
      <c r="V928" s="560"/>
    </row>
    <row r="929" spans="11:22" ht="15.75" customHeight="1" x14ac:dyDescent="0.25">
      <c r="K929" s="560"/>
      <c r="L929" s="560"/>
      <c r="M929" s="560"/>
      <c r="N929" s="560"/>
      <c r="O929" s="560"/>
      <c r="P929" s="560"/>
      <c r="Q929" s="560"/>
      <c r="R929" s="560"/>
      <c r="S929" s="560"/>
      <c r="T929" s="560"/>
      <c r="U929" s="560"/>
      <c r="V929" s="560"/>
    </row>
    <row r="930" spans="11:22" ht="15.75" customHeight="1" x14ac:dyDescent="0.25">
      <c r="K930" s="560"/>
      <c r="L930" s="560"/>
      <c r="M930" s="560"/>
      <c r="N930" s="560"/>
      <c r="O930" s="560"/>
      <c r="P930" s="560"/>
      <c r="Q930" s="560"/>
      <c r="R930" s="560"/>
      <c r="S930" s="560"/>
      <c r="T930" s="560"/>
      <c r="U930" s="560"/>
      <c r="V930" s="560"/>
    </row>
    <row r="931" spans="11:22" ht="15.75" customHeight="1" x14ac:dyDescent="0.25">
      <c r="K931" s="560"/>
      <c r="L931" s="560"/>
      <c r="M931" s="560"/>
      <c r="N931" s="560"/>
      <c r="O931" s="560"/>
      <c r="P931" s="560"/>
      <c r="Q931" s="560"/>
      <c r="R931" s="560"/>
      <c r="S931" s="560"/>
      <c r="T931" s="560"/>
      <c r="U931" s="560"/>
      <c r="V931" s="560"/>
    </row>
    <row r="932" spans="11:22" ht="15.75" customHeight="1" x14ac:dyDescent="0.25">
      <c r="K932" s="560"/>
      <c r="L932" s="560"/>
      <c r="M932" s="560"/>
      <c r="N932" s="560"/>
      <c r="O932" s="560"/>
      <c r="P932" s="560"/>
      <c r="Q932" s="560"/>
      <c r="R932" s="560"/>
      <c r="S932" s="560"/>
      <c r="T932" s="560"/>
      <c r="U932" s="560"/>
      <c r="V932" s="560"/>
    </row>
    <row r="933" spans="11:22" ht="15.75" customHeight="1" x14ac:dyDescent="0.25">
      <c r="K933" s="560"/>
      <c r="L933" s="560"/>
      <c r="M933" s="560"/>
      <c r="N933" s="560"/>
      <c r="O933" s="560"/>
      <c r="P933" s="560"/>
      <c r="Q933" s="560"/>
      <c r="R933" s="560"/>
      <c r="S933" s="560"/>
      <c r="T933" s="560"/>
      <c r="U933" s="560"/>
      <c r="V933" s="560"/>
    </row>
    <row r="934" spans="11:22" ht="15.75" customHeight="1" x14ac:dyDescent="0.25">
      <c r="K934" s="560"/>
      <c r="L934" s="560"/>
      <c r="M934" s="560"/>
      <c r="N934" s="560"/>
      <c r="O934" s="560"/>
      <c r="P934" s="560"/>
      <c r="Q934" s="560"/>
      <c r="R934" s="560"/>
      <c r="S934" s="560"/>
      <c r="T934" s="560"/>
      <c r="U934" s="560"/>
      <c r="V934" s="560"/>
    </row>
    <row r="935" spans="11:22" ht="15.75" customHeight="1" x14ac:dyDescent="0.25">
      <c r="K935" s="560"/>
      <c r="L935" s="560"/>
      <c r="M935" s="560"/>
      <c r="N935" s="560"/>
      <c r="O935" s="560"/>
      <c r="P935" s="560"/>
      <c r="Q935" s="560"/>
      <c r="R935" s="560"/>
      <c r="S935" s="560"/>
      <c r="T935" s="560"/>
      <c r="U935" s="560"/>
      <c r="V935" s="560"/>
    </row>
    <row r="936" spans="11:22" ht="15.75" customHeight="1" x14ac:dyDescent="0.25">
      <c r="K936" s="560"/>
      <c r="L936" s="560"/>
      <c r="M936" s="560"/>
      <c r="N936" s="560"/>
      <c r="O936" s="560"/>
      <c r="P936" s="560"/>
      <c r="Q936" s="560"/>
      <c r="R936" s="560"/>
      <c r="S936" s="560"/>
      <c r="T936" s="560"/>
      <c r="U936" s="560"/>
      <c r="V936" s="560"/>
    </row>
    <row r="937" spans="11:22" ht="15.75" customHeight="1" x14ac:dyDescent="0.25">
      <c r="K937" s="560"/>
      <c r="L937" s="560"/>
      <c r="M937" s="560"/>
      <c r="N937" s="560"/>
      <c r="O937" s="560"/>
      <c r="P937" s="560"/>
      <c r="Q937" s="560"/>
      <c r="R937" s="560"/>
      <c r="S937" s="560"/>
      <c r="T937" s="560"/>
      <c r="U937" s="560"/>
      <c r="V937" s="560"/>
    </row>
    <row r="938" spans="11:22" ht="15.75" customHeight="1" x14ac:dyDescent="0.25">
      <c r="K938" s="560"/>
      <c r="L938" s="560"/>
      <c r="M938" s="560"/>
      <c r="N938" s="560"/>
      <c r="O938" s="560"/>
      <c r="P938" s="560"/>
      <c r="Q938" s="560"/>
      <c r="R938" s="560"/>
      <c r="S938" s="560"/>
      <c r="T938" s="560"/>
      <c r="U938" s="560"/>
      <c r="V938" s="560"/>
    </row>
    <row r="939" spans="11:22" ht="15.75" customHeight="1" x14ac:dyDescent="0.25">
      <c r="K939" s="560"/>
      <c r="L939" s="560"/>
      <c r="M939" s="560"/>
      <c r="N939" s="560"/>
      <c r="O939" s="560"/>
      <c r="P939" s="560"/>
      <c r="Q939" s="560"/>
      <c r="R939" s="560"/>
      <c r="S939" s="560"/>
      <c r="T939" s="560"/>
      <c r="U939" s="560"/>
      <c r="V939" s="560"/>
    </row>
    <row r="940" spans="11:22" ht="15.75" customHeight="1" x14ac:dyDescent="0.25">
      <c r="K940" s="560"/>
      <c r="L940" s="560"/>
      <c r="M940" s="560"/>
      <c r="N940" s="560"/>
      <c r="O940" s="560"/>
      <c r="P940" s="560"/>
      <c r="Q940" s="560"/>
      <c r="R940" s="560"/>
      <c r="S940" s="560"/>
      <c r="T940" s="560"/>
      <c r="U940" s="560"/>
      <c r="V940" s="560"/>
    </row>
    <row r="941" spans="11:22" ht="15.75" customHeight="1" x14ac:dyDescent="0.25">
      <c r="K941" s="560"/>
      <c r="L941" s="560"/>
      <c r="M941" s="560"/>
      <c r="N941" s="560"/>
      <c r="O941" s="560"/>
      <c r="P941" s="560"/>
      <c r="Q941" s="560"/>
      <c r="R941" s="560"/>
      <c r="S941" s="560"/>
      <c r="T941" s="560"/>
      <c r="U941" s="560"/>
      <c r="V941" s="560"/>
    </row>
    <row r="942" spans="11:22" ht="15.75" customHeight="1" x14ac:dyDescent="0.25">
      <c r="K942" s="560"/>
      <c r="L942" s="560"/>
      <c r="M942" s="560"/>
      <c r="N942" s="560"/>
      <c r="O942" s="560"/>
      <c r="P942" s="560"/>
      <c r="Q942" s="560"/>
      <c r="R942" s="560"/>
      <c r="S942" s="560"/>
      <c r="T942" s="560"/>
      <c r="U942" s="560"/>
      <c r="V942" s="560"/>
    </row>
    <row r="943" spans="11:22" ht="15.75" customHeight="1" x14ac:dyDescent="0.25">
      <c r="K943" s="560"/>
      <c r="L943" s="560"/>
      <c r="M943" s="560"/>
      <c r="N943" s="560"/>
      <c r="O943" s="560"/>
      <c r="P943" s="560"/>
      <c r="Q943" s="560"/>
      <c r="R943" s="560"/>
      <c r="S943" s="560"/>
      <c r="T943" s="560"/>
      <c r="U943" s="560"/>
      <c r="V943" s="560"/>
    </row>
    <row r="944" spans="11:22" ht="15.75" customHeight="1" x14ac:dyDescent="0.25">
      <c r="K944" s="560"/>
      <c r="L944" s="560"/>
      <c r="M944" s="560"/>
      <c r="N944" s="560"/>
      <c r="O944" s="560"/>
      <c r="P944" s="560"/>
      <c r="Q944" s="560"/>
      <c r="R944" s="560"/>
      <c r="S944" s="560"/>
      <c r="T944" s="560"/>
      <c r="U944" s="560"/>
      <c r="V944" s="560"/>
    </row>
    <row r="945" spans="11:22" ht="15.75" customHeight="1" x14ac:dyDescent="0.25">
      <c r="K945" s="560"/>
      <c r="L945" s="560"/>
      <c r="M945" s="560"/>
      <c r="N945" s="560"/>
      <c r="O945" s="560"/>
      <c r="P945" s="560"/>
      <c r="Q945" s="560"/>
      <c r="R945" s="560"/>
      <c r="S945" s="560"/>
      <c r="T945" s="560"/>
      <c r="U945" s="560"/>
      <c r="V945" s="560"/>
    </row>
    <row r="946" spans="11:22" ht="15.75" customHeight="1" x14ac:dyDescent="0.25">
      <c r="K946" s="560"/>
      <c r="L946" s="560"/>
      <c r="M946" s="560"/>
      <c r="N946" s="560"/>
      <c r="O946" s="560"/>
      <c r="P946" s="560"/>
      <c r="Q946" s="560"/>
      <c r="R946" s="560"/>
      <c r="S946" s="560"/>
      <c r="T946" s="560"/>
      <c r="U946" s="560"/>
      <c r="V946" s="560"/>
    </row>
    <row r="947" spans="11:22" ht="15.75" customHeight="1" x14ac:dyDescent="0.25">
      <c r="K947" s="560"/>
      <c r="L947" s="560"/>
      <c r="M947" s="560"/>
      <c r="N947" s="560"/>
      <c r="O947" s="560"/>
      <c r="P947" s="560"/>
      <c r="Q947" s="560"/>
      <c r="R947" s="560"/>
      <c r="S947" s="560"/>
      <c r="T947" s="560"/>
      <c r="U947" s="560"/>
      <c r="V947" s="560"/>
    </row>
    <row r="948" spans="11:22" ht="15.75" customHeight="1" x14ac:dyDescent="0.25">
      <c r="K948" s="560"/>
      <c r="L948" s="560"/>
      <c r="M948" s="560"/>
      <c r="N948" s="560"/>
      <c r="O948" s="560"/>
      <c r="P948" s="560"/>
      <c r="Q948" s="560"/>
      <c r="R948" s="560"/>
      <c r="S948" s="560"/>
      <c r="T948" s="560"/>
      <c r="U948" s="560"/>
      <c r="V948" s="560"/>
    </row>
    <row r="949" spans="11:22" ht="15.75" customHeight="1" x14ac:dyDescent="0.25">
      <c r="K949" s="560"/>
      <c r="L949" s="560"/>
      <c r="M949" s="560"/>
      <c r="N949" s="560"/>
      <c r="O949" s="560"/>
      <c r="P949" s="560"/>
      <c r="Q949" s="560"/>
      <c r="R949" s="560"/>
      <c r="S949" s="560"/>
      <c r="T949" s="560"/>
      <c r="U949" s="560"/>
      <c r="V949" s="560"/>
    </row>
    <row r="950" spans="11:22" ht="15.75" customHeight="1" x14ac:dyDescent="0.25">
      <c r="K950" s="560"/>
      <c r="L950" s="560"/>
      <c r="M950" s="560"/>
      <c r="N950" s="560"/>
      <c r="O950" s="560"/>
      <c r="P950" s="560"/>
      <c r="Q950" s="560"/>
      <c r="R950" s="560"/>
      <c r="S950" s="560"/>
      <c r="T950" s="560"/>
      <c r="U950" s="560"/>
      <c r="V950" s="560"/>
    </row>
    <row r="951" spans="11:22" ht="15.75" customHeight="1" x14ac:dyDescent="0.25">
      <c r="K951" s="560"/>
      <c r="L951" s="560"/>
      <c r="M951" s="560"/>
      <c r="N951" s="560"/>
      <c r="O951" s="560"/>
      <c r="P951" s="560"/>
      <c r="Q951" s="560"/>
      <c r="R951" s="560"/>
      <c r="S951" s="560"/>
      <c r="T951" s="560"/>
      <c r="U951" s="560"/>
      <c r="V951" s="560"/>
    </row>
    <row r="952" spans="11:22" ht="15.75" customHeight="1" x14ac:dyDescent="0.25">
      <c r="K952" s="560"/>
      <c r="L952" s="560"/>
      <c r="M952" s="560"/>
      <c r="N952" s="560"/>
      <c r="O952" s="560"/>
      <c r="P952" s="560"/>
      <c r="Q952" s="560"/>
      <c r="R952" s="560"/>
      <c r="S952" s="560"/>
      <c r="T952" s="560"/>
      <c r="U952" s="560"/>
      <c r="V952" s="560"/>
    </row>
    <row r="953" spans="11:22" ht="15.75" customHeight="1" x14ac:dyDescent="0.25">
      <c r="K953" s="560"/>
      <c r="L953" s="560"/>
      <c r="M953" s="560"/>
      <c r="N953" s="560"/>
      <c r="O953" s="560"/>
      <c r="P953" s="560"/>
      <c r="Q953" s="560"/>
      <c r="R953" s="560"/>
      <c r="S953" s="560"/>
      <c r="T953" s="560"/>
      <c r="U953" s="560"/>
      <c r="V953" s="560"/>
    </row>
    <row r="954" spans="11:22" ht="15.75" customHeight="1" x14ac:dyDescent="0.25">
      <c r="K954" s="560"/>
      <c r="L954" s="560"/>
      <c r="M954" s="560"/>
      <c r="N954" s="560"/>
      <c r="O954" s="560"/>
      <c r="P954" s="560"/>
      <c r="Q954" s="560"/>
      <c r="R954" s="560"/>
      <c r="S954" s="560"/>
      <c r="T954" s="560"/>
      <c r="U954" s="560"/>
      <c r="V954" s="560"/>
    </row>
    <row r="955" spans="11:22" ht="15.75" customHeight="1" x14ac:dyDescent="0.25">
      <c r="K955" s="560"/>
      <c r="L955" s="560"/>
      <c r="M955" s="560"/>
      <c r="N955" s="560"/>
      <c r="O955" s="560"/>
      <c r="P955" s="560"/>
      <c r="Q955" s="560"/>
      <c r="R955" s="560"/>
      <c r="S955" s="560"/>
      <c r="T955" s="560"/>
      <c r="U955" s="560"/>
      <c r="V955" s="560"/>
    </row>
    <row r="956" spans="11:22" ht="15.75" customHeight="1" x14ac:dyDescent="0.25">
      <c r="K956" s="560"/>
      <c r="L956" s="560"/>
      <c r="M956" s="560"/>
      <c r="N956" s="560"/>
      <c r="O956" s="560"/>
      <c r="P956" s="560"/>
      <c r="Q956" s="560"/>
      <c r="R956" s="560"/>
      <c r="S956" s="560"/>
      <c r="T956" s="560"/>
      <c r="U956" s="560"/>
      <c r="V956" s="560"/>
    </row>
    <row r="957" spans="11:22" ht="15.75" customHeight="1" x14ac:dyDescent="0.25">
      <c r="K957" s="560"/>
      <c r="L957" s="560"/>
      <c r="M957" s="560"/>
      <c r="N957" s="560"/>
      <c r="O957" s="560"/>
      <c r="P957" s="560"/>
      <c r="Q957" s="560"/>
      <c r="R957" s="560"/>
      <c r="S957" s="560"/>
      <c r="T957" s="560"/>
      <c r="U957" s="560"/>
      <c r="V957" s="560"/>
    </row>
    <row r="958" spans="11:22" ht="15.75" customHeight="1" x14ac:dyDescent="0.25">
      <c r="K958" s="560"/>
      <c r="L958" s="560"/>
      <c r="M958" s="560"/>
      <c r="N958" s="560"/>
      <c r="O958" s="560"/>
      <c r="P958" s="560"/>
      <c r="Q958" s="560"/>
      <c r="R958" s="560"/>
      <c r="S958" s="560"/>
      <c r="T958" s="560"/>
      <c r="U958" s="560"/>
      <c r="V958" s="560"/>
    </row>
    <row r="959" spans="11:22" ht="15.75" customHeight="1" x14ac:dyDescent="0.25">
      <c r="K959" s="560"/>
      <c r="L959" s="560"/>
      <c r="M959" s="560"/>
      <c r="N959" s="560"/>
      <c r="O959" s="560"/>
      <c r="P959" s="560"/>
      <c r="Q959" s="560"/>
      <c r="R959" s="560"/>
      <c r="S959" s="560"/>
      <c r="T959" s="560"/>
      <c r="U959" s="560"/>
      <c r="V959" s="560"/>
    </row>
    <row r="960" spans="11:22" ht="15.75" customHeight="1" x14ac:dyDescent="0.25">
      <c r="K960" s="560"/>
      <c r="L960" s="560"/>
      <c r="M960" s="560"/>
      <c r="N960" s="560"/>
      <c r="O960" s="560"/>
      <c r="P960" s="560"/>
      <c r="Q960" s="560"/>
      <c r="R960" s="560"/>
      <c r="S960" s="560"/>
      <c r="T960" s="560"/>
      <c r="U960" s="560"/>
      <c r="V960" s="560"/>
    </row>
    <row r="961" spans="11:22" ht="15.75" customHeight="1" x14ac:dyDescent="0.25">
      <c r="K961" s="560"/>
      <c r="L961" s="560"/>
      <c r="M961" s="560"/>
      <c r="N961" s="560"/>
      <c r="O961" s="560"/>
      <c r="P961" s="560"/>
      <c r="Q961" s="560"/>
      <c r="R961" s="560"/>
      <c r="S961" s="560"/>
      <c r="T961" s="560"/>
      <c r="U961" s="560"/>
      <c r="V961" s="560"/>
    </row>
    <row r="962" spans="11:22" ht="15.75" customHeight="1" x14ac:dyDescent="0.25">
      <c r="K962" s="560"/>
      <c r="L962" s="560"/>
      <c r="M962" s="560"/>
      <c r="N962" s="560"/>
      <c r="O962" s="560"/>
      <c r="P962" s="560"/>
      <c r="Q962" s="560"/>
      <c r="R962" s="560"/>
      <c r="S962" s="560"/>
      <c r="T962" s="560"/>
      <c r="U962" s="560"/>
      <c r="V962" s="560"/>
    </row>
    <row r="963" spans="11:22" ht="15.75" customHeight="1" x14ac:dyDescent="0.25">
      <c r="K963" s="560"/>
      <c r="L963" s="560"/>
      <c r="M963" s="560"/>
      <c r="N963" s="560"/>
      <c r="O963" s="560"/>
      <c r="P963" s="560"/>
      <c r="Q963" s="560"/>
      <c r="R963" s="560"/>
      <c r="S963" s="560"/>
      <c r="T963" s="560"/>
      <c r="U963" s="560"/>
      <c r="V963" s="560"/>
    </row>
    <row r="964" spans="11:22" ht="15.75" customHeight="1" x14ac:dyDescent="0.25">
      <c r="K964" s="560"/>
      <c r="L964" s="560"/>
      <c r="M964" s="560"/>
      <c r="N964" s="560"/>
      <c r="O964" s="560"/>
      <c r="P964" s="560"/>
      <c r="Q964" s="560"/>
      <c r="R964" s="560"/>
      <c r="S964" s="560"/>
      <c r="T964" s="560"/>
      <c r="U964" s="560"/>
      <c r="V964" s="560"/>
    </row>
    <row r="965" spans="11:22" ht="15.75" customHeight="1" x14ac:dyDescent="0.25">
      <c r="K965" s="560"/>
      <c r="L965" s="560"/>
      <c r="M965" s="560"/>
      <c r="N965" s="560"/>
      <c r="O965" s="560"/>
      <c r="P965" s="560"/>
      <c r="Q965" s="560"/>
      <c r="R965" s="560"/>
      <c r="S965" s="560"/>
      <c r="T965" s="560"/>
      <c r="U965" s="560"/>
      <c r="V965" s="560"/>
    </row>
    <row r="966" spans="11:22" ht="15.75" customHeight="1" x14ac:dyDescent="0.25">
      <c r="K966" s="560"/>
      <c r="L966" s="560"/>
      <c r="M966" s="560"/>
      <c r="N966" s="560"/>
      <c r="O966" s="560"/>
      <c r="P966" s="560"/>
      <c r="Q966" s="560"/>
      <c r="R966" s="560"/>
      <c r="S966" s="560"/>
      <c r="T966" s="560"/>
      <c r="U966" s="560"/>
      <c r="V966" s="560"/>
    </row>
    <row r="967" spans="11:22" ht="15.75" customHeight="1" x14ac:dyDescent="0.25">
      <c r="K967" s="560"/>
      <c r="L967" s="560"/>
      <c r="M967" s="560"/>
      <c r="N967" s="560"/>
      <c r="O967" s="560"/>
      <c r="P967" s="560"/>
      <c r="Q967" s="560"/>
      <c r="R967" s="560"/>
      <c r="S967" s="560"/>
      <c r="T967" s="560"/>
      <c r="U967" s="560"/>
      <c r="V967" s="560"/>
    </row>
    <row r="968" spans="11:22" ht="15.75" customHeight="1" x14ac:dyDescent="0.25">
      <c r="K968" s="560"/>
      <c r="L968" s="560"/>
      <c r="M968" s="560"/>
      <c r="N968" s="560"/>
      <c r="O968" s="560"/>
      <c r="P968" s="560"/>
      <c r="Q968" s="560"/>
      <c r="R968" s="560"/>
      <c r="S968" s="560"/>
      <c r="T968" s="560"/>
      <c r="U968" s="560"/>
      <c r="V968" s="560"/>
    </row>
    <row r="969" spans="11:22" ht="15.75" customHeight="1" x14ac:dyDescent="0.25">
      <c r="K969" s="560"/>
      <c r="L969" s="560"/>
      <c r="M969" s="560"/>
      <c r="N969" s="560"/>
      <c r="O969" s="560"/>
      <c r="P969" s="560"/>
      <c r="Q969" s="560"/>
      <c r="R969" s="560"/>
      <c r="S969" s="560"/>
      <c r="T969" s="560"/>
      <c r="U969" s="560"/>
      <c r="V969" s="560"/>
    </row>
    <row r="970" spans="11:22" ht="15.75" customHeight="1" x14ac:dyDescent="0.25">
      <c r="K970" s="560"/>
      <c r="L970" s="560"/>
      <c r="M970" s="560"/>
      <c r="N970" s="560"/>
      <c r="O970" s="560"/>
      <c r="P970" s="560"/>
      <c r="Q970" s="560"/>
      <c r="R970" s="560"/>
      <c r="S970" s="560"/>
      <c r="T970" s="560"/>
      <c r="U970" s="560"/>
      <c r="V970" s="560"/>
    </row>
    <row r="971" spans="11:22" ht="15.75" customHeight="1" x14ac:dyDescent="0.25">
      <c r="K971" s="560"/>
      <c r="L971" s="560"/>
      <c r="M971" s="560"/>
      <c r="N971" s="560"/>
      <c r="O971" s="560"/>
      <c r="P971" s="560"/>
      <c r="Q971" s="560"/>
      <c r="R971" s="560"/>
      <c r="S971" s="560"/>
      <c r="T971" s="560"/>
      <c r="U971" s="560"/>
      <c r="V971" s="560"/>
    </row>
    <row r="972" spans="11:22" ht="15.75" customHeight="1" x14ac:dyDescent="0.25">
      <c r="K972" s="560"/>
      <c r="L972" s="560"/>
      <c r="M972" s="560"/>
      <c r="N972" s="560"/>
      <c r="O972" s="560"/>
      <c r="P972" s="560"/>
      <c r="Q972" s="560"/>
      <c r="R972" s="560"/>
      <c r="S972" s="560"/>
      <c r="T972" s="560"/>
      <c r="U972" s="560"/>
      <c r="V972" s="560"/>
    </row>
    <row r="973" spans="11:22" ht="15.75" customHeight="1" x14ac:dyDescent="0.25">
      <c r="K973" s="560"/>
      <c r="L973" s="560"/>
      <c r="M973" s="560"/>
      <c r="N973" s="560"/>
      <c r="O973" s="560"/>
      <c r="P973" s="560"/>
      <c r="Q973" s="560"/>
      <c r="R973" s="560"/>
      <c r="S973" s="560"/>
      <c r="T973" s="560"/>
      <c r="U973" s="560"/>
      <c r="V973" s="560"/>
    </row>
    <row r="974" spans="11:22" ht="15.75" customHeight="1" x14ac:dyDescent="0.25">
      <c r="K974" s="560"/>
      <c r="L974" s="560"/>
      <c r="M974" s="560"/>
      <c r="N974" s="560"/>
      <c r="O974" s="560"/>
      <c r="P974" s="560"/>
      <c r="Q974" s="560"/>
      <c r="R974" s="560"/>
      <c r="S974" s="560"/>
      <c r="T974" s="560"/>
      <c r="U974" s="560"/>
      <c r="V974" s="560"/>
    </row>
    <row r="975" spans="11:22" ht="15.75" customHeight="1" x14ac:dyDescent="0.25">
      <c r="K975" s="560"/>
      <c r="L975" s="560"/>
      <c r="M975" s="560"/>
      <c r="N975" s="560"/>
      <c r="O975" s="560"/>
      <c r="P975" s="560"/>
      <c r="Q975" s="560"/>
      <c r="R975" s="560"/>
      <c r="S975" s="560"/>
      <c r="T975" s="560"/>
      <c r="U975" s="560"/>
      <c r="V975" s="560"/>
    </row>
    <row r="976" spans="11:22" ht="15.75" customHeight="1" x14ac:dyDescent="0.25">
      <c r="K976" s="560"/>
      <c r="L976" s="560"/>
      <c r="M976" s="560"/>
      <c r="N976" s="560"/>
      <c r="O976" s="560"/>
      <c r="P976" s="560"/>
      <c r="Q976" s="560"/>
      <c r="R976" s="560"/>
      <c r="S976" s="560"/>
      <c r="T976" s="560"/>
      <c r="U976" s="560"/>
      <c r="V976" s="560"/>
    </row>
    <row r="977" spans="11:22" ht="15.75" customHeight="1" x14ac:dyDescent="0.25">
      <c r="K977" s="560"/>
      <c r="L977" s="560"/>
      <c r="M977" s="560"/>
      <c r="N977" s="560"/>
      <c r="O977" s="560"/>
      <c r="P977" s="560"/>
      <c r="Q977" s="560"/>
      <c r="R977" s="560"/>
      <c r="S977" s="560"/>
      <c r="T977" s="560"/>
      <c r="U977" s="560"/>
      <c r="V977" s="560"/>
    </row>
    <row r="978" spans="11:22" ht="15.75" customHeight="1" x14ac:dyDescent="0.25">
      <c r="K978" s="560"/>
      <c r="L978" s="560"/>
      <c r="M978" s="560"/>
      <c r="N978" s="560"/>
      <c r="O978" s="560"/>
      <c r="P978" s="560"/>
      <c r="Q978" s="560"/>
      <c r="R978" s="560"/>
      <c r="S978" s="560"/>
      <c r="T978" s="560"/>
      <c r="U978" s="560"/>
      <c r="V978" s="560"/>
    </row>
    <row r="979" spans="11:22" ht="15.75" customHeight="1" x14ac:dyDescent="0.25">
      <c r="K979" s="560"/>
      <c r="L979" s="560"/>
      <c r="M979" s="560"/>
      <c r="N979" s="560"/>
      <c r="O979" s="560"/>
      <c r="P979" s="560"/>
      <c r="Q979" s="560"/>
      <c r="R979" s="560"/>
      <c r="S979" s="560"/>
      <c r="T979" s="560"/>
      <c r="U979" s="560"/>
      <c r="V979" s="560"/>
    </row>
    <row r="980" spans="11:22" ht="15.75" customHeight="1" x14ac:dyDescent="0.25">
      <c r="K980" s="560"/>
      <c r="L980" s="560"/>
      <c r="M980" s="560"/>
      <c r="N980" s="560"/>
      <c r="O980" s="560"/>
      <c r="P980" s="560"/>
      <c r="Q980" s="560"/>
      <c r="R980" s="560"/>
      <c r="S980" s="560"/>
      <c r="T980" s="560"/>
      <c r="U980" s="560"/>
      <c r="V980" s="560"/>
    </row>
    <row r="981" spans="11:22" ht="15.75" customHeight="1" x14ac:dyDescent="0.25">
      <c r="K981" s="560"/>
      <c r="L981" s="560"/>
      <c r="M981" s="560"/>
      <c r="N981" s="560"/>
      <c r="O981" s="560"/>
      <c r="P981" s="560"/>
      <c r="Q981" s="560"/>
      <c r="R981" s="560"/>
      <c r="S981" s="560"/>
      <c r="T981" s="560"/>
      <c r="U981" s="560"/>
      <c r="V981" s="560"/>
    </row>
    <row r="982" spans="11:22" ht="15.75" customHeight="1" x14ac:dyDescent="0.25">
      <c r="K982" s="560"/>
      <c r="L982" s="560"/>
      <c r="M982" s="560"/>
      <c r="N982" s="560"/>
      <c r="O982" s="560"/>
      <c r="P982" s="560"/>
      <c r="Q982" s="560"/>
      <c r="R982" s="560"/>
      <c r="S982" s="560"/>
      <c r="T982" s="560"/>
      <c r="U982" s="560"/>
      <c r="V982" s="560"/>
    </row>
    <row r="983" spans="11:22" ht="15.75" customHeight="1" x14ac:dyDescent="0.25">
      <c r="K983" s="560"/>
      <c r="L983" s="560"/>
      <c r="M983" s="560"/>
      <c r="N983" s="560"/>
      <c r="O983" s="560"/>
      <c r="P983" s="560"/>
      <c r="Q983" s="560"/>
      <c r="R983" s="560"/>
      <c r="S983" s="560"/>
      <c r="T983" s="560"/>
      <c r="U983" s="560"/>
      <c r="V983" s="560"/>
    </row>
    <row r="984" spans="11:22" ht="15.75" customHeight="1" x14ac:dyDescent="0.25">
      <c r="K984" s="560"/>
      <c r="L984" s="560"/>
      <c r="M984" s="560"/>
      <c r="N984" s="560"/>
      <c r="O984" s="560"/>
      <c r="P984" s="560"/>
      <c r="Q984" s="560"/>
      <c r="R984" s="560"/>
      <c r="S984" s="560"/>
      <c r="T984" s="560"/>
      <c r="U984" s="560"/>
      <c r="V984" s="560"/>
    </row>
    <row r="985" spans="11:22" ht="15.75" customHeight="1" x14ac:dyDescent="0.25">
      <c r="K985" s="560"/>
      <c r="L985" s="560"/>
      <c r="M985" s="560"/>
      <c r="N985" s="560"/>
      <c r="O985" s="560"/>
      <c r="P985" s="560"/>
      <c r="Q985" s="560"/>
      <c r="R985" s="560"/>
      <c r="S985" s="560"/>
      <c r="T985" s="560"/>
      <c r="U985" s="560"/>
      <c r="V985" s="560"/>
    </row>
    <row r="986" spans="11:22" ht="15.75" customHeight="1" x14ac:dyDescent="0.25">
      <c r="K986" s="560"/>
      <c r="L986" s="560"/>
      <c r="M986" s="560"/>
      <c r="N986" s="560"/>
      <c r="O986" s="560"/>
      <c r="P986" s="560"/>
      <c r="Q986" s="560"/>
      <c r="R986" s="560"/>
      <c r="S986" s="560"/>
      <c r="T986" s="560"/>
      <c r="U986" s="560"/>
      <c r="V986" s="560"/>
    </row>
    <row r="987" spans="11:22" ht="15.75" customHeight="1" x14ac:dyDescent="0.25">
      <c r="K987" s="560"/>
      <c r="L987" s="560"/>
      <c r="M987" s="560"/>
      <c r="N987" s="560"/>
      <c r="O987" s="560"/>
      <c r="P987" s="560"/>
      <c r="Q987" s="560"/>
      <c r="R987" s="560"/>
      <c r="S987" s="560"/>
      <c r="T987" s="560"/>
      <c r="U987" s="560"/>
      <c r="V987" s="560"/>
    </row>
    <row r="988" spans="11:22" ht="15.75" customHeight="1" x14ac:dyDescent="0.25">
      <c r="K988" s="560"/>
      <c r="L988" s="560"/>
      <c r="M988" s="560"/>
      <c r="N988" s="560"/>
      <c r="O988" s="560"/>
      <c r="P988" s="560"/>
      <c r="Q988" s="560"/>
      <c r="R988" s="560"/>
      <c r="S988" s="560"/>
      <c r="T988" s="560"/>
      <c r="U988" s="560"/>
      <c r="V988" s="560"/>
    </row>
    <row r="989" spans="11:22" ht="15.75" customHeight="1" x14ac:dyDescent="0.25">
      <c r="K989" s="560"/>
      <c r="L989" s="560"/>
      <c r="M989" s="560"/>
      <c r="N989" s="560"/>
      <c r="O989" s="560"/>
      <c r="P989" s="560"/>
      <c r="Q989" s="560"/>
      <c r="R989" s="560"/>
      <c r="S989" s="560"/>
      <c r="T989" s="560"/>
      <c r="U989" s="560"/>
      <c r="V989" s="560"/>
    </row>
    <row r="990" spans="11:22" ht="15.75" customHeight="1" x14ac:dyDescent="0.25">
      <c r="K990" s="560"/>
      <c r="L990" s="560"/>
      <c r="M990" s="560"/>
      <c r="N990" s="560"/>
      <c r="O990" s="560"/>
      <c r="P990" s="560"/>
      <c r="Q990" s="560"/>
      <c r="R990" s="560"/>
      <c r="S990" s="560"/>
      <c r="T990" s="560"/>
      <c r="U990" s="560"/>
      <c r="V990" s="560"/>
    </row>
    <row r="991" spans="11:22" ht="15.75" customHeight="1" x14ac:dyDescent="0.25">
      <c r="K991" s="560"/>
      <c r="L991" s="560"/>
      <c r="M991" s="560"/>
      <c r="N991" s="560"/>
      <c r="O991" s="560"/>
      <c r="P991" s="560"/>
      <c r="Q991" s="560"/>
      <c r="R991" s="560"/>
      <c r="S991" s="560"/>
      <c r="T991" s="560"/>
      <c r="U991" s="560"/>
      <c r="V991" s="560"/>
    </row>
    <row r="992" spans="11:22" ht="15.75" customHeight="1" x14ac:dyDescent="0.25">
      <c r="K992" s="560"/>
      <c r="L992" s="560"/>
      <c r="M992" s="560"/>
      <c r="N992" s="560"/>
      <c r="O992" s="560"/>
      <c r="P992" s="560"/>
      <c r="Q992" s="560"/>
      <c r="R992" s="560"/>
      <c r="S992" s="560"/>
      <c r="T992" s="560"/>
      <c r="U992" s="560"/>
      <c r="V992" s="560"/>
    </row>
    <row r="993" spans="11:22" ht="15.75" customHeight="1" x14ac:dyDescent="0.25">
      <c r="K993" s="560"/>
      <c r="L993" s="560"/>
      <c r="M993" s="560"/>
      <c r="N993" s="560"/>
      <c r="O993" s="560"/>
      <c r="P993" s="560"/>
      <c r="Q993" s="560"/>
      <c r="R993" s="560"/>
      <c r="S993" s="560"/>
      <c r="T993" s="560"/>
      <c r="U993" s="560"/>
      <c r="V993" s="560"/>
    </row>
    <row r="994" spans="11:22" ht="15.75" customHeight="1" x14ac:dyDescent="0.25">
      <c r="K994" s="560"/>
      <c r="L994" s="560"/>
      <c r="M994" s="560"/>
      <c r="N994" s="560"/>
      <c r="O994" s="560"/>
      <c r="P994" s="560"/>
      <c r="Q994" s="560"/>
      <c r="R994" s="560"/>
      <c r="S994" s="560"/>
      <c r="T994" s="560"/>
      <c r="U994" s="560"/>
      <c r="V994" s="560"/>
    </row>
    <row r="995" spans="11:22" ht="15.75" customHeight="1" x14ac:dyDescent="0.25">
      <c r="K995" s="560"/>
      <c r="L995" s="560"/>
      <c r="M995" s="560"/>
      <c r="N995" s="560"/>
      <c r="O995" s="560"/>
      <c r="P995" s="560"/>
      <c r="Q995" s="560"/>
      <c r="R995" s="560"/>
      <c r="S995" s="560"/>
      <c r="T995" s="560"/>
      <c r="U995" s="560"/>
      <c r="V995" s="560"/>
    </row>
    <row r="996" spans="11:22" ht="15.75" customHeight="1" x14ac:dyDescent="0.25">
      <c r="K996" s="560"/>
      <c r="L996" s="560"/>
      <c r="M996" s="560"/>
      <c r="N996" s="560"/>
      <c r="O996" s="560"/>
      <c r="P996" s="560"/>
      <c r="Q996" s="560"/>
      <c r="R996" s="560"/>
      <c r="S996" s="560"/>
      <c r="T996" s="560"/>
      <c r="U996" s="560"/>
      <c r="V996" s="560"/>
    </row>
    <row r="997" spans="11:22" ht="15.75" customHeight="1" x14ac:dyDescent="0.25">
      <c r="K997" s="560"/>
      <c r="L997" s="560"/>
      <c r="M997" s="560"/>
      <c r="N997" s="560"/>
      <c r="O997" s="560"/>
      <c r="P997" s="560"/>
      <c r="Q997" s="560"/>
      <c r="R997" s="560"/>
      <c r="S997" s="560"/>
      <c r="T997" s="560"/>
      <c r="U997" s="560"/>
      <c r="V997" s="560"/>
    </row>
    <row r="998" spans="11:22" ht="15.75" customHeight="1" x14ac:dyDescent="0.25">
      <c r="K998" s="560"/>
      <c r="L998" s="560"/>
      <c r="M998" s="560"/>
      <c r="N998" s="560"/>
      <c r="O998" s="560"/>
      <c r="P998" s="560"/>
      <c r="Q998" s="560"/>
      <c r="R998" s="560"/>
      <c r="S998" s="560"/>
      <c r="T998" s="560"/>
      <c r="U998" s="560"/>
      <c r="V998" s="560"/>
    </row>
    <row r="999" spans="11:22" ht="15.75" customHeight="1" x14ac:dyDescent="0.25">
      <c r="K999" s="560"/>
      <c r="L999" s="560"/>
      <c r="M999" s="560"/>
      <c r="N999" s="560"/>
      <c r="O999" s="560"/>
      <c r="P999" s="560"/>
      <c r="Q999" s="560"/>
      <c r="R999" s="560"/>
      <c r="S999" s="560"/>
      <c r="T999" s="560"/>
      <c r="U999" s="560"/>
      <c r="V999" s="560"/>
    </row>
    <row r="1000" spans="11:22" x14ac:dyDescent="0.25">
      <c r="K1000" s="560"/>
      <c r="L1000" s="560"/>
      <c r="M1000" s="560"/>
      <c r="N1000" s="560"/>
      <c r="O1000" s="560"/>
      <c r="P1000" s="560"/>
      <c r="Q1000" s="560"/>
      <c r="R1000" s="560"/>
      <c r="S1000" s="560"/>
      <c r="T1000" s="560"/>
      <c r="U1000" s="560"/>
      <c r="V1000" s="560"/>
    </row>
  </sheetData>
  <autoFilter ref="A2:AE11" xr:uid="{00000000-0009-0000-0000-000012000000}"/>
  <mergeCells count="4">
    <mergeCell ref="A1:J1"/>
    <mergeCell ref="K1:W1"/>
    <mergeCell ref="X1:Y1"/>
    <mergeCell ref="Z1:AB1"/>
  </mergeCells>
  <conditionalFormatting sqref="Z3:Z11">
    <cfRule type="containsText" dxfId="2" priority="1" operator="containsText" text="NO">
      <formula>NOT(ISERROR(SEARCH(("NO"),(Z3))))</formula>
    </cfRule>
    <cfRule type="containsText" dxfId="1" priority="2" operator="containsText" text="SI">
      <formula>NOT(ISERROR(SEARCH(("SI"),(Z3))))</formula>
    </cfRule>
    <cfRule type="containsText" dxfId="0" priority="3" operator="containsText" text="Medición inadecuada">
      <formula>NOT(ISERROR(SEARCH(("Medición inadecuada"),(Z3))))</formula>
    </cfRule>
  </conditionalFormatting>
  <hyperlinks>
    <hyperlink ref="W3" r:id="rId1" xr:uid="{00000000-0004-0000-1200-000000000000}"/>
    <hyperlink ref="W4" r:id="rId2" xr:uid="{00000000-0004-0000-1200-000001000000}"/>
    <hyperlink ref="W5" r:id="rId3" xr:uid="{00000000-0004-0000-1200-000002000000}"/>
    <hyperlink ref="W6" r:id="rId4" xr:uid="{00000000-0004-0000-1200-000003000000}"/>
    <hyperlink ref="W7" r:id="rId5" xr:uid="{00000000-0004-0000-1200-000004000000}"/>
    <hyperlink ref="W8" r:id="rId6" xr:uid="{00000000-0004-0000-1200-000005000000}"/>
    <hyperlink ref="W9" r:id="rId7" xr:uid="{00000000-0004-0000-1200-000006000000}"/>
    <hyperlink ref="W10" r:id="rId8" xr:uid="{00000000-0004-0000-1200-000007000000}"/>
    <hyperlink ref="W11" r:id="rId9" xr:uid="{00000000-0004-0000-1200-000008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1200-000000000000}">
          <x14:formula1>
            <xm:f>Listados!$D$2:$D$5</xm:f>
          </x14:formula1>
          <xm:sqref>E3:E11</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200-000001000000}">
          <x14:formula1>
            <xm:f>Listados!$F$2:$F$5</xm:f>
          </x14:formula1>
          <xm:sqref>Z3:Z11</xm:sqref>
        </x14:dataValidation>
        <x14:dataValidation type="list" allowBlank="1" showErrorMessage="1" xr:uid="{00000000-0002-0000-1200-000002000000}">
          <x14:formula1>
            <xm:f>Listados!$A$2:$A$18</xm:f>
          </x14:formula1>
          <xm:sqref>A3:A11</xm:sqref>
        </x14:dataValidation>
        <x14:dataValidation type="list" allowBlank="1" showErrorMessage="1" xr:uid="{00000000-0002-0000-1200-000003000000}">
          <x14:formula1>
            <xm:f>Listados!$B$2:$B$30</xm:f>
          </x14:formula1>
          <xm:sqref>B3:B11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Listados</vt:lpstr>
      <vt:lpstr>Estadística a marzo</vt:lpstr>
      <vt:lpstr>Base de datos Indicadores ICANH</vt:lpstr>
      <vt:lpstr>Consolidado sept-23</vt:lpstr>
      <vt:lpstr>Control de Cambios</vt:lpstr>
      <vt:lpstr>Cooperación - Dirección</vt:lpstr>
      <vt:lpstr>Planeación</vt:lpstr>
      <vt:lpstr>Gestión Financiera</vt:lpstr>
      <vt:lpstr>Gestión del TH</vt:lpstr>
      <vt:lpstr>Gestión Contractual</vt:lpstr>
      <vt:lpstr>Gestión Admon y Logística</vt:lpstr>
      <vt:lpstr>Gestión TI</vt:lpstr>
      <vt:lpstr>Gestión Documental y Corresp</vt:lpstr>
      <vt:lpstr>Gestión Jurídica</vt:lpstr>
      <vt:lpstr>Evaluación y Control</vt:lpstr>
      <vt:lpstr>Control Disciplinario</vt:lpstr>
      <vt:lpstr>Gestión Patrimonio</vt:lpstr>
      <vt:lpstr>Investigación y Publicación</vt:lpstr>
      <vt:lpstr>Apropia y Relacionamiento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AleyCla</dc:creator>
  <cp:lastModifiedBy>Claudia Cristina Castillo Iregui</cp:lastModifiedBy>
  <dcterms:created xsi:type="dcterms:W3CDTF">2023-02-13T20:28:18Z</dcterms:created>
  <dcterms:modified xsi:type="dcterms:W3CDTF">2026-03-16T15:00:49Z</dcterms:modified>
</cp:coreProperties>
</file>